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charts/chart25.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26.xml" ContentType="application/vnd.openxmlformats-officedocument.drawingml.chart+xml"/>
  <Override PartName="/xl/drawings/drawing3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6.xml" ContentType="application/vnd.openxmlformats-officedocument.drawing+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7.xml" ContentType="application/vnd.openxmlformats-officedocument.drawing+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xml" ContentType="application/vnd.openxmlformats-officedocument.themeOverrid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xml" ContentType="application/vnd.openxmlformats-officedocument.themeOverrid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xml" ContentType="application/vnd.openxmlformats-officedocument.themeOverrid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4.xml" ContentType="application/vnd.openxmlformats-officedocument.themeOverrid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5.xml" ContentType="application/vnd.openxmlformats-officedocument.themeOverrid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6.xml" ContentType="application/vnd.openxmlformats-officedocument.themeOverride+xml"/>
  <Override PartName="/xl/drawings/drawing39.xml" ContentType="application/vnd.openxmlformats-officedocument.drawing+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0.xml" ContentType="application/vnd.openxmlformats-officedocument.drawing+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1.xml" ContentType="application/vnd.openxmlformats-officedocument.drawing+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7.xml" ContentType="application/vnd.openxmlformats-officedocument.themeOverrid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8.xml" ContentType="application/vnd.openxmlformats-officedocument.themeOverrid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9.xml" ContentType="application/vnd.openxmlformats-officedocument.themeOverrid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10.xml" ContentType="application/vnd.openxmlformats-officedocument.themeOverrid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11.xml" ContentType="application/vnd.openxmlformats-officedocument.themeOverrid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12.xml" ContentType="application/vnd.openxmlformats-officedocument.themeOverride+xml"/>
  <Override PartName="/xl/drawings/drawing42.xml" ContentType="application/vnd.openxmlformats-officedocument.drawing+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13.xml" ContentType="application/vnd.openxmlformats-officedocument.themeOverrid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14.xml" ContentType="application/vnd.openxmlformats-officedocument.themeOverrid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15.xml" ContentType="application/vnd.openxmlformats-officedocument.themeOverrid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16.xml" ContentType="application/vnd.openxmlformats-officedocument.themeOverrid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17.xml" ContentType="application/vnd.openxmlformats-officedocument.themeOverrid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18.xml" ContentType="application/vnd.openxmlformats-officedocument.themeOverrid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19.xml" ContentType="application/vnd.openxmlformats-officedocument.themeOverride+xml"/>
  <Override PartName="/xl/drawings/drawing43.xml" ContentType="application/vnd.openxmlformats-officedocument.drawing+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4.xml" ContentType="application/vnd.openxmlformats-officedocument.drawing+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45.xml" ContentType="application/vnd.openxmlformats-officedocument.drawing+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46.xml" ContentType="application/vnd.openxmlformats-officedocument.drawing+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47.xml" ContentType="application/vnd.openxmlformats-officedocument.drawing+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filterPrivacy="1" codeName="ThisWorkbook" hidePivotFieldList="1" defaultThemeVersion="166925"/>
  <xr:revisionPtr revIDLastSave="0" documentId="8_{F4E2DE4D-AD06-4806-8A65-0F904BAB06E4}" xr6:coauthVersionLast="47" xr6:coauthVersionMax="47" xr10:uidLastSave="{00000000-0000-0000-0000-000000000000}"/>
  <bookViews>
    <workbookView xWindow="6570" yWindow="-16320" windowWidth="29040" windowHeight="15720" tabRatio="772" xr2:uid="{9541CE46-AB32-4248-A7B4-CC3BFD7DB5E0}"/>
  </bookViews>
  <sheets>
    <sheet name="Introduction" sheetId="9" r:id="rId1"/>
    <sheet name="Scheme years" sheetId="93" r:id="rId2"/>
    <sheet name="Figure 2.1" sheetId="62" r:id="rId3"/>
    <sheet name="Figure 2.2" sheetId="41" r:id="rId4"/>
    <sheet name="Figure 2.3" sheetId="37" r:id="rId5"/>
    <sheet name="Figure 2.4" sheetId="38" r:id="rId6"/>
    <sheet name="Figure 2.5" sheetId="63" r:id="rId7"/>
    <sheet name="Figure 3.1" sheetId="46" r:id="rId8"/>
    <sheet name="Figure 3.2" sheetId="47" r:id="rId9"/>
    <sheet name="Figure 3.3" sheetId="86" r:id="rId10"/>
    <sheet name="Figure 3.4" sheetId="35" r:id="rId11"/>
    <sheet name="Figure 3.5 (a-d)" sheetId="85" r:id="rId12"/>
    <sheet name="Figure 3.6 (a-i)" sheetId="36" r:id="rId13"/>
    <sheet name="Figure 4.1" sheetId="48" r:id="rId14"/>
    <sheet name="Figure 4.2" sheetId="49" r:id="rId15"/>
    <sheet name="Figure 4.3" sheetId="50" r:id="rId16"/>
    <sheet name="Figure 4.4" sheetId="24" r:id="rId17"/>
    <sheet name="Figure 4.5" sheetId="27" r:id="rId18"/>
    <sheet name="Figure 4.6" sheetId="26" r:id="rId19"/>
    <sheet name="Figure 4.7" sheetId="51" r:id="rId20"/>
    <sheet name="Figure 5.1" sheetId="52" r:id="rId21"/>
    <sheet name="Figure 5.2" sheetId="53" r:id="rId22"/>
    <sheet name="Figure 5.3" sheetId="97" r:id="rId23"/>
    <sheet name="Figure 5.4" sheetId="29" r:id="rId24"/>
    <sheet name="Figure 5.5" sheetId="55" r:id="rId25"/>
    <sheet name="Figure 5.6" sheetId="56" r:id="rId26"/>
    <sheet name="Figure 5.7" sheetId="30" r:id="rId27"/>
    <sheet name="Figure 5.8" sheetId="57" r:id="rId28"/>
    <sheet name="Figure 5.9" sheetId="31" r:id="rId29"/>
    <sheet name="Figure 5.10" sheetId="98" r:id="rId30"/>
    <sheet name="Figure 5.11" sheetId="58" r:id="rId31"/>
    <sheet name="Figure 5.12" sheetId="32" r:id="rId32"/>
    <sheet name="Figure 5.13 (a-g)" sheetId="33" r:id="rId33"/>
    <sheet name="Figure 5.14" sheetId="59" r:id="rId34"/>
    <sheet name="Figure 5.15" sheetId="34" r:id="rId35"/>
    <sheet name="Figure 5.16" sheetId="60" r:id="rId36"/>
    <sheet name="Figure 6.1 (a-e)" sheetId="43" r:id="rId37"/>
    <sheet name="Figure 6.2 (a-c)" sheetId="44" r:id="rId38"/>
    <sheet name="Figure 6.3" sheetId="45" r:id="rId39"/>
    <sheet name="Figure 6.4" sheetId="83" r:id="rId40"/>
    <sheet name="Figure 6.5 (a-e)" sheetId="42" r:id="rId41"/>
    <sheet name="Figure 6.6 (a-e)" sheetId="67" r:id="rId42"/>
    <sheet name="Figure 6.7" sheetId="84" r:id="rId43"/>
    <sheet name="Figure 6.8 (a-b)" sheetId="95" r:id="rId44"/>
    <sheet name="Figure 6.9" sheetId="94" r:id="rId45"/>
    <sheet name="Figure 6.10" sheetId="96" r:id="rId46"/>
    <sheet name="Figure 6.11" sheetId="61" r:id="rId47"/>
    <sheet name="Figure 7.1" sheetId="65" r:id="rId48"/>
    <sheet name="Figure 7.4" sheetId="66" r:id="rId49"/>
    <sheet name="Figure A2.1" sheetId="91" r:id="rId50"/>
    <sheet name="Figure A2.2" sheetId="92" r:id="rId51"/>
    <sheet name="Figure A2.3" sheetId="70" r:id="rId52"/>
    <sheet name="Figure A2.4" sheetId="71" r:id="rId53"/>
    <sheet name="Figure A2.5" sheetId="72" r:id="rId54"/>
    <sheet name="Figure A2.6" sheetId="73" r:id="rId55"/>
    <sheet name="Figure A3.1" sheetId="87" r:id="rId56"/>
    <sheet name="Figure A3.2" sheetId="88" r:id="rId57"/>
    <sheet name="Figure A3.3" sheetId="75" r:id="rId58"/>
    <sheet name="Figure A3.4" sheetId="76" r:id="rId59"/>
    <sheet name="Figure A4.1" sheetId="74" r:id="rId60"/>
  </sheets>
  <definedNames>
    <definedName name="_xlnm._FilterDatabase" localSheetId="3" hidden="1">'Figure 2.2'!$J$28:$L$32</definedName>
    <definedName name="_xlnm._FilterDatabase" localSheetId="55" hidden="1">'Figure A3.1'!$B$9:$H$93</definedName>
    <definedName name="_xlnm._FilterDatabase" localSheetId="57" hidden="1">'Figure A3.3'!$B$9:$G$62</definedName>
    <definedName name="_xlnm._FilterDatabase" localSheetId="58" hidden="1">'Figure A3.4'!$B$9:$G$9</definedName>
    <definedName name="_ftn1" localSheetId="16">'Figure 4.4'!#REF!</definedName>
    <definedName name="_ftnref1" localSheetId="16">'Figure 4.4'!$B$9</definedName>
    <definedName name="A">'Figure A3.1'!$B$96</definedName>
    <definedName name="aq">#REF!</definedName>
    <definedName name="Look.Ups_ROC.Worth.Value">#REF!</definedName>
    <definedName name="Look.Ups_Scheme.Year">#REF!</definedName>
    <definedName name="Raw.Data.1_Banked.ROCs">#REF!</definedName>
    <definedName name="Raw.Data.1_Bioliquid.ROCs">#REF!</definedName>
    <definedName name="Raw.Data.1_Buyout.Payments.Recd">#REF!</definedName>
    <definedName name="Raw.Data.1_Late.Payments.Recd.EX.INTEREST">#REF!</definedName>
    <definedName name="Raw.Data.1_Late.Pymts.INTEREST.RECD">#REF!</definedName>
    <definedName name="Raw.Data.1_Licensees">#REF!</definedName>
    <definedName name="Raw.Data.1_Obligation">#REF!</definedName>
    <definedName name="Raw.Data.1_Order">#REF!</definedName>
    <definedName name="Raw.Data.1_ROCs.presented">#REF!</definedName>
    <definedName name="Raw.Data.1_Supplier.Groups">#REF!</definedName>
    <definedName name="Raw.Data.2_Buyout.Redistribution_ALL">#REF!</definedName>
    <definedName name="Raw.Data.2_Supplier.Groups">#REF!</definedName>
    <definedName name="Raw.Data.3_Late.Pymt.Redistribution.ALL">#REF!</definedName>
    <definedName name="Raw.Data.3_Supplier.Groups">#REF!</definedName>
    <definedName name="Raw.Data.4__ROCs.MWH">#REF!</definedName>
    <definedName name="Raw.Data.4_Pound..MWH">#REF!</definedName>
    <definedName name="Raw.Data.4_RO.Year">#REF!</definedName>
    <definedName name="Raw.Data.4_Tech.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6" l="1"/>
  <c r="E14" i="56"/>
  <c r="F14" i="56"/>
  <c r="C14" i="56"/>
  <c r="D14" i="55"/>
  <c r="E14" i="55"/>
  <c r="C14" i="55"/>
  <c r="D12" i="55"/>
  <c r="E12" i="55"/>
  <c r="C12" i="55"/>
  <c r="C57" i="29" l="1"/>
  <c r="D52" i="29" s="1"/>
  <c r="D13" i="53"/>
  <c r="E13" i="53"/>
  <c r="F13" i="53"/>
  <c r="G13" i="53"/>
  <c r="C13" i="53"/>
  <c r="D50" i="29" l="1"/>
  <c r="D49" i="29"/>
  <c r="D48" i="29"/>
  <c r="D53" i="29"/>
  <c r="D47" i="29"/>
  <c r="D45" i="29"/>
  <c r="D55" i="29"/>
  <c r="D54" i="29"/>
  <c r="D51" i="29"/>
  <c r="D46" i="29"/>
  <c r="D56" i="29"/>
  <c r="D57" i="29" l="1"/>
  <c r="W64" i="36" l="1"/>
  <c r="K45" i="85"/>
  <c r="K46" i="85"/>
  <c r="K47" i="85"/>
  <c r="K48" i="85"/>
  <c r="K49" i="85"/>
  <c r="K50" i="85"/>
  <c r="K51" i="85"/>
  <c r="K52" i="85"/>
  <c r="K53" i="85"/>
  <c r="K54" i="85"/>
  <c r="K55" i="85"/>
  <c r="K56" i="85"/>
  <c r="K57" i="85"/>
  <c r="K58" i="85"/>
  <c r="K59" i="85"/>
  <c r="K60" i="85"/>
  <c r="K61" i="85"/>
  <c r="K44" i="85"/>
  <c r="M45" i="85"/>
  <c r="M46" i="85"/>
  <c r="M47" i="85"/>
  <c r="M48" i="85"/>
  <c r="M49" i="85"/>
  <c r="M50" i="85"/>
  <c r="M51" i="85"/>
  <c r="M52" i="85"/>
  <c r="M53" i="85"/>
  <c r="M54" i="85"/>
  <c r="M55" i="85"/>
  <c r="M56" i="85"/>
  <c r="M57" i="85"/>
  <c r="M58" i="85"/>
  <c r="M59" i="85"/>
  <c r="M60" i="85"/>
  <c r="M61" i="85"/>
  <c r="M44" i="85"/>
  <c r="L45" i="85"/>
  <c r="L46" i="85"/>
  <c r="L47" i="85"/>
  <c r="L48" i="85"/>
  <c r="L49" i="85"/>
  <c r="L50" i="85"/>
  <c r="L51" i="85"/>
  <c r="L52" i="85"/>
  <c r="L53" i="85"/>
  <c r="L54" i="85"/>
  <c r="L55" i="85"/>
  <c r="L56" i="85"/>
  <c r="L57" i="85"/>
  <c r="L58" i="85"/>
  <c r="L59" i="85"/>
  <c r="L60" i="85"/>
  <c r="L61" i="85"/>
  <c r="L44" i="85"/>
  <c r="E41" i="38" l="1"/>
  <c r="E42" i="38"/>
  <c r="E43" i="38"/>
  <c r="E44" i="38"/>
  <c r="E45" i="38"/>
  <c r="E46" i="38"/>
  <c r="E47" i="38"/>
  <c r="E48" i="38"/>
  <c r="E40" i="38"/>
  <c r="L24" i="41"/>
  <c r="L36" i="41"/>
  <c r="L51" i="41"/>
  <c r="L65" i="41"/>
  <c r="K65" i="41"/>
  <c r="K51" i="41"/>
  <c r="K24" i="41"/>
  <c r="K36" i="41"/>
  <c r="L11" i="62" l="1"/>
  <c r="L12" i="62"/>
  <c r="L13" i="62"/>
  <c r="L14" i="62"/>
  <c r="L15" i="62"/>
  <c r="L16" i="62"/>
  <c r="L17" i="62"/>
  <c r="L18" i="62"/>
  <c r="L10" i="62"/>
  <c r="I25" i="58" l="1"/>
  <c r="I24" i="58"/>
  <c r="I23" i="58"/>
  <c r="I22" i="58"/>
  <c r="I21" i="58"/>
  <c r="I20" i="58"/>
  <c r="I19" i="58"/>
  <c r="I18" i="58"/>
  <c r="I17" i="58"/>
  <c r="I16" i="58"/>
  <c r="I15" i="58"/>
  <c r="I14" i="58"/>
  <c r="G11" i="86"/>
  <c r="G12" i="86"/>
  <c r="G13" i="86"/>
  <c r="G14" i="86"/>
  <c r="G15" i="86"/>
  <c r="G16" i="86"/>
  <c r="G17" i="86"/>
  <c r="G10" i="86"/>
  <c r="G11" i="47"/>
  <c r="G12" i="47"/>
  <c r="G13" i="47"/>
  <c r="G14" i="47"/>
  <c r="G15" i="47"/>
  <c r="G16" i="47"/>
  <c r="G17" i="47"/>
  <c r="G18" i="47"/>
  <c r="G10" i="47"/>
  <c r="G10" i="66"/>
  <c r="D43" i="95" l="1"/>
  <c r="G43" i="95"/>
  <c r="G42" i="95"/>
  <c r="G65" i="67"/>
  <c r="D44" i="95"/>
  <c r="E44" i="95"/>
  <c r="F44" i="95"/>
  <c r="C44" i="95"/>
  <c r="D37" i="95"/>
  <c r="E37" i="95"/>
  <c r="F37" i="95"/>
  <c r="G37" i="95"/>
  <c r="C37" i="95"/>
  <c r="G36" i="95"/>
  <c r="F43" i="95" s="1"/>
  <c r="E43" i="95"/>
  <c r="C43" i="95"/>
  <c r="G35" i="95"/>
  <c r="E42" i="95" s="1"/>
  <c r="D42" i="95"/>
  <c r="C42" i="95"/>
  <c r="G66" i="67"/>
  <c r="F66" i="67"/>
  <c r="E66" i="67"/>
  <c r="D66" i="67"/>
  <c r="C66" i="67"/>
  <c r="G67" i="67"/>
  <c r="F67" i="67"/>
  <c r="E67" i="67"/>
  <c r="D67" i="67"/>
  <c r="C67" i="67"/>
  <c r="C68" i="67"/>
  <c r="C69" i="67"/>
  <c r="G70" i="67"/>
  <c r="F70" i="67"/>
  <c r="E70" i="67"/>
  <c r="D70" i="67"/>
  <c r="C70" i="67"/>
  <c r="C65" i="67"/>
  <c r="G57" i="67"/>
  <c r="G55" i="67"/>
  <c r="G59" i="67"/>
  <c r="G44" i="95" l="1"/>
  <c r="F42" i="95"/>
  <c r="F67" i="44" l="1"/>
  <c r="F68" i="44"/>
  <c r="F69" i="44"/>
  <c r="F70" i="44"/>
  <c r="F71" i="44"/>
  <c r="F66" i="44"/>
  <c r="E67" i="44"/>
  <c r="E68" i="44"/>
  <c r="E69" i="44"/>
  <c r="E70" i="44"/>
  <c r="E71" i="44"/>
  <c r="E66" i="44"/>
  <c r="D67" i="44"/>
  <c r="D68" i="44"/>
  <c r="D69" i="44"/>
  <c r="D70" i="44"/>
  <c r="D71" i="44"/>
  <c r="D66" i="44"/>
  <c r="C67" i="44"/>
  <c r="C68" i="44"/>
  <c r="C66" i="44"/>
  <c r="G58" i="44"/>
  <c r="G67" i="44" s="1"/>
  <c r="G56" i="44"/>
  <c r="G68" i="44" s="1"/>
  <c r="G60" i="44"/>
  <c r="G59" i="44"/>
  <c r="G57" i="44"/>
  <c r="F46" i="45"/>
  <c r="G45" i="45"/>
  <c r="E46" i="45"/>
  <c r="D46" i="45"/>
  <c r="C46" i="45"/>
  <c r="G55" i="45" l="1"/>
  <c r="C63" i="75" l="1"/>
  <c r="D63" i="75"/>
  <c r="E63" i="75"/>
  <c r="F63" i="75"/>
  <c r="D97" i="91"/>
  <c r="E97" i="91"/>
  <c r="F97" i="91"/>
  <c r="C97" i="91"/>
  <c r="V80" i="36" l="1"/>
  <c r="W80" i="36" s="1"/>
  <c r="U80" i="36"/>
  <c r="F63" i="76" l="1"/>
  <c r="G63" i="76"/>
  <c r="C76" i="88"/>
  <c r="H20" i="71"/>
  <c r="F20" i="71"/>
  <c r="E20" i="71"/>
  <c r="D20" i="71"/>
  <c r="C20" i="71"/>
  <c r="G37" i="61"/>
  <c r="E55" i="35"/>
  <c r="K60" i="41" l="1"/>
  <c r="K45" i="41"/>
  <c r="K32" i="41"/>
  <c r="K20" i="41"/>
  <c r="C19" i="62"/>
  <c r="D19" i="62"/>
  <c r="J19" i="62"/>
  <c r="H19" i="62" l="1"/>
  <c r="F18" i="86" l="1"/>
  <c r="C18" i="86"/>
  <c r="K10" i="62" l="1"/>
  <c r="K11" i="62"/>
  <c r="K12" i="62"/>
  <c r="K13" i="62"/>
  <c r="K14" i="62"/>
  <c r="K15" i="62"/>
  <c r="K16" i="62"/>
  <c r="K17" i="62"/>
  <c r="K18" i="62"/>
  <c r="C37" i="61" l="1"/>
  <c r="F37" i="61"/>
  <c r="E37" i="61"/>
  <c r="H76" i="88"/>
  <c r="G76" i="88"/>
  <c r="F76" i="88"/>
  <c r="E76" i="88"/>
  <c r="D76" i="88"/>
  <c r="G20" i="71"/>
  <c r="C79" i="70"/>
  <c r="D79" i="70"/>
  <c r="E79" i="70"/>
  <c r="F79" i="70"/>
  <c r="G79" i="70"/>
  <c r="H79" i="70"/>
  <c r="D37" i="61" l="1"/>
  <c r="C41" i="96" l="1"/>
  <c r="C39" i="94"/>
  <c r="C40" i="84"/>
  <c r="C39" i="83"/>
  <c r="F53" i="45" l="1"/>
  <c r="E53" i="45"/>
  <c r="D53" i="45"/>
  <c r="C53" i="45"/>
  <c r="F52" i="45"/>
  <c r="E52" i="45"/>
  <c r="D52" i="45"/>
  <c r="C52" i="45"/>
  <c r="F51" i="45"/>
  <c r="E51" i="45"/>
  <c r="D51" i="45"/>
  <c r="C51" i="45"/>
  <c r="G43" i="45"/>
  <c r="G53" i="45" s="1"/>
  <c r="G42" i="45"/>
  <c r="G52" i="45" s="1"/>
  <c r="G41" i="45"/>
  <c r="G51" i="45" s="1"/>
  <c r="C71" i="44"/>
  <c r="G54" i="60" l="1"/>
  <c r="F54" i="60"/>
  <c r="E54" i="60"/>
  <c r="D54" i="60"/>
  <c r="C54" i="60"/>
  <c r="W65" i="36" l="1"/>
  <c r="W66" i="36"/>
  <c r="W67" i="36"/>
  <c r="W68" i="36"/>
  <c r="W69" i="36"/>
  <c r="W70" i="36"/>
  <c r="W71" i="36"/>
  <c r="W72" i="36"/>
  <c r="W73" i="36"/>
  <c r="W74" i="36"/>
  <c r="W75" i="36"/>
  <c r="W76" i="36"/>
  <c r="W77" i="36"/>
  <c r="W78" i="36"/>
  <c r="W79" i="36"/>
  <c r="E39" i="35"/>
  <c r="E40" i="35"/>
  <c r="E41" i="35"/>
  <c r="E42" i="35"/>
  <c r="E43" i="35"/>
  <c r="E44" i="35"/>
  <c r="E45" i="35"/>
  <c r="E46" i="35"/>
  <c r="E47" i="35"/>
  <c r="E48" i="35"/>
  <c r="E49" i="35"/>
  <c r="E50" i="35"/>
  <c r="E51" i="35"/>
  <c r="E52" i="35"/>
  <c r="E53" i="35"/>
  <c r="E54" i="35"/>
  <c r="E38" i="35"/>
  <c r="E19" i="62" l="1"/>
  <c r="F19" i="62"/>
  <c r="G19" i="62"/>
  <c r="I19" i="62"/>
  <c r="K19" i="62"/>
  <c r="L19" i="62"/>
  <c r="C38" i="50" l="1"/>
  <c r="D38" i="50" s="1"/>
  <c r="F54" i="45"/>
  <c r="E54" i="45"/>
  <c r="D54" i="45"/>
  <c r="C54" i="45"/>
  <c r="G44" i="45"/>
  <c r="G54" i="45" l="1"/>
  <c r="G46" i="45"/>
  <c r="D12" i="57"/>
  <c r="E12" i="57"/>
  <c r="C12" i="57"/>
  <c r="F12" i="57"/>
  <c r="C44" i="24" l="1"/>
  <c r="C87" i="92" l="1"/>
  <c r="D44" i="24" l="1"/>
  <c r="L16" i="41" l="1"/>
  <c r="L17" i="41"/>
  <c r="L18" i="41"/>
  <c r="L19" i="41"/>
  <c r="H31" i="37"/>
  <c r="L22" i="41"/>
  <c r="L23" i="41" l="1"/>
  <c r="L21" i="41"/>
  <c r="H87" i="92" l="1"/>
  <c r="G87" i="92"/>
  <c r="F87" i="92"/>
  <c r="E87" i="92"/>
  <c r="D87" i="92"/>
  <c r="D63" i="76" l="1"/>
  <c r="E63" i="76"/>
  <c r="C63" i="76"/>
  <c r="G93" i="87"/>
  <c r="F93" i="87"/>
  <c r="E93" i="87"/>
  <c r="D93" i="87"/>
  <c r="C93" i="87"/>
  <c r="H93" i="87"/>
  <c r="G63" i="75" l="1"/>
  <c r="D18" i="86" l="1"/>
  <c r="E18" i="86"/>
  <c r="G18" i="86" l="1"/>
  <c r="C46" i="26" l="1"/>
  <c r="F18" i="47" l="1"/>
  <c r="E18" i="47"/>
  <c r="D18" i="47"/>
  <c r="C18" i="47"/>
  <c r="H32" i="37" l="1"/>
  <c r="D32" i="37"/>
  <c r="D31" i="37"/>
  <c r="L46" i="41" l="1"/>
  <c r="C41" i="27"/>
  <c r="L20" i="41" l="1"/>
  <c r="D65" i="67" l="1"/>
  <c r="E65" i="67"/>
  <c r="F65" i="67"/>
  <c r="D68" i="67"/>
  <c r="E68" i="67"/>
  <c r="F68" i="67"/>
  <c r="D69" i="67"/>
  <c r="E69" i="67"/>
  <c r="F69" i="67"/>
  <c r="D60" i="67"/>
  <c r="E60" i="67"/>
  <c r="F60" i="67"/>
  <c r="C60" i="67"/>
  <c r="G56" i="67"/>
  <c r="G58" i="67"/>
  <c r="G68" i="67"/>
  <c r="G54" i="67"/>
  <c r="G57" i="42"/>
  <c r="G66" i="42" s="1"/>
  <c r="G58" i="42"/>
  <c r="G67" i="42" s="1"/>
  <c r="G59" i="42"/>
  <c r="G68" i="42" s="1"/>
  <c r="G56" i="42"/>
  <c r="G65" i="42" s="1"/>
  <c r="D65" i="42"/>
  <c r="E65" i="42"/>
  <c r="F65" i="42"/>
  <c r="D66" i="42"/>
  <c r="E66" i="42"/>
  <c r="F66" i="42"/>
  <c r="D67" i="42"/>
  <c r="E67" i="42"/>
  <c r="F67" i="42"/>
  <c r="D68" i="42"/>
  <c r="E68" i="42"/>
  <c r="F68" i="42"/>
  <c r="C66" i="42"/>
  <c r="C67" i="42"/>
  <c r="C68" i="42"/>
  <c r="C65" i="42"/>
  <c r="G69" i="67" l="1"/>
  <c r="G60" i="42"/>
  <c r="G60" i="67"/>
  <c r="C70" i="44"/>
  <c r="C69" i="44"/>
  <c r="G70" i="44"/>
  <c r="G71" i="44"/>
  <c r="G55" i="44"/>
  <c r="G71" i="43"/>
  <c r="G80" i="43" s="1"/>
  <c r="G72" i="43"/>
  <c r="G81" i="43" s="1"/>
  <c r="G73" i="43"/>
  <c r="G82" i="43" s="1"/>
  <c r="G70" i="43"/>
  <c r="G79" i="43" s="1"/>
  <c r="C80" i="43"/>
  <c r="D80" i="43"/>
  <c r="E80" i="43"/>
  <c r="F80" i="43"/>
  <c r="C81" i="43"/>
  <c r="D81" i="43"/>
  <c r="E81" i="43"/>
  <c r="F81" i="43"/>
  <c r="C82" i="43"/>
  <c r="D82" i="43"/>
  <c r="E82" i="43"/>
  <c r="F82" i="43"/>
  <c r="D79" i="43"/>
  <c r="E79" i="43"/>
  <c r="F79" i="43"/>
  <c r="C79" i="43"/>
  <c r="G69" i="44" l="1"/>
  <c r="G66" i="44"/>
  <c r="C56" i="45"/>
  <c r="G56" i="45"/>
  <c r="G61" i="44"/>
  <c r="F56" i="45"/>
  <c r="E56" i="45"/>
  <c r="D56" i="45"/>
  <c r="C61" i="44" l="1"/>
  <c r="D61" i="44"/>
  <c r="E61" i="44"/>
  <c r="F61" i="44"/>
  <c r="D60" i="42"/>
  <c r="E60" i="42"/>
  <c r="F60" i="42"/>
  <c r="C60" i="42"/>
  <c r="G69" i="42" l="1"/>
  <c r="C69" i="42"/>
  <c r="F69" i="42"/>
  <c r="E69" i="42"/>
  <c r="D69" i="42"/>
  <c r="L57" i="41" l="1"/>
  <c r="L56" i="41"/>
  <c r="L58" i="41"/>
  <c r="L59" i="41"/>
  <c r="L60" i="41"/>
  <c r="L61" i="41"/>
  <c r="L62" i="41"/>
  <c r="L63" i="41"/>
  <c r="L64" i="41"/>
  <c r="L48" i="41"/>
  <c r="L41" i="41"/>
  <c r="L49" i="41"/>
  <c r="L42" i="41"/>
  <c r="L50" i="41"/>
  <c r="L43" i="41"/>
  <c r="L44" i="41"/>
  <c r="L45" i="41"/>
  <c r="L47" i="41"/>
  <c r="F74" i="43"/>
  <c r="E74" i="43"/>
  <c r="D74" i="43"/>
  <c r="C74" i="43"/>
  <c r="C83" i="43" l="1"/>
  <c r="D83" i="43"/>
  <c r="E83" i="43"/>
  <c r="F83" i="43"/>
  <c r="G74" i="43"/>
  <c r="G83" i="43" s="1"/>
  <c r="D46" i="26" l="1"/>
  <c r="D41" i="27"/>
  <c r="L32" i="41"/>
  <c r="L35" i="41" l="1"/>
  <c r="L29" i="41"/>
  <c r="L33" i="41"/>
  <c r="L34" i="41"/>
  <c r="L31" i="41"/>
  <c r="L30" i="41"/>
</calcChain>
</file>

<file path=xl/sharedStrings.xml><?xml version="1.0" encoding="utf-8"?>
<sst xmlns="http://schemas.openxmlformats.org/spreadsheetml/2006/main" count="1908" uniqueCount="857">
  <si>
    <t xml:space="preserve"> </t>
  </si>
  <si>
    <t xml:space="preserve">Renewables Obligation (RO) 2024 to 2025 Annual Report Dataset </t>
  </si>
  <si>
    <t>This workbook provides access to the figures used to produce the charts and tables in the RO Scheme Year 23 (SY23) Annual Report.</t>
  </si>
  <si>
    <t>This workbook should be read in conjunction with the information presented in the Annual Report.</t>
  </si>
  <si>
    <t>Table of Contents</t>
  </si>
  <si>
    <t>Information on scheme years</t>
  </si>
  <si>
    <t>Chapter 1: About the scheme</t>
  </si>
  <si>
    <t>No figures to display.</t>
  </si>
  <si>
    <t>Chapter 2: Profile of generators accredited under the RO</t>
  </si>
  <si>
    <t>Figure 2.1: Accredited stations and capacity by country and technology</t>
  </si>
  <si>
    <t>Figure 2.2: Capacity deployed by country and technology type</t>
  </si>
  <si>
    <t>Figure 2.3: Percentage of capacity and accredited stations – micro NIRO vs non-micro-NIRO </t>
  </si>
  <si>
    <t>Figure 2.4: Total accredited capacity and number of stations by technology (excluding micro-NIRO)</t>
  </si>
  <si>
    <t>Figure 2.5: Micro NIRO accredited capacity and number of stations by technology</t>
  </si>
  <si>
    <t>Chapter 3: ROCs issued and renewable generation</t>
  </si>
  <si>
    <t>Figure 3.1: Comparison of ROCs issued from SY21 to SY23</t>
  </si>
  <si>
    <t>Figure 3.2: ROCs issued by technology and country in SY23</t>
  </si>
  <si>
    <t>Figure 3.3: Renewable generation (MWh) by technology and country in SY23</t>
  </si>
  <si>
    <t>Figure 3.4: ROCs issued, obligation (ROCs) and renewable generation since SY6 (2007 to 2008)</t>
  </si>
  <si>
    <t>Figure 3.5 (a-d): ROCs issued and renewable generation by country, SY6 to SY23</t>
  </si>
  <si>
    <t>Figure 3.6 (a-i): Issue of ROCs and renewable generation by generation technology since SY7</t>
  </si>
  <si>
    <t>Chapter 4: Biomass sustainability</t>
  </si>
  <si>
    <t>Figure 4.1: Consignments reported by stations against the sustainability criteria, split by technology type and capacity</t>
  </si>
  <si>
    <t>Figure 4.2: Weighted average GHG emission figures and thresholds by technology type</t>
  </si>
  <si>
    <t>Figure 4.3: Type of feedstocks used (by volume of gas burnt) in gasification stations</t>
  </si>
  <si>
    <t>Figure 4.4: Type of feedstocks used (by volume of gas burnt) in anaerobic digestion stations</t>
  </si>
  <si>
    <t>Figure 4.5: Type of bioliquid used in bioliquid stations</t>
  </si>
  <si>
    <t>Figure 4.6: Type of solid biomass used in direct combustion stations</t>
  </si>
  <si>
    <t>Figure 4.7: The origin of fuels used for fuelled generating stations during SY23</t>
  </si>
  <si>
    <t>Chapter 5: Compliance by licensed suppliers</t>
  </si>
  <si>
    <t>Figure 5.1: Obligation levels SY23</t>
  </si>
  <si>
    <t>Figure 5.2: Suppliers and obligations</t>
  </si>
  <si>
    <t>Figure 5.3: Non-compliances relating to final supply volume submissions</t>
  </si>
  <si>
    <t>Figure 5.4: Share of UK obligation SY23</t>
  </si>
  <si>
    <t>Figure 5.5: Summary of EIIs supplied in Great Britain</t>
  </si>
  <si>
    <t>Figure 5.6: Summary of ROCs presented towards each UK obligation in SY23</t>
  </si>
  <si>
    <t>Figure 5.7: Banked ROCs redeemed and ROCs issued but not presented each obligation period since SY14</t>
  </si>
  <si>
    <t>Figure 5.8: Payments made by suppliers towards each UK obligation for SY23</t>
  </si>
  <si>
    <t>Figure 5.9: ROCs submitted and payments made towards the UK Obligation since SY7</t>
  </si>
  <si>
    <t>Figure 5.10: Annual RPI change since SY18</t>
  </si>
  <si>
    <t>Figure 5.11: Determination of ROC recycle value SY9 to SY23</t>
  </si>
  <si>
    <t>Figure 5.12: Change in scheme value since SY1 (2002 to 2003)</t>
  </si>
  <si>
    <t>Figure 5.13 (a-g): Value of support per MWH for each technology since SY6</t>
  </si>
  <si>
    <t>Figure 5.14: Summary of redistribution payments</t>
  </si>
  <si>
    <t>Figure 5.15: Total redistributed to suppliers since SY1 (£m)</t>
  </si>
  <si>
    <t>Figure 5.16: Supplier audit results SY19 to SY23</t>
  </si>
  <si>
    <t>Chapter 6: Compliance of RO generators</t>
  </si>
  <si>
    <t>Figure 6.1 (a-e): Targeted audit ratings by country in SY23</t>
  </si>
  <si>
    <t>Figure 6.2 (a-c): Targeted audit ratings by technology in SY23</t>
  </si>
  <si>
    <t>Figure 6.3: Targeted audit results SY19 to SY23</t>
  </si>
  <si>
    <t>Figure 6.4: Top 5 findings from the targeted audit programme SY23</t>
  </si>
  <si>
    <t>Figure 6.5 (a-e): Statistical audit ratings by country in SY23</t>
  </si>
  <si>
    <t>Figure 6.6 (a-e): Statistical audit ratings by Technology in SY23</t>
  </si>
  <si>
    <t>Figure 6.7: Top 5 findings from the statistical audit programme in SY23</t>
  </si>
  <si>
    <t>Figure 6.8 (a-b): Micro-NIRO targeted and statistical audit ratings in SY23</t>
  </si>
  <si>
    <t>Figure 6.9: Findings from the Micro-NIRO statisticial audit programme</t>
  </si>
  <si>
    <t>Figure 6.10: Findings from the Micro-NIRO targeted audit programme</t>
  </si>
  <si>
    <t>Figure 6.11: Error protected SY19 to SY22</t>
  </si>
  <si>
    <t>Chapter 7: Our Administration</t>
  </si>
  <si>
    <t>Figure 7.1: ROCs issued on time in SY23</t>
  </si>
  <si>
    <t>Figure 7.4: RO scheme enquiry performace in SY23</t>
  </si>
  <si>
    <t>Appendices</t>
  </si>
  <si>
    <t>Figure A2.1: Summary of compliance by supplier group in SY23 (2024 to 2025) (all jurisdictions)</t>
  </si>
  <si>
    <t>Figure A2.2: Compliance by licensee with an obligation in England &amp; Wales</t>
  </si>
  <si>
    <t>Figure A2.3: Compliance by licensee with an obligation in Scotland</t>
  </si>
  <si>
    <t xml:space="preserve">Figure A2.4: Compliance by licensee with the RO (Northern Ireland) </t>
  </si>
  <si>
    <t>Figure A2.5: Summary of qualifying and non-qualifying bioliquid ROCs presented by suppliers towards their obligations since SY12</t>
  </si>
  <si>
    <t>Figure A2.6: Suppliers with an obligation who did not meet the 1 July 2025 deadline to submit final supply volumes</t>
  </si>
  <si>
    <t>Figure A3.1: RO mutualisation payments received SY20 (2021 to 2022)</t>
  </si>
  <si>
    <t>Figure A3.2: ROS mutualisation payments received SY20 (2021 to 2022)</t>
  </si>
  <si>
    <t>Figure A3.3: RO mutualisation payments redistribution SY20 (2021 to 2022)</t>
  </si>
  <si>
    <t>Figure A3.4: ROS mutualisation payments redistribution SY20 (2021 to 2022)</t>
  </si>
  <si>
    <t>Figure A4.1: Determination of ROC recycle value since SY9</t>
  </si>
  <si>
    <t>Version Control</t>
  </si>
  <si>
    <t>Date Published</t>
  </si>
  <si>
    <t>Changes</t>
  </si>
  <si>
    <t>v1.0</t>
  </si>
  <si>
    <t>RO Scheme Years</t>
  </si>
  <si>
    <t>In the annual report and this dataset we often refer to Scheme Years (SY). The table below provides information on the period covered by each RO scheme year.</t>
  </si>
  <si>
    <t>RO Scheme Year</t>
  </si>
  <si>
    <t>Period</t>
  </si>
  <si>
    <t>Scheme Year 1 (SY1)</t>
  </si>
  <si>
    <t>1 April 2002 to 31 March 2003</t>
  </si>
  <si>
    <t>Scheme Year 2 (SY2)</t>
  </si>
  <si>
    <t>1 April 2003 to 31 March 2004</t>
  </si>
  <si>
    <t>Scheme Year 3 (SY3)</t>
  </si>
  <si>
    <t>1 April 2004 to 31 March 2005</t>
  </si>
  <si>
    <t>Scheme Year 4 (SY4)</t>
  </si>
  <si>
    <t>1 April 2005 to 31 March 2006</t>
  </si>
  <si>
    <t>Scheme Year 5 (SY5)</t>
  </si>
  <si>
    <t>1 April 2006 to 31 March 2007</t>
  </si>
  <si>
    <t>Scheme Year 6 (SY6)</t>
  </si>
  <si>
    <t>1 April 2007 to 31 March 2008</t>
  </si>
  <si>
    <t>Scheme Year 7 (SY7)</t>
  </si>
  <si>
    <t>1 April 2008 to 31 March 2009</t>
  </si>
  <si>
    <t>Scheme Year 8 (SY8)</t>
  </si>
  <si>
    <t>1 April 2009 to 31 March 2010</t>
  </si>
  <si>
    <t>Scheme Year 9 (SY9)</t>
  </si>
  <si>
    <t>1 April 2010 to 31 March 2011</t>
  </si>
  <si>
    <t>Scheme Year 10 (SY10)</t>
  </si>
  <si>
    <t>1 April 2011 to 31 March 2012</t>
  </si>
  <si>
    <t>Scheme Year 11 (SY11)</t>
  </si>
  <si>
    <t>1 April 2012 to 31 March 2013</t>
  </si>
  <si>
    <t>Scheme Year 12 (SY12)</t>
  </si>
  <si>
    <t>1 April 2013 to 31 March 2014</t>
  </si>
  <si>
    <t>Scheme Year 13 (SY13)</t>
  </si>
  <si>
    <t>1 April 2014 to 31 March 2015</t>
  </si>
  <si>
    <t>Scheme Year 14 (SY14)</t>
  </si>
  <si>
    <t>1 April 2015 to 31 March 2016</t>
  </si>
  <si>
    <t>Scheme Year 15 (SY15)</t>
  </si>
  <si>
    <t>1 April 2016 to 31 March 2017</t>
  </si>
  <si>
    <t>Scheme Year 16 (SY16)</t>
  </si>
  <si>
    <t>1 April 2017 to 31 March 2018</t>
  </si>
  <si>
    <t>Scheme Year 17 (SY17)</t>
  </si>
  <si>
    <t>1 April 2018 to 31 March 2019</t>
  </si>
  <si>
    <t>Scheme Year 18 (SY18)</t>
  </si>
  <si>
    <t>1 April 2019 to 31 March 2020</t>
  </si>
  <si>
    <t>Scheme Year 19 (SY19)</t>
  </si>
  <si>
    <t>1 April 2020 to 31 March 2021</t>
  </si>
  <si>
    <t>Scheme Year 20 (SY20)</t>
  </si>
  <si>
    <t>1 April 2021 to 31 March 2022</t>
  </si>
  <si>
    <t>Scheme Year 21 (SY21)</t>
  </si>
  <si>
    <t>1 April 2022 to 31 March 2023</t>
  </si>
  <si>
    <t>Scheme Year 22 (SY22)</t>
  </si>
  <si>
    <t>1 April 2023 to 31 March 2024</t>
  </si>
  <si>
    <t>Scheme Year 23 (SY23)</t>
  </si>
  <si>
    <t>1 April 2024 to 31 March 2025</t>
  </si>
  <si>
    <t>Return to information tab</t>
  </si>
  <si>
    <t>Generation Technology</t>
  </si>
  <si>
    <t>England
Stations</t>
  </si>
  <si>
    <t>England
Capacity (MW)</t>
  </si>
  <si>
    <t>Scotland
Stations</t>
  </si>
  <si>
    <t>Scotland
Capacity (MW)</t>
  </si>
  <si>
    <t>Wales
Stations</t>
  </si>
  <si>
    <t>Wales
Capacity (MW)</t>
  </si>
  <si>
    <t>Northern Ireland
Stations</t>
  </si>
  <si>
    <t>Northern Ireland
Capacity (MW)</t>
  </si>
  <si>
    <t>Total
Stations</t>
  </si>
  <si>
    <t>Total
Capacity (MW)</t>
  </si>
  <si>
    <t>Onshore wind</t>
  </si>
  <si>
    <t>Fuelled</t>
  </si>
  <si>
    <t>Offshore wind</t>
  </si>
  <si>
    <t>Solar PV</t>
  </si>
  <si>
    <t>Landfill gas</t>
  </si>
  <si>
    <t>Hydro</t>
  </si>
  <si>
    <t>Sewage gas</t>
  </si>
  <si>
    <t>Tidal stream</t>
  </si>
  <si>
    <t>Wave Power</t>
  </si>
  <si>
    <t>Total</t>
  </si>
  <si>
    <t xml:space="preserve">Map of the United Kingdom with separate pie charts for each country presenting the capacity deployed by technology type. Whilst fuelled stations account for most of the </t>
  </si>
  <si>
    <t xml:space="preserve">capacity in England, offshore wind and solar PV also contribute significantly. In Scotland, Northern Ireland, and Wales, onshore wind is the dominant technology type. </t>
  </si>
  <si>
    <t>England</t>
  </si>
  <si>
    <t>Technology</t>
  </si>
  <si>
    <t>Capacity (MW)</t>
  </si>
  <si>
    <t>% of total capacity</t>
  </si>
  <si>
    <t>Other (total)</t>
  </si>
  <si>
    <t xml:space="preserve">   Other: Landfill gas</t>
  </si>
  <si>
    <t xml:space="preserve">   Other: Sewage gas</t>
  </si>
  <si>
    <t xml:space="preserve">   Other: Hydro</t>
  </si>
  <si>
    <t>Northern Ireland</t>
  </si>
  <si>
    <t xml:space="preserve">   Other: Tidal stream</t>
  </si>
  <si>
    <t>Scotland</t>
  </si>
  <si>
    <t xml:space="preserve">   Other: Solar PV</t>
  </si>
  <si>
    <t xml:space="preserve">   Other: Wave Power</t>
  </si>
  <si>
    <t>Wales</t>
  </si>
  <si>
    <t>Figure 2.3: Percentage of accredited stations and capacity- micro-NIRO vs non-micro-NIRO</t>
  </si>
  <si>
    <t xml:space="preserve">Two pie charts presenting the percentage split between micro-NIRO and non-micro-NIRO (a) accredited stations, and (b) installed capacity. While micro-NIRO stations </t>
  </si>
  <si>
    <t xml:space="preserve">make up 22,715 (85.3%) of the 26,644 accredited stations, they only provide 121.5 MW or 0.3% of installed capacity. The combined capacity of non-micro-NIRO stations is </t>
  </si>
  <si>
    <t>34,838 MW.</t>
  </si>
  <si>
    <t>Station type</t>
  </si>
  <si>
    <t>Number of stations</t>
  </si>
  <si>
    <t>% of total</t>
  </si>
  <si>
    <t>Non-Micro</t>
  </si>
  <si>
    <t>Micro</t>
  </si>
  <si>
    <t xml:space="preserve">Clustered column chart depicting the capacity accredited on the RO (excluding micro-NIRO) and the corresponding number of stations. Onshore wind has the most capacity </t>
  </si>
  <si>
    <t xml:space="preserve">(12,296 MW) and number of stations (1,409), giving an average capacity of 8.73 MW. Offshore wind, with a 6,569 MW capacity and 36 stations, has a much larger average </t>
  </si>
  <si>
    <t xml:space="preserve">capacity of 182.48 MW. The average capacity for fuelled and solar PV stations is 12.72 MW and 6.30 MW respectively. The average size of stations for the other technology </t>
  </si>
  <si>
    <t>types are 2.81 MW for hydro, 1.65 MW for landfill gas, 1.58 MW for tidal stream, 1.16 MW for sewage gas, and 0.67 MW for wave power.</t>
  </si>
  <si>
    <t>Technology Type</t>
  </si>
  <si>
    <t>Average capacity (MW)</t>
  </si>
  <si>
    <t>Figure 2.5: Micro-NIRO accredited capacity and number of stations by technology</t>
  </si>
  <si>
    <t>Sum of capacity (MW)</t>
  </si>
  <si>
    <t>SY23 
(2024 to 25)</t>
  </si>
  <si>
    <t>Change from SY22
(2023 to 24)</t>
  </si>
  <si>
    <t>Change from SY21 
(2022 to 23)</t>
  </si>
  <si>
    <t>Total number of ROCs issued</t>
  </si>
  <si>
    <t>Associated renewable generation (MWh)</t>
  </si>
  <si>
    <t>Total UK electricity supply (MWh)</t>
  </si>
  <si>
    <t>RO renewable generation as a proportion of electricity supply*</t>
  </si>
  <si>
    <t>Renewable generation including FITs &amp; CfD</t>
  </si>
  <si>
    <t>Renewable generation as a proportion of electricity supply*</t>
  </si>
  <si>
    <t>* These figures include generation not exported to the grid. This generation is not captured within the total electricity supply figure; therefore these figures are only representative.</t>
  </si>
  <si>
    <t>** pp – Percentage points</t>
  </si>
  <si>
    <t>-</t>
  </si>
  <si>
    <t xml:space="preserve">Landfill gas </t>
  </si>
  <si>
    <t>Tidal power</t>
  </si>
  <si>
    <t>Total (MWh)</t>
  </si>
  <si>
    <t>Figure 3.4: ROCs issued, UK obligation and RO generation since SY6 (2007 to 2008)</t>
  </si>
  <si>
    <t xml:space="preserve">Combined column and line chart showing total ROCs issued and the associated renewable electricity generation since SY6. From SY6 onwards, the chart shows a clear </t>
  </si>
  <si>
    <t xml:space="preserve">upward trend in RO generation and ROCs issued, in line with an increasing supplier obligation. ROCs issued Increased from around 16 million in SY6 to a peak of over 114 </t>
  </si>
  <si>
    <t xml:space="preserve">million in SY18, when generation and the supplier obligation also reached their highest levels. After this, all 3 variables have fluctuated year to year but with a slight downward </t>
  </si>
  <si>
    <t>trend reaching 101.4 million ROCs in SY23.</t>
  </si>
  <si>
    <t>Year</t>
  </si>
  <si>
    <t>ROCs issued</t>
  </si>
  <si>
    <t>RO generation (MWh)</t>
  </si>
  <si>
    <t>RO generation (TWh)</t>
  </si>
  <si>
    <t>UK obligation (ROCs)</t>
  </si>
  <si>
    <t>SY6 (2007-08)</t>
  </si>
  <si>
    <t>SY7 (2008-09)</t>
  </si>
  <si>
    <t>SY8 (2009-10)</t>
  </si>
  <si>
    <t>SY9 (2010-11)</t>
  </si>
  <si>
    <t>SY10 (2011-12)</t>
  </si>
  <si>
    <t>SY11(2012-13)</t>
  </si>
  <si>
    <t>SY12 (2013-14)</t>
  </si>
  <si>
    <t>SY13 (2014-15)</t>
  </si>
  <si>
    <t>SY14 (2015-16)</t>
  </si>
  <si>
    <t>SY15 (2016-17)</t>
  </si>
  <si>
    <t>SY16 (2017-18)</t>
  </si>
  <si>
    <t>SY17 (2018-19)</t>
  </si>
  <si>
    <t>SY18 (2019-20)</t>
  </si>
  <si>
    <t>SY19 (2020-21)</t>
  </si>
  <si>
    <t>SY20 (2021-22)</t>
  </si>
  <si>
    <t>SY21 (2022-23)</t>
  </si>
  <si>
    <t>SY22 (2023-24)</t>
  </si>
  <si>
    <t>SY23 (2024-25)</t>
  </si>
  <si>
    <t xml:space="preserve">Combined column and line charts show the number of ROCs issued and renewable generation by country from SY6. Both measures rose steadily from SY6 to SY10 across </t>
  </si>
  <si>
    <t>all countries. Each nation then experienced rapid growth, but at different times: England from SY11–SY18, Scotland SY10–SY18, Wales SY13–SY18, and Northern Ireland SY12–</t>
  </si>
  <si>
    <t>SY18. Since SY18, both ROCs issued and generation have fluctuated but remained relatively stable. In SY23 the number of ROCs issued fell in England (-7.3%), Wales (-</t>
  </si>
  <si>
    <t xml:space="preserve">12.0%) and Northern Ireland (-4.1%), but rose in Scotland (+1.6%). </t>
  </si>
  <si>
    <t xml:space="preserve">In SY23, the average number of ROCs issued per MWh was 1.36 across the UK. The breakdown by country was 1.45 ROCs/MWh in England, 1.09 ROCs/MWh in Scotland, </t>
  </si>
  <si>
    <t xml:space="preserve">1.36 ROCs/ MWh in Wales, and 1.78 ROCs/MWh in Northern Ireland. </t>
  </si>
  <si>
    <t>The variation between countries can be attributed to the proportions of generation coming from each technology type and the differing rates of support each receive.</t>
  </si>
  <si>
    <t>ROCs issued
England</t>
  </si>
  <si>
    <t>RO generation (MWh)
England</t>
  </si>
  <si>
    <t>ROCs issued
Scotland</t>
  </si>
  <si>
    <t>RO generation (MWh)
Scotland</t>
  </si>
  <si>
    <t>ROCs issued
Wales</t>
  </si>
  <si>
    <t>RO generation (MWh)
Wales</t>
  </si>
  <si>
    <t>ROCs issued
Northern Ireland</t>
  </si>
  <si>
    <t>RO generation (MWh)
Northern Ireland</t>
  </si>
  <si>
    <t>Total ROCs issued</t>
  </si>
  <si>
    <t>Total generation (MWh)</t>
  </si>
  <si>
    <t>Total generation (TWh)</t>
  </si>
  <si>
    <t xml:space="preserve">Combined column and line charts showing the number of ROCs issued and renewable generation by generation technology. The number of ROCs issued, and the amount of </t>
  </si>
  <si>
    <t xml:space="preserve">renewable electricity generated over time varies between each technology type. Compared to SY22, all technology types saw a decrease in ROCs issued except sewage </t>
  </si>
  <si>
    <t xml:space="preserve">gas and tidal, which saw increases of 0.6% and 25.3% respectively. Offshore wind saw the largest decrease at -11.7%, while the smallest decrease was for fuelled stations at </t>
  </si>
  <si>
    <t xml:space="preserve">-0.3%. No ROCs have been issued for wave power since SY13 (2014 to 2015).  In SY23, the ROCs issued per MWh was highest for tidal power at 5 ROCs/MWh. 1.90 </t>
  </si>
  <si>
    <t xml:space="preserve">ROCs/MWh were issued for offshore wind, 1.45 ROCs/MWh for solar PV, 1.32 ROCs/MWh for fuelled, 1.01 ROCs/MWh for hydro and 1.00 ROCs/MWh for onshore </t>
  </si>
  <si>
    <t>wind generating stations. The other technology types were issued at a rate of less than 1 ROC/MWh, with sewage gas the lowest overall at 0.8 ROCs/MWh.</t>
  </si>
  <si>
    <t xml:space="preserve">Note that due to the significant difference in volume of ROCs issued and electricity generated, charts h) and i) for tidal and wave power </t>
  </si>
  <si>
    <t>have a different scale to the others in this section.</t>
  </si>
  <si>
    <t>ROCs issued
Fuelled</t>
  </si>
  <si>
    <t>RO generation (MWh)
Fuelled</t>
  </si>
  <si>
    <t>ROCs issued
Hydro</t>
  </si>
  <si>
    <t>RO generation (MWh)
Hydro</t>
  </si>
  <si>
    <t>ROCs issued
Landfill gas</t>
  </si>
  <si>
    <t>RO generation (MWh)
Landfill gas</t>
  </si>
  <si>
    <t>ROCs issued
Offshore wind</t>
  </si>
  <si>
    <t>RO generation (MWh)
Offshore wind</t>
  </si>
  <si>
    <t>ROCs issued
Onshore wind</t>
  </si>
  <si>
    <t>RO generation (MWh)
Onshore wind</t>
  </si>
  <si>
    <t>ROCs issued
Sewage gas</t>
  </si>
  <si>
    <t>RO generation (MWh)
Sewage gas</t>
  </si>
  <si>
    <t>ROCs issued
Solar PV</t>
  </si>
  <si>
    <t>RO generation (MWh)
Solar PV</t>
  </si>
  <si>
    <t>ROCs issued
Tidal power</t>
  </si>
  <si>
    <t>RO generation (MWh)
Tidal power</t>
  </si>
  <si>
    <t>ROCs issued
Wave power</t>
  </si>
  <si>
    <t>RO generation (MWh)
Wave power</t>
  </si>
  <si>
    <t>SY11 (2012-13)</t>
  </si>
  <si>
    <t>Figure 4.1: Consignments* reported by stations against the sustainability criteria**</t>
  </si>
  <si>
    <t>Criteria met?</t>
  </si>
  <si>
    <t>Gasification stations
&lt;1MW</t>
  </si>
  <si>
    <t>Gasification stations
≥1MW</t>
  </si>
  <si>
    <t>AD stations
&lt;1MW</t>
  </si>
  <si>
    <t>AD stations
≥1MW</t>
  </si>
  <si>
    <t>Solid biomass stations
&lt;1MW</t>
  </si>
  <si>
    <t>Solid biomass stations
≥1MW</t>
  </si>
  <si>
    <t>Bioliquid stations
All</t>
  </si>
  <si>
    <t>Land use - Yes</t>
  </si>
  <si>
    <t>Land use - No</t>
  </si>
  <si>
    <t>Land use - Exempt</t>
  </si>
  <si>
    <t>Land use - Unknown***</t>
  </si>
  <si>
    <t>Greenhouse gas - Yes</t>
  </si>
  <si>
    <t>Greenhouse gas - No</t>
  </si>
  <si>
    <t>Greenhouse gas - Exempt</t>
  </si>
  <si>
    <t>Greenhouse gas - Unknown***</t>
  </si>
  <si>
    <t>* The number of consignments reported varies between stations. Where we refer to a consignment in the context of stations greater than or equal</t>
  </si>
  <si>
    <t xml:space="preserve">   to 1 MW, this refers to a single consignment submission for one month. For stations less than 1 MW, this is just reported once per year.</t>
  </si>
  <si>
    <r>
      <t>**</t>
    </r>
    <r>
      <rPr>
        <vertAlign val="superscript"/>
        <sz val="12"/>
        <color theme="1"/>
        <rFont val="Aptos"/>
        <family val="2"/>
      </rPr>
      <t xml:space="preserve"> </t>
    </r>
    <r>
      <rPr>
        <sz val="12"/>
        <color theme="1"/>
        <rFont val="Aptos"/>
        <family val="2"/>
      </rPr>
      <t>Consignments are split by capacity, as well as technology type, in order to differentiate between the different reporting requirements.</t>
    </r>
  </si>
  <si>
    <t>*** Solid biomass and biogas stations with a TIC less than 1 MW can report 'unknown' as ROC issue is not linked to the sustainability criteria.</t>
  </si>
  <si>
    <t>Gasification stations (gGHG/MJ)</t>
  </si>
  <si>
    <t>AD stations
(gGHG/MJ)</t>
  </si>
  <si>
    <t>Solid biomass stations (gGHG/MJ)</t>
  </si>
  <si>
    <t>Bioliquid stations 
(% savings)</t>
  </si>
  <si>
    <t>SY21</t>
  </si>
  <si>
    <t>SY22</t>
  </si>
  <si>
    <t>SY23</t>
  </si>
  <si>
    <t>Threshold target</t>
  </si>
  <si>
    <t>50%/60%**</t>
  </si>
  <si>
    <t>Threshold ceiling</t>
  </si>
  <si>
    <t>75*</t>
  </si>
  <si>
    <t>* For solid biomass and biogas stations, the GHG criteria can be met in one of two ways. Either all individual consignment emissions are less than the threshold target or an annual average for a station is used.</t>
  </si>
  <si>
    <t>For an annual average to be used all individual consignment GHG emissions must be less than or equal to the threshold ceiling and that in an obligation year, the average GHG emissions from all consignments are less than or equal to the threshold target.</t>
  </si>
  <si>
    <t>** From 1 January 2018, any consignment of bioliquid produced by an installation that first started producing liquid fuel from biomaterial before 6 October 2015 is currently required to meet the GHG threshold of 50%.</t>
  </si>
  <si>
    <t>Any consignment of bioliquid produced by an installation that first started producing liquid fuel from biomaterial on or after 6 October 2015 is currently required to meet a GHG threshold of 60%.</t>
  </si>
  <si>
    <t>Figure 4.3: Feedstocks used (by volume of gas burnt) in gasification stations</t>
  </si>
  <si>
    <t xml:space="preserve">Pie chart presenting the proportion of feedstock types used in gasification stations. 92.49% of syngas burnt was derived from ‘waste wood’, which is a nominal increase of </t>
  </si>
  <si>
    <t>2.18% when compared to SY22. The remaining gas burnt was derived from ‘wood product’ (2.87%), ‘forestry residues’ (2.81%), and ‘wood residue’ (1.83%).</t>
  </si>
  <si>
    <r>
      <t>Volume of gas burnt (m</t>
    </r>
    <r>
      <rPr>
        <b/>
        <vertAlign val="superscript"/>
        <sz val="12"/>
        <color theme="0"/>
        <rFont val="Aptos"/>
        <family val="2"/>
      </rPr>
      <t>3</t>
    </r>
    <r>
      <rPr>
        <b/>
        <sz val="12"/>
        <color theme="0"/>
        <rFont val="Aptos"/>
        <family val="2"/>
      </rPr>
      <t xml:space="preserve"> of syngas)</t>
    </r>
  </si>
  <si>
    <t>% of total feedstocks used</t>
  </si>
  <si>
    <t>Waste Wood</t>
  </si>
  <si>
    <t>Wood Product</t>
  </si>
  <si>
    <t>Forestry Residues</t>
  </si>
  <si>
    <t>Wood Residue</t>
  </si>
  <si>
    <t xml:space="preserve">Pie chart presenting the proportion of feedstock types used in anaerobic digestion stations. 34.63% of the gas burnt was derived from ‘silage’, 32.56% from ‘food, garden and plant waste’, and a further 10.03% from ‘crops’. </t>
  </si>
  <si>
    <t xml:space="preserve">The remaining 22.78% of gas burnt was derived from ‘manures and slurries’, ’dissolved air flotation (DAF) sludge/wastewater‘, ‘brewery and distilleries waste’, dairy waste and ‘other’ sources. </t>
  </si>
  <si>
    <t>The ‘other’ consignments consist of glycerol, municipal waste, blood and viscera, biodegradable waste, fats &amp; oils and fishery wastes.</t>
  </si>
  <si>
    <t>Feedstock type</t>
  </si>
  <si>
    <r>
      <t>Volume of gas burnt (m</t>
    </r>
    <r>
      <rPr>
        <b/>
        <vertAlign val="superscript"/>
        <sz val="12"/>
        <color theme="0"/>
        <rFont val="Aptos"/>
        <family val="2"/>
      </rPr>
      <t>3</t>
    </r>
    <r>
      <rPr>
        <b/>
        <sz val="12"/>
        <color theme="0"/>
        <rFont val="Aptos"/>
        <family val="2"/>
      </rPr>
      <t xml:space="preserve"> biogas)</t>
    </r>
  </si>
  <si>
    <t xml:space="preserve">Percentage </t>
  </si>
  <si>
    <t>Silage</t>
  </si>
  <si>
    <t>Food, Garden and Plant Waste</t>
  </si>
  <si>
    <t>Crops</t>
  </si>
  <si>
    <t>Manures and slurries</t>
  </si>
  <si>
    <t>DAF Sludge/ Waste Water</t>
  </si>
  <si>
    <t>Brewery &amp; Distilleries Waste</t>
  </si>
  <si>
    <t>Dairy Waste</t>
  </si>
  <si>
    <t xml:space="preserve">Other </t>
  </si>
  <si>
    <t xml:space="preserve">Figure 4.5: Type of bioliquid used in bioliquid stations </t>
  </si>
  <si>
    <t xml:space="preserve">Pie chart presenting the proportion of feedstock types burnt in bioliquid stations. ‘Food, garden and plant waste’ made up 39.20% of this biomass and ‘fats and oils’ made up </t>
  </si>
  <si>
    <t xml:space="preserve">17.07%. ‘Blood and viscera’, ‘tallow’, and ‘digestate’ complete the remaining proportion (43.73%). Compared with SY22 there has been a decrease in the proportion of </t>
  </si>
  <si>
    <t>‘digestate’ and ‘blood and viscera’ used. However, there has been an increase in the use of ‘food, garden and plant waste’, ‘tallow’ and ‘fats and oils’.</t>
  </si>
  <si>
    <t>Bioliquid type</t>
  </si>
  <si>
    <t>Amount of bioliquid (litres)</t>
  </si>
  <si>
    <t>Fats &amp; Oils</t>
  </si>
  <si>
    <t>Blood and Viscera</t>
  </si>
  <si>
    <t>Tallow</t>
  </si>
  <si>
    <t>Digestate</t>
  </si>
  <si>
    <t xml:space="preserve">Total </t>
  </si>
  <si>
    <t xml:space="preserve">Figure 4.6: Type of solid biomass used in direct combustion stations </t>
  </si>
  <si>
    <t xml:space="preserve">Pie chart presenting the proportion of feedstock types burnt in direct combustion stations. Around 84.14% of solid biomass used in SY23 was of woody origin. The </t>
  </si>
  <si>
    <t xml:space="preserve">greatest contributions to this total were from ‘wood residues’ which make up 28.36%, followed by ‘forestry residues’ at 24.26%, ‘waste wood’ at 21.40% and ’crops’ at 8.53%. </t>
  </si>
  <si>
    <t xml:space="preserve">‘Wood products’, ‘Manures and slurries’, ‘arboricultural residues’, and ‘other’ complete the remaining proportion. The ‘other’ feedstocks include blood and viscera, brewery and </t>
  </si>
  <si>
    <t>distillery wastes, DAF sludge/wastewater, municipal waste and food, garden and plant waste, and digestate.</t>
  </si>
  <si>
    <t>Solid biomass type</t>
  </si>
  <si>
    <t>Amount burned (tonnes)</t>
  </si>
  <si>
    <t>Arboricultural Residues</t>
  </si>
  <si>
    <t>Other</t>
  </si>
  <si>
    <t xml:space="preserve">Stacked column chart showing the origin of fuels used for fuelled generating stations. The portion of bioliquids sourced from overseas (non-EU) increased from 7.6% in </t>
  </si>
  <si>
    <t>SY22, reaching 11.9%. In SY23, 38.9% of solid biomass burnt originated from overseas (non-EU) and 3.7% from the EU, making it the most diversely sourced fuel type.</t>
  </si>
  <si>
    <t>Country</t>
  </si>
  <si>
    <t>Gasification</t>
  </si>
  <si>
    <t>AD</t>
  </si>
  <si>
    <t>Bioliquid</t>
  </si>
  <si>
    <t>Solid Biomass</t>
  </si>
  <si>
    <t>UK &amp; ROI</t>
  </si>
  <si>
    <t>EU</t>
  </si>
  <si>
    <t>Overseas (Non EU)</t>
  </si>
  <si>
    <t>England &amp; Wales (RO)</t>
  </si>
  <si>
    <t>Scotland (ROS)</t>
  </si>
  <si>
    <t>Northern Ireland (NIRO)</t>
  </si>
  <si>
    <t>Obligation level (ROCs to present per MWh supplied to customers)</t>
  </si>
  <si>
    <t xml:space="preserve">Figure 5.2: Suppliers and obligations </t>
  </si>
  <si>
    <t xml:space="preserve">RO Jurisdiction </t>
  </si>
  <si>
    <t xml:space="preserve">Total number of Obligations </t>
  </si>
  <si>
    <t>Obligations met - ROCs alone</t>
  </si>
  <si>
    <t>Obligations met - Buyout and/or Late Payments alone</t>
  </si>
  <si>
    <t>Obligations met -  Combination of ROCs and payments</t>
  </si>
  <si>
    <t>Total number of Obligations met</t>
  </si>
  <si>
    <t>RO</t>
  </si>
  <si>
    <t>ROS</t>
  </si>
  <si>
    <t>NIRO</t>
  </si>
  <si>
    <t xml:space="preserve">Figure 5.3: Non-compliances relating to final supply volume submissions </t>
  </si>
  <si>
    <t>Supplier</t>
  </si>
  <si>
    <t>Details of non-compliance that was corrected</t>
  </si>
  <si>
    <t>DIGITAL POWER ENERGY SUPPLY UK LIMITED</t>
  </si>
  <si>
    <t>Error in final data submission and error when making buyout payment</t>
  </si>
  <si>
    <t>Jellyfish Energy</t>
  </si>
  <si>
    <t>Valda Energy Limited</t>
  </si>
  <si>
    <t>Issue with EII data submission</t>
  </si>
  <si>
    <t>Wilton Energy Limited</t>
  </si>
  <si>
    <t>Bryt Energy Limited</t>
  </si>
  <si>
    <t>SmartestEnergy Ltd</t>
  </si>
  <si>
    <t>PX Supply Limited</t>
  </si>
  <si>
    <t>Pozitive Energy</t>
  </si>
  <si>
    <t>ENGIE Power Limited</t>
  </si>
  <si>
    <t>AXPOUK Limited</t>
  </si>
  <si>
    <t>P3P Energy Supply Limited</t>
  </si>
  <si>
    <t>Brook Green Trading Limited</t>
  </si>
  <si>
    <t>DGP Energy Ltd</t>
  </si>
  <si>
    <t>Error in final data submission</t>
  </si>
  <si>
    <t>Octopus Energy Operations Limited</t>
  </si>
  <si>
    <t>Octopus Energy Operations 2 Limited</t>
  </si>
  <si>
    <t>ALABAMA ENERGY</t>
  </si>
  <si>
    <t>Conrad Energy (Trading) Limited</t>
  </si>
  <si>
    <t>Eneco Energy Trade BV</t>
  </si>
  <si>
    <t>Farringdon Energy Limited</t>
  </si>
  <si>
    <t>Flogas Enterprise Solutions Limited</t>
  </si>
  <si>
    <t>Hartree Partners Supply UK Limited</t>
  </si>
  <si>
    <t>Kensington Power Limited</t>
  </si>
  <si>
    <t>Statkraft Markets GmbH</t>
  </si>
  <si>
    <t>BGI Trading Limited</t>
  </si>
  <si>
    <t>F &amp; S Energy Limited</t>
  </si>
  <si>
    <t xml:space="preserve">UK Power Reserve Ltd </t>
  </si>
  <si>
    <t>VoltX Power Ltd</t>
  </si>
  <si>
    <t>Failed to discharge obligation in full by end of late payment window</t>
  </si>
  <si>
    <t xml:space="preserve">Column chart showing the share of the UK obligation between suppliers. EDF Energy Customers Ltd holds the largest individual share at 18.37%, making it the most significant contributor among named suppliers. </t>
  </si>
  <si>
    <t xml:space="preserve">British Gas Trading Ltd follows with 12.01%, while Octopus Energy Ltd ranks third with 8.80%. E.ON Next Energy Ltd and Npower Commercial Gas Ltd also feature prominently, with shares of 7.32% and 6.39% respectively. </t>
  </si>
  <si>
    <t xml:space="preserve">Beyond these, the shares gradually decline: TotalEnergies Gas &amp; Power Ltd accounts for 5.53%, Drax Energy Solutions Ltd for 4.91%, OVO Energy for 4.80% and ScottishPower Energy Retail Ltd for 4.32%. </t>
  </si>
  <si>
    <t>The smallest shares above the threshold belong to SSE Energy Supply Ltd at 3.78% and SmartestEnergy Ltd at 3.28%.</t>
  </si>
  <si>
    <t xml:space="preserve">Notably “Other” suppliers represent 20.17% of the total obligation, indicating that while individual smaller suppliers do not meet the 3% threshold, their combined contribution </t>
  </si>
  <si>
    <t>surpasses that of any single company.</t>
  </si>
  <si>
    <t>Supplier obligation (ROCs)</t>
  </si>
  <si>
    <t>Share of total obligation</t>
  </si>
  <si>
    <t>EDF Energy Customers Ltd</t>
  </si>
  <si>
    <t>British Gas Trading Ltd</t>
  </si>
  <si>
    <t>Octopus Energy Limited</t>
  </si>
  <si>
    <t>E.ON Next Energy Limited</t>
  </si>
  <si>
    <t>Npower Commercial Gas Ltd</t>
  </si>
  <si>
    <t>TotalEnergies Gas &amp; Power Limited</t>
  </si>
  <si>
    <t>Drax Energy Solutions Limited</t>
  </si>
  <si>
    <t>Ovo Energy</t>
  </si>
  <si>
    <t>ScottishPower Energy Retail Ltd</t>
  </si>
  <si>
    <t>SSE Energy Supply Ltd</t>
  </si>
  <si>
    <t xml:space="preserve">Figure 5.5: Summary of EIIs supplied in Great Britain </t>
  </si>
  <si>
    <t>England &amp; Wales</t>
  </si>
  <si>
    <t>GB Total</t>
  </si>
  <si>
    <t>Total EIIs supply (MWh)</t>
  </si>
  <si>
    <t>Total excluded EII electricity (MWh)</t>
  </si>
  <si>
    <t>Percentage of excluded EII Electricity from obligation</t>
  </si>
  <si>
    <t>Total Electricity Supply (inc EII supply) (MWh)</t>
  </si>
  <si>
    <t>Percentage of excluded EII from Total Electricity supply</t>
  </si>
  <si>
    <t>UK Total</t>
  </si>
  <si>
    <t>Electricity supplied (MWh)</t>
  </si>
  <si>
    <t>Obligation (ROCs)</t>
  </si>
  <si>
    <t>ROCs presented</t>
  </si>
  <si>
    <t>Total number of obligations</t>
  </si>
  <si>
    <t>% of obligation met with ROCs</t>
  </si>
  <si>
    <t xml:space="preserve">Clustered column chart showing the number of banked ROCs presented, and ROCs issued but not presented from SY14 to SY23. The chart shows a cyclical pattern of </t>
  </si>
  <si>
    <t xml:space="preserve">banking and redemption. SY14 and SY15 saw large volumes of unpresented ROCs, followed by a corresponding redemption peak the following year. Continuing this </t>
  </si>
  <si>
    <t xml:space="preserve">pattern, SY19 and SY22 were strong banking years, while SY20 and SY23 saw heavy redemption. This indicates a recurring cycle where certificates are accumulated in </t>
  </si>
  <si>
    <t>some years and drawn down in the following year.</t>
  </si>
  <si>
    <t>Banked ROCs redeemed</t>
  </si>
  <si>
    <t>ROCs issued but not presented</t>
  </si>
  <si>
    <t>SY6
(2007-08)</t>
  </si>
  <si>
    <t>SY7
(2008-09)</t>
  </si>
  <si>
    <t>SY8
(2009-10)</t>
  </si>
  <si>
    <t>SY9
(2010-11)</t>
  </si>
  <si>
    <t>SY10
(2011-12)</t>
  </si>
  <si>
    <t>SY11
(2012-13)</t>
  </si>
  <si>
    <t>SY12
(2013-14)</t>
  </si>
  <si>
    <t>SY13
(2014-15)</t>
  </si>
  <si>
    <t>SY14
(2015-16)</t>
  </si>
  <si>
    <t>SY15
(2016-17)</t>
  </si>
  <si>
    <t>SY16
(2017-18)</t>
  </si>
  <si>
    <t>SY17
(2018-19)</t>
  </si>
  <si>
    <t>SY18
(2019-20)</t>
  </si>
  <si>
    <t>SY19
(2020-21)</t>
  </si>
  <si>
    <t>SY20
(2021-22)</t>
  </si>
  <si>
    <t>SY21
(2022-23)</t>
  </si>
  <si>
    <t>SY22
(2023-24)</t>
  </si>
  <si>
    <t>SY23
(2024-25)</t>
  </si>
  <si>
    <t>Buy-out payments made</t>
  </si>
  <si>
    <t>Late payments made</t>
  </si>
  <si>
    <t>Figure 5.9: ROCs submitted and payments made towards the UK obligations</t>
  </si>
  <si>
    <t xml:space="preserve">Stacked column chart presenting the number of ROCs submitted and the payments made (expressed as a number of ROCs) towards the UK obligation since SY7. The chart </t>
  </si>
  <si>
    <t xml:space="preserve">shows a clear upward trend in ROC redemption over time. In the early years (SY7–SY11), redemption grew steadily from around 19 million to 45 million ROCs. This accelerated </t>
  </si>
  <si>
    <t>sharply between SY12 and SY18, reaching a peak of almost 116 million, and then levelled off at roughly 104–109 million per year.</t>
  </si>
  <si>
    <t xml:space="preserve">Payments were proportionally much higher in the early years, making up 34% of the obligation in SY7, 29% in SY8, and 28% in SY9, reflecting a heavy reliance on buy-out </t>
  </si>
  <si>
    <t xml:space="preserve">payments. As redemption volumes grew, payment share fell sharply, reaching a low of just 0.1% in SY14. From SY15 onwards, payments rose again, fluctuating between 8% </t>
  </si>
  <si>
    <t xml:space="preserve">and 14%, peaking at 14.1% in SY17, and settling in recent years at roughly 9–13%. </t>
  </si>
  <si>
    <t>ROCs redeemed</t>
  </si>
  <si>
    <t>Payments made (expressed as ROCs)</t>
  </si>
  <si>
    <t>Calendar Year</t>
  </si>
  <si>
    <t>RPI change</t>
  </si>
  <si>
    <t>Scheme year applicable</t>
  </si>
  <si>
    <t>Buyout price</t>
  </si>
  <si>
    <t>SY23 (2024 to 2025)</t>
  </si>
  <si>
    <t>SY22 (2023 to 2024)</t>
  </si>
  <si>
    <t>SY21 (2022 to 2023)</t>
  </si>
  <si>
    <t>SY20 (2021 to 2022)</t>
  </si>
  <si>
    <t>SY19 (2020 to 2021)</t>
  </si>
  <si>
    <t>SY18 (2019 to 2020)</t>
  </si>
  <si>
    <t>Figure 5.11: Determination of ROC recycle value for SY23</t>
  </si>
  <si>
    <t>Total buy-out and late payments redistributed</t>
  </si>
  <si>
    <t>Total ROCs presented (million)</t>
  </si>
  <si>
    <t>Recycle value per ROC presented</t>
  </si>
  <si>
    <t>Worth of a ROC to a supplier</t>
  </si>
  <si>
    <t>Average ROCs issued/MWh</t>
  </si>
  <si>
    <t>Support per MWh supplied</t>
  </si>
  <si>
    <t>Scheme value
(billion)</t>
  </si>
  <si>
    <t>Total ROCs presented</t>
  </si>
  <si>
    <t xml:space="preserve">Line chart showing the change in scheme value since SY1 (2002 to 2003). The value of the scheme was £0.25 billion in SY1 and grew until SY18 (2019 to 2020) when it reached </t>
  </si>
  <si>
    <t>£6.31 billion. It fell for the first time in SY19 (2020 to 2021) to £5.73 billion, and rose again in all following SYs, reaching £7.70 billion in SY23 (2024 to 2025).</t>
  </si>
  <si>
    <t> Changed.</t>
  </si>
  <si>
    <t>Scheme year</t>
  </si>
  <si>
    <t>Scheme value (£)</t>
  </si>
  <si>
    <t>SY1 (2002-03)</t>
  </si>
  <si>
    <t>SY8 (2003-04)</t>
  </si>
  <si>
    <t>SY9 (2004-05)</t>
  </si>
  <si>
    <t>SY4 (2005-06)</t>
  </si>
  <si>
    <t>SY5 (2006-07)</t>
  </si>
  <si>
    <t xml:space="preserve">Figure 5.13 (a-g): Value of support per MWh for each technology since SY6 </t>
  </si>
  <si>
    <t xml:space="preserve">Line charts showing the value of support per MWh for each technology (offshore wind, solar photovoltaic (PV), fuelled, hydro, onshore wind, landfill gas and sewage gas) </t>
  </si>
  <si>
    <t xml:space="preserve">against the average cost per MWh in SY23. The cost of support for RO technologies has increased markedly from SY6 (2007 to 2008) to SY23 (2024 to 2025). Before Banding, all </t>
  </si>
  <si>
    <t xml:space="preserve">technologies received around £53/MWh. Offshore wind is the technology that receives the highest level of support, climbing from £53/MWh in SY6 to £138.19/MWh in SY23. </t>
  </si>
  <si>
    <t xml:space="preserve">Solar PV and fuelled stations follow, reaching £105.69/MWh and £96.27/MWh respectively in SY23. In contrast, sewage gas received the lowest level of support in </t>
  </si>
  <si>
    <t>SY23 at £58.17/MWh.</t>
  </si>
  <si>
    <t xml:space="preserve">The combined average for all technologies climbs steadily from £52.95/MWh to £94.37/MW. The widening gap between offshore wind and other technologies highlights </t>
  </si>
  <si>
    <t>a major cost divergence, with Solar PV now more than 46% higher than the combined average.</t>
  </si>
  <si>
    <t>Tech type</t>
  </si>
  <si>
    <t>All technologies</t>
  </si>
  <si>
    <t>Buy-out</t>
  </si>
  <si>
    <t>Late payments</t>
  </si>
  <si>
    <t xml:space="preserve">Column chart showing the annual amount (in £ million) redistributed to suppliers since SY1. Overall, the redistributed sum rises significantly over the full period, though with </t>
  </si>
  <si>
    <t>notable variation. Early scheme years (SY1 to SY4) show smaller sums redistributed, generally under £200 million. From the middle years onwards, the amounts become</t>
  </si>
  <si>
    <t xml:space="preserve">more substantial, with several sharp increases, reaching £358 million in SY9 before reducing to £0 in SY14. A major step change occurs in SY15, when redistribution climbs </t>
  </si>
  <si>
    <t>steeply, reaching peaks of over £800 million in several years. The most recent value of £852 million in SY23, is the largest sum redistributed in the scheme’s history.</t>
  </si>
  <si>
    <t>Total redistributed</t>
  </si>
  <si>
    <t xml:space="preserve">Stacked column chart presenting the results of supplier audits results between the SY19 and SY23 compliance periods. Audit ratings have varied across the 5 scheme years. In </t>
  </si>
  <si>
    <t xml:space="preserve">SY19 and SY20, most audits were rated ‘Good’, at 75% in both years. SY21 saw ‘Good’ ratings fall to 50%, with the remainder split between ‘Satisfactory’ and ‘Weak’ at 25% </t>
  </si>
  <si>
    <t xml:space="preserve">each. SY22 recorded the lowest proportion of ‘Good’ ratings at 25%, while ‘Satisfactory’ rose to 75% and no audits were rated ‘Weak’. In SY23, ‘Good’ ratings improved slightly to </t>
  </si>
  <si>
    <t xml:space="preserve">33%, ‘Satisfactory’ accounted for 42%, and ‘Weak’ returned at 25%. For SY23’s 12 audits, this equates to 4 ‘Good’, 5 ‘Satisfactory’, and 3 ‘Weak’. Due to the small number </t>
  </si>
  <si>
    <t>of audits each year, these results are likely to fluctuate significantly .</t>
  </si>
  <si>
    <t>Audit results - number of audits</t>
  </si>
  <si>
    <t>Good</t>
  </si>
  <si>
    <t>Satisfactory</t>
  </si>
  <si>
    <t>Weak</t>
  </si>
  <si>
    <t>Unsatisfactory</t>
  </si>
  <si>
    <t>Total by year</t>
  </si>
  <si>
    <t>Audit results - % of total</t>
  </si>
  <si>
    <t>% weak &amp; unsatisfactory</t>
  </si>
  <si>
    <t>Total %</t>
  </si>
  <si>
    <t xml:space="preserve">Column charts showing the results of targeted audits by country. No 'Good' ratings were recorded in any nation. Most findings fall into the 'Weak' category (Northern Ireland </t>
  </si>
  <si>
    <t xml:space="preserve">80%, England 76%, Wales 75% and Scotland 50%). 'Satisfactory' ratings make up most remaining audits (Northern Ireland 20%, England 24%, Wales 25% and Scotland 40%). </t>
  </si>
  <si>
    <t xml:space="preserve">Scotland recorded the only ‘Unsatisfactory’ audit, making up 10% of the Scottish total. </t>
  </si>
  <si>
    <t>Total audits</t>
  </si>
  <si>
    <t>UK</t>
  </si>
  <si>
    <t>% Weak &amp; Unsatisfactory</t>
  </si>
  <si>
    <t xml:space="preserve">Column charts showing targeted audit ratings by technology. Audits were conducted on 7 fuelled stations, 21 on onshore wind, 19 on solar PV, 2 on hydro, 5 on landfill/sewage </t>
  </si>
  <si>
    <t>gas and 2 on offshore wind.</t>
  </si>
  <si>
    <t xml:space="preserve">No ‘Good’ ratings were achieved by any technology type, and most were rated ‘Weak’.  74% of solar PV audits were rated as being ‘Weak’, with onshore wind (71%), and </t>
  </si>
  <si>
    <t xml:space="preserve">landfill/sewage gas (80%) also achieving a high proportion of 'Weak' ratings. Also, of the 2 offshore wind audits, both were rated as being 'Weak'. 'Satisfactory' ratings were </t>
  </si>
  <si>
    <t xml:space="preserve">limited, with hydro performing best at 50%, while other technologies remain below 30%. Fuelled technologies recorded the only 'Unsatisfactory' result, representing 14% of </t>
  </si>
  <si>
    <t>audits for that technology.</t>
  </si>
  <si>
    <t>Landfill/sewage gas</t>
  </si>
  <si>
    <t xml:space="preserve">Stacked column chart showing the proportions of 'Good, 'Satisfactory, 'Weak' and 'Unsatisfactory' audits since SY18. Across the 6-year period, the proportion of audits </t>
  </si>
  <si>
    <t xml:space="preserve">rated 'Unsatisfactory' declines steadily from around a quarter in SY18 to 1.7% by SY23. At the same time, 'Weak' becomes the dominant category, rising from the mid-40% </t>
  </si>
  <si>
    <t xml:space="preserve">range in SY18 to its peak of 86.0% in SY22 before falling slightly in SY23 to 71.4%. ‘Satisfactory’ shows an opposite pattern: starting near one-third, it falls to its lowest </t>
  </si>
  <si>
    <t>point of 10% in SY22 and then rebounds in SY23 to 26.8%. The ‘Good’ rating appears only briefly in SY19 at 3.6% and is absent thereafter.</t>
  </si>
  <si>
    <t xml:space="preserve">The chart above shows the top 5 findings (as % of all findings) from the targeted audit programme. and 'Metering issues' made up 40.2% of all findings. The remaining top 4 </t>
  </si>
  <si>
    <t xml:space="preserve">reasons were 'Insufficient evidence for commissioning’ (18.8%), ‘Insufficient evidence for configuration’ (18.4%), 'Station capacity issues' (12.1%) and 'Address/contact </t>
  </si>
  <si>
    <t>details incorrect' (8.1%). Collectively these top 5 findings account for 97.6% of all findings.</t>
  </si>
  <si>
    <t>Finding</t>
  </si>
  <si>
    <t>Percentage</t>
  </si>
  <si>
    <t>Address/contact details incorrect</t>
  </si>
  <si>
    <t>Station capacity issues</t>
  </si>
  <si>
    <t>Insufficient evidence for configuration</t>
  </si>
  <si>
    <t>Insufficient evidence for comissioning</t>
  </si>
  <si>
    <t>Metering issues</t>
  </si>
  <si>
    <t xml:space="preserve">Column charts showing the statistical audit ratings by country. Across the UK all countries follow a similar pattern where the majority of ratings are either ‘Satisfactory’ or </t>
  </si>
  <si>
    <t xml:space="preserve">‘Weak’. In England, Wales and Northern Ireland most audits were rated ‘Weak’ (53.5%, 57.1% and 70.2% respectively). In Scotland most audits were rated ‘Satisfactory’ </t>
  </si>
  <si>
    <t xml:space="preserve">(71.9%). The number of audits rated as either ‘Good’ or ‘Unsatisfactory’ was very small, with only 3 ‘Good’ audits in England (1.5% of the UK total) and 5 ‘Unsatisfactory’ audits </t>
  </si>
  <si>
    <t>Column charts showing the statistical audit ratings by technology. Fuelled stations were the technology type with the poorest results overall, with all audits rated as being either '</t>
  </si>
  <si>
    <t xml:space="preserve">‘Weak’ or ‘Unsatisfactory’ and is in fact the only technology type to be awarded ‘Unsatisfactory’ audit ratings. Onshore wind stations and landfill/sewage gas stations </t>
  </si>
  <si>
    <t xml:space="preserve">achieved the best results being the only technology types with ‘Good’ ratings and both having more than 50% of their audit results as ‘Good’ or ‘Satisfactory’. Solar PV and </t>
  </si>
  <si>
    <t xml:space="preserve">hydro both had a majority of audits rated as being ‘Weak’ (65.0% and 53.8% respectively). There was only one audit result for offshore wind stations, and this was </t>
  </si>
  <si>
    <t>rated as ‘Weak’.</t>
  </si>
  <si>
    <t>Landfill &amp; sewage gas</t>
  </si>
  <si>
    <t xml:space="preserve">The chart above shows the 5 most common findings (as % of all findings) from the statistical audit programme. 'Metering issues', including any meters being outside the </t>
  </si>
  <si>
    <t xml:space="preserve">calibration period, were the most common accounting for 30.5% of the total. 'Insufficient evidence for configuration' (22.2%), 'Insufficient evidence for </t>
  </si>
  <si>
    <t xml:space="preserve">commissioning ’ (18.1%), ‘Station capacity issues’ (15.1%) and ‘Address/contact details incorrect’ (8.1%) make up the remainder of the top 5 findings. Collectively, the </t>
  </si>
  <si>
    <t>top 5 reasons account for 94.1% of all statistical audit findings.</t>
  </si>
  <si>
    <t>Insufficient evidence for the commissioning date</t>
  </si>
  <si>
    <t xml:space="preserve">Column charts showing the Micro-NIRO targeted and statistical audit ratings. For the targeted audits, 20.0% (2) were rated as 'Good', 50.0% (5) were rated as 'Satisfactory' </t>
  </si>
  <si>
    <r>
      <t>and 30.0</t>
    </r>
    <r>
      <rPr>
        <i/>
        <sz val="12"/>
        <color theme="1"/>
        <rFont val="Aptos"/>
        <family val="2"/>
      </rPr>
      <t>% (3)</t>
    </r>
    <r>
      <rPr>
        <i/>
        <sz val="12"/>
        <color rgb="FF000000"/>
        <rFont val="Aptos"/>
        <family val="2"/>
      </rPr>
      <t xml:space="preserve"> as 'Weak'. In the statistical audits, 2.1% (1) were rated as 'Good', 68.8% (33) as 'Satisfactory', and 29.2% (14) as 'Weak'. There were no ‘Unsatisfactory’ audits.</t>
    </r>
  </si>
  <si>
    <t>Reason for Audit</t>
  </si>
  <si>
    <t>Targeted</t>
  </si>
  <si>
    <t>Statistical</t>
  </si>
  <si>
    <t>This bar chart shows the 5 most common findings (as % of all findings) from the Micro-NIRO statistical audit programme. ‘Site inaccessible’</t>
  </si>
  <si>
    <t xml:space="preserve">common with 21, accounting for 43.8% of all findings. The remainder were ‘Insufficient evidence for commissioning date’ (18 findings, 37.5%), ‘Site inaccessible (8 findings, </t>
  </si>
  <si>
    <t>16.7%) and 'Issues with station descriptions (1 finding, 2.1%). The top 4 reasons accounted for all findings. A description for these findings can be found at paragraph 6.21.</t>
  </si>
  <si>
    <t>Insufficient evidence for commissioning</t>
  </si>
  <si>
    <t>Site inaccessible</t>
  </si>
  <si>
    <t>Issues with station descriptions</t>
  </si>
  <si>
    <t xml:space="preserve">This bar chart displays the counts and percentages of findings from the Micro-NIRO targeted audit programme. ‘Address/contact details incorrect’ was the most common, </t>
  </si>
  <si>
    <t>accounting for 6, 60% of all findings. The remainder were ‘Site inaccessible’ (2 findings, 20.0%), ‘ ‘Issues with station descriptions’ (2 findings, 20.0%).</t>
  </si>
  <si>
    <t>MCS certificate mismatch</t>
  </si>
  <si>
    <t>Figure 6.11: Error protected SY19 to SY23</t>
  </si>
  <si>
    <t xml:space="preserve">The chart shows detected and prevented error by scheme year. Error stood at a total of around £35.7 million in SY19 but dropped sharply to around £0.9 million in SY20. It then </t>
  </si>
  <si>
    <t xml:space="preserve">rose again during SY21 to £13.7 million, staying roughly level in SY22 at £14.6 million, but remained well below the level seen at the start of the period. In SY23, total error </t>
  </si>
  <si>
    <t>protected fell once more to around £5.2 million. The error in SY23 was made up of £3,266,179 detected error, and £1,945,565 prevented error.</t>
  </si>
  <si>
    <t>Detected error</t>
  </si>
  <si>
    <t>Prevented error</t>
  </si>
  <si>
    <t>Total error</t>
  </si>
  <si>
    <t>Key Performance Indicator (KPI)</t>
  </si>
  <si>
    <t>ROCs issued within KPI</t>
  </si>
  <si>
    <t>Issue ROCs within 17 working days (Apr-Jun)* and 12 working days (Jul-Mar).</t>
  </si>
  <si>
    <t>*During the first 3 months of the scheme year an extra 5 days is allocated for ROC issue. This is due to increased workload including GB/NI Fuel Mix Disclosure.</t>
  </si>
  <si>
    <t>Figure 7.2: RO scheme enquiry performance in SY23</t>
  </si>
  <si>
    <t>Enquiry</t>
  </si>
  <si>
    <t>Received</t>
  </si>
  <si>
    <t>Responses sent</t>
  </si>
  <si>
    <t>Met KPI</t>
  </si>
  <si>
    <t>Performance against KPI</t>
  </si>
  <si>
    <t>Telephone enquiries</t>
  </si>
  <si>
    <t>85% calls answered/no more than 15% abandoned**</t>
  </si>
  <si>
    <t>N/A</t>
  </si>
  <si>
    <t>Email enquiries</t>
  </si>
  <si>
    <t>80% of email enquiries responded to within 10 working days</t>
  </si>
  <si>
    <t xml:space="preserve">*Abandoned calls are calls which are ended or disconnected by the caller before a conversation takes place.  </t>
  </si>
  <si>
    <t>Appendix 2: Compliance by licensed suppliers</t>
  </si>
  <si>
    <t>Supplier group</t>
  </si>
  <si>
    <t>Total Obligation (ROCs)</t>
  </si>
  <si>
    <t>Total payments made</t>
  </si>
  <si>
    <t>Total Redistributions</t>
  </si>
  <si>
    <t>SSE Airtricity Energy Supply (NI) Limited</t>
  </si>
  <si>
    <t>AXPO UK Limited - Supplier</t>
  </si>
  <si>
    <t>BUDGET ENERGY LTD</t>
  </si>
  <si>
    <t>Corona Energy Retail 4 Ltd</t>
  </si>
  <si>
    <t>Coulomb Energy Supply Limited</t>
  </si>
  <si>
    <t>Crown Gas and Power 2 Limited</t>
  </si>
  <si>
    <t>D-Energi Trading Ltd</t>
  </si>
  <si>
    <t>Lily Energy Supply Ltd</t>
  </si>
  <si>
    <t>Digital Power Energy Supply UK Limited</t>
  </si>
  <si>
    <t>Dyce Energy Limited</t>
  </si>
  <si>
    <t>E (Gas and Electricity) Limited</t>
  </si>
  <si>
    <t>E E Solutions Limited</t>
  </si>
  <si>
    <t>E.ON Energy Solutions Limited</t>
  </si>
  <si>
    <t>E.ON UK Plc</t>
  </si>
  <si>
    <t>Ecotricity Limited</t>
  </si>
  <si>
    <t>Edgware Energy Limited</t>
  </si>
  <si>
    <t>ESB Independent Energy (NI) Ltd</t>
  </si>
  <si>
    <t>Electricity Plus Supply Ltd</t>
  </si>
  <si>
    <t>3T Power Limited</t>
  </si>
  <si>
    <t>Eneco Energy Trade</t>
  </si>
  <si>
    <t>ENGIE POWER LIMITED</t>
  </si>
  <si>
    <t>EPG Energy Limited</t>
  </si>
  <si>
    <t>Evolve Energy Supply Limited</t>
  </si>
  <si>
    <t>F &amp; S Energy Ltd</t>
  </si>
  <si>
    <t>Flexitricity Limited</t>
  </si>
  <si>
    <t>Foxglove Energy Supply Limited</t>
  </si>
  <si>
    <t>Fuse Energy Supply Limited</t>
  </si>
  <si>
    <t>Good Energy Ltd</t>
  </si>
  <si>
    <t>Green Energy (UK) Limited</t>
  </si>
  <si>
    <t>Hartree Partners Supply UK Ltd</t>
  </si>
  <si>
    <t>Home Energy Trading Limited</t>
  </si>
  <si>
    <t>SHELL ENERGY UK LIMITED</t>
  </si>
  <si>
    <t>Jellyfish Energy Limited</t>
  </si>
  <si>
    <t>LCC Power</t>
  </si>
  <si>
    <t>Limejump Energy Limited</t>
  </si>
  <si>
    <t>Marble Power Limited</t>
  </si>
  <si>
    <t>Maxen Power Supply Limited</t>
  </si>
  <si>
    <t>MVV Environment Services Ltd</t>
  </si>
  <si>
    <t>Opus Energy Ltd</t>
  </si>
  <si>
    <t>Power NI Energy Ltd</t>
  </si>
  <si>
    <t>Pozitive Energy Ltd</t>
  </si>
  <si>
    <t>Click Energy Ltd</t>
  </si>
  <si>
    <t>Regent Power</t>
  </si>
  <si>
    <t>BES Commercial Electricity Ltd</t>
  </si>
  <si>
    <t>SEFE Energy Ltd</t>
  </si>
  <si>
    <t>Share Energy Trading Ltd</t>
  </si>
  <si>
    <t>SINQ POWER LIMITED</t>
  </si>
  <si>
    <t>SMARTESTENERGY BUSINESS LIMITED</t>
  </si>
  <si>
    <t>So Energy Trading Limited</t>
  </si>
  <si>
    <t>Square1 Energy Limited</t>
  </si>
  <si>
    <t>Squeaky Clean Energy Limited</t>
  </si>
  <si>
    <t>Statkraft Markets GmbH - Supplier</t>
  </si>
  <si>
    <t>Tomato Energy Limited</t>
  </si>
  <si>
    <t>TRU ENERGY LTD</t>
  </si>
  <si>
    <t>UC Energy Ltd</t>
  </si>
  <si>
    <t>UK Power Reserve Limited</t>
  </si>
  <si>
    <t>Unify Energy Limited</t>
  </si>
  <si>
    <t>United Gas &amp; Power Ltd</t>
  </si>
  <si>
    <t>Utilita Electricity Limited</t>
  </si>
  <si>
    <t xml:space="preserve">Vattenfall Energy Trading GmbH </t>
  </si>
  <si>
    <t xml:space="preserve">Viridian Energy Supply Ltd </t>
  </si>
  <si>
    <t>YÜ ENERGY RETAIL LIMITED</t>
  </si>
  <si>
    <t>Rebel Energy Limited</t>
  </si>
  <si>
    <t>Figure A2.2: Compliance by licensee* with an obligation in England &amp; Wales</t>
  </si>
  <si>
    <t>Licensee</t>
  </si>
  <si>
    <t>RO Obligation (ROCs)</t>
  </si>
  <si>
    <t>Bioliquid ROCs presented</t>
  </si>
  <si>
    <t>Banked ROCs presented</t>
  </si>
  <si>
    <t>Buy-out Payment Made by Licensee</t>
  </si>
  <si>
    <t>Late Payment Made by Licensee</t>
  </si>
  <si>
    <t>Corona Energy Retail 4 Limited</t>
  </si>
  <si>
    <t>CROWN GAS AND POWER 2 LIMITED</t>
  </si>
  <si>
    <t>D-ENERGi Trading</t>
  </si>
  <si>
    <t>E.ON UK plc</t>
  </si>
  <si>
    <t>Electricity Plus Supply Limited</t>
  </si>
  <si>
    <t>EPG Energy Ltd</t>
  </si>
  <si>
    <t>Green Energy (UK) Ltd</t>
  </si>
  <si>
    <t>Shell Energy UK Limited</t>
  </si>
  <si>
    <t>MISSISSIPPI ENERGY</t>
  </si>
  <si>
    <t>MVV Environment Services Limited</t>
  </si>
  <si>
    <t>Npower Commercial Gas Ltd - GB</t>
  </si>
  <si>
    <t>OCTOPUS ENERGY OPERATIONS 2 LIMITED</t>
  </si>
  <si>
    <t>OCTOPUS ENERGY OPERATIONS LIMITED</t>
  </si>
  <si>
    <t>Opus Energy (Corporate) Limited</t>
  </si>
  <si>
    <t>Ovo Electricity Ltd</t>
  </si>
  <si>
    <t>px Supply Limited</t>
  </si>
  <si>
    <t>Regent Power Limited</t>
  </si>
  <si>
    <t>Ruby Electricity Ltd</t>
  </si>
  <si>
    <t>Sinq Power Limited</t>
  </si>
  <si>
    <t>SmartestEnergy Business Limited</t>
  </si>
  <si>
    <t>SQUARE1 ENERGY LIMITED</t>
  </si>
  <si>
    <t>TotalEnergies Gas and Power Limited</t>
  </si>
  <si>
    <t>Tru Energy Limited</t>
  </si>
  <si>
    <t>Unify Energy Supply Limited</t>
  </si>
  <si>
    <t>United Gas &amp; Power Trading Ltd</t>
  </si>
  <si>
    <t>Utilita Energy Limited</t>
  </si>
  <si>
    <t xml:space="preserve">* The name of each Licensee in Tables A2.2 to A2.4 refers to a Licence group that is owned by its parent company (Supplier Group). </t>
  </si>
  <si>
    <t xml:space="preserve">For a complete list of supplier groups and their licences, 
please contact: REcompliance@ofgem.gov.uk </t>
  </si>
  <si>
    <t>Figure A2.3: Compliance by licensee* with an obligation in Scotland</t>
  </si>
  <si>
    <t>Vattenfall Energy Trading GmbH</t>
  </si>
  <si>
    <t xml:space="preserve">Totals </t>
  </si>
  <si>
    <t xml:space="preserve">Figure A2.4: Compliance by licensee* with the RO (Northern Ireland) </t>
  </si>
  <si>
    <t>Airtricity Energy Supply (NI) Ltd</t>
  </si>
  <si>
    <t>Electric Ireland (ESBIE NI Ltd)</t>
  </si>
  <si>
    <t>LCC Power Limited</t>
  </si>
  <si>
    <t>Project Plug Ltd T/A Click Energy</t>
  </si>
  <si>
    <t>Viridian Energy Supply Ltd</t>
  </si>
  <si>
    <t>Scheme Year (SY)</t>
  </si>
  <si>
    <t>No. of Bioliquid ROCs submitted by suppliers which are exempt from the 4% cap</t>
  </si>
  <si>
    <t>No. of Bioliquid ROCs submitted by suppliers which are included in the 4% cap</t>
  </si>
  <si>
    <t>Total qualifying and non-qualifying Bioliquid ROCs presented</t>
  </si>
  <si>
    <t>Supplier Group</t>
  </si>
  <si>
    <t>Appendix 3: Mutualisation payments</t>
  </si>
  <si>
    <t>Figure A3.1: RO mutualisation payments received* SY20 (2021 to 2022)</t>
  </si>
  <si>
    <t>Amount due</t>
  </si>
  <si>
    <t>2020 to 2021 Q1 Payment received</t>
  </si>
  <si>
    <t>2020 to 2021 Q2 Payment received</t>
  </si>
  <si>
    <t>2020 to 2021 Q3 Payment received</t>
  </si>
  <si>
    <t>2020 to 2021 Q4 Payment received</t>
  </si>
  <si>
    <t>2020 to 2021 Total received</t>
  </si>
  <si>
    <t>Affect Energy Ltd</t>
  </si>
  <si>
    <t>AXPO UK Ltd</t>
  </si>
  <si>
    <t xml:space="preserve">BGI trading Ltd </t>
  </si>
  <si>
    <t>Brook Green Trading Ltd</t>
  </si>
  <si>
    <t>Bryt Energy Ltd</t>
  </si>
  <si>
    <t>Business Power and Gas Ltd</t>
  </si>
  <si>
    <t xml:space="preserve">Cilleni Energy Supply Limited </t>
  </si>
  <si>
    <t>Conrad Energy (Trading) Ltd</t>
  </si>
  <si>
    <t>Coulomb Energy Supply Ltd</t>
  </si>
  <si>
    <t>Delta Gas and Power Ltd</t>
  </si>
  <si>
    <t>D-energi Trading Ltd</t>
  </si>
  <si>
    <t>Dodo (Mississippi Energy formerly)</t>
  </si>
  <si>
    <t>Drax Energy Solutions Ltd</t>
  </si>
  <si>
    <t>E (Gas and Electricity) Ltd</t>
  </si>
  <si>
    <t>E.ON Energy Ltd</t>
  </si>
  <si>
    <t xml:space="preserve">E.ON Next Supply Ltd </t>
  </si>
  <si>
    <t>Ecotricity</t>
  </si>
  <si>
    <t>ENGIE Power Ltd</t>
  </si>
  <si>
    <t>Equinicity Limited</t>
  </si>
  <si>
    <t>ESB Energy Ltd</t>
  </si>
  <si>
    <t>Farringdon Energy Ltd</t>
  </si>
  <si>
    <t>Flexitricity Ltd</t>
  </si>
  <si>
    <t>Foxglove Energy Supply Ltd</t>
  </si>
  <si>
    <t>Green Energy (UK) plc</t>
  </si>
  <si>
    <t>HARTREE PARTNERS SUPPLY (UK) Ltd</t>
  </si>
  <si>
    <t>Home Energy Trading Ltd</t>
  </si>
  <si>
    <t>Limejump Energy Ltd</t>
  </si>
  <si>
    <t>Marble Power Ltd</t>
  </si>
  <si>
    <t>Maxen Power supply Ltd</t>
  </si>
  <si>
    <t>NPower Commercial Gas Limited</t>
  </si>
  <si>
    <t xml:space="preserve">Npower Northen Supply Ltd </t>
  </si>
  <si>
    <t>Npower Yorkshire Supply Limited</t>
  </si>
  <si>
    <t>Octopus Energy Ltd</t>
  </si>
  <si>
    <t xml:space="preserve">Octopus Energy Operations Limited </t>
  </si>
  <si>
    <t>Opus Energy (Corporate) ltd</t>
  </si>
  <si>
    <t>Orsted Power Sales (UK) Ltd</t>
  </si>
  <si>
    <t>OVO Energy</t>
  </si>
  <si>
    <t>P3P ENERGY SUPPLY Ltd</t>
  </si>
  <si>
    <t>REGENT POWER Ltd</t>
  </si>
  <si>
    <t>RWE</t>
  </si>
  <si>
    <t>Scottish Power Energy Retail Ltd</t>
  </si>
  <si>
    <t>SEFE Energy Limited</t>
  </si>
  <si>
    <t>Shell Energy Retail Ltd</t>
  </si>
  <si>
    <t>Shell Energy UK</t>
  </si>
  <si>
    <t>Sinq Power Ltd</t>
  </si>
  <si>
    <t>SmartestEnergy Business Ltd </t>
  </si>
  <si>
    <t>SO Energy Trading Ltd</t>
  </si>
  <si>
    <t>Square1 Energy</t>
  </si>
  <si>
    <t>Squeaky Clean Energy Ltd</t>
  </si>
  <si>
    <t>SSE PLC</t>
  </si>
  <si>
    <t>Switch Business Gas and Power Ltd</t>
  </si>
  <si>
    <t>Toucan Energy Ltd</t>
  </si>
  <si>
    <t>Tradelink Solutions LTD</t>
  </si>
  <si>
    <t>Tru Energy Ltd</t>
  </si>
  <si>
    <t>UK Power Reserve Ltd</t>
  </si>
  <si>
    <t>Unify Energy Ltd</t>
  </si>
  <si>
    <t>Utilita Energy Ltd</t>
  </si>
  <si>
    <t>Valda Energy Ltd</t>
  </si>
  <si>
    <t>Wilton Energy Ltd</t>
  </si>
  <si>
    <t>Yorkshire Gas &amp; Power</t>
  </si>
  <si>
    <t>Yu Energy trading as Kensington Power Ltd</t>
  </si>
  <si>
    <t>Totals</t>
  </si>
  <si>
    <t xml:space="preserve">* Where a supplier’s licence has been revoked with payments due, we will seek to make a claim with the relevant administrators for the outstanding balances. </t>
  </si>
  <si>
    <t>Any suppliers which are active and fail to pay by the relevant deadline are considered for enforcement action. Any suppliers that have overpaid are refunded.</t>
  </si>
  <si>
    <t>Figure A3.2: ROS mutualisation payments received* SY20 (2021 to 2022)</t>
  </si>
  <si>
    <t>Total Gas and Power Limited</t>
  </si>
  <si>
    <t>Figure A3.3: RO mutualisation payments received* SY20 (2021 to 2022)</t>
  </si>
  <si>
    <t>2021 to 2022 Q1 Payment received</t>
  </si>
  <si>
    <t>2021 to 2022 Q2 Payment received</t>
  </si>
  <si>
    <t>2021 to 2022 Q3 Payment received</t>
  </si>
  <si>
    <t>2021 to 2022 Q4 Payment received</t>
  </si>
  <si>
    <t>2021 to 2022 Total received</t>
  </si>
  <si>
    <t xml:space="preserve">3T Power Limited </t>
  </si>
  <si>
    <t xml:space="preserve">Budget Energy Limited </t>
  </si>
  <si>
    <t>Click Energy</t>
  </si>
  <si>
    <t>Energia Customer Solutions NI Limited</t>
  </si>
  <si>
    <t>Go Power (LCC Power Limited)</t>
  </si>
  <si>
    <t>Power NI (NIE Energy LTD)</t>
  </si>
  <si>
    <t>SSE Airtricity Energy Supply Limited</t>
  </si>
  <si>
    <t>* Where a supplier’s licence has been revoked with payments due, we will seek to make a claim with the relevant administrators for the outstanding balances.</t>
  </si>
  <si>
    <t>Figure A3.4: ROS mutualisation payments redistribution* SY20 (2021 to 2022)</t>
  </si>
  <si>
    <t>Appendix 4: ROC recycle value</t>
  </si>
  <si>
    <t>Figure A4.1 - Determination of ROC recycle value since SY9</t>
  </si>
  <si>
    <t xml:space="preserve">Total of buy-out and late payments redistributed </t>
  </si>
  <si>
    <t xml:space="preserve">Total ROCs presented (m) </t>
  </si>
  <si>
    <t xml:space="preserve">Recycle value per ROC presented </t>
  </si>
  <si>
    <t xml:space="preserve">Worth of a ROC to a supplier </t>
  </si>
  <si>
    <t xml:space="preserve">Average ROCs issued/MWh </t>
  </si>
  <si>
    <t xml:space="preserve">Support per MWh supplied </t>
  </si>
  <si>
    <t>Scheme value</t>
  </si>
  <si>
    <t>£358m</t>
  </si>
  <si>
    <t>25.0m</t>
  </si>
  <si>
    <t>£123m</t>
  </si>
  <si>
    <t>34.4m</t>
  </si>
  <si>
    <t>£164m</t>
  </si>
  <si>
    <t>44.8m</t>
  </si>
  <si>
    <t>£42m</t>
  </si>
  <si>
    <t>60.8m</t>
  </si>
  <si>
    <t>£25m</t>
  </si>
  <si>
    <t>71.3m</t>
  </si>
  <si>
    <t>£0m</t>
  </si>
  <si>
    <t>84.4m</t>
  </si>
  <si>
    <t>£460m</t>
  </si>
  <si>
    <t>90.2m</t>
  </si>
  <si>
    <t>£604m</t>
  </si>
  <si>
    <t>103.2m</t>
  </si>
  <si>
    <t>£842m</t>
  </si>
  <si>
    <t>107.6m</t>
  </si>
  <si>
    <t>£655m</t>
  </si>
  <si>
    <t>115.9m</t>
  </si>
  <si>
    <t>£466m</t>
  </si>
  <si>
    <t>105.3m</t>
  </si>
  <si>
    <t>£813m</t>
  </si>
  <si>
    <t>109.3m</t>
  </si>
  <si>
    <t>£740m</t>
  </si>
  <si>
    <t>107.7m</t>
  </si>
  <si>
    <t>£617m</t>
  </si>
  <si>
    <t>103.9m</t>
  </si>
  <si>
    <t>£852m</t>
  </si>
  <si>
    <t>105.9m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</si>
</sst>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6" formatCode="&quot;£&quot;#,##0;[Red]\-&quot;£&quot;#,##0"/>
    <numFmt numFmtId="8" formatCode="&quot;£&quot;#,##0.00;[Red]\-&quot;£&quot;#,##0.00"/>
    <numFmt numFmtId="164" formatCode="_(* #,##0.00_);_(* \(#,##0.00\);_(* &quot;-&quot;??_);_(@_)"/>
    <numFmt numFmtId="165" formatCode="_(&quot;£&quot;* #,##0.00_);_(&quot;£&quot;* \(#,##0.00\);_(&quot;£&quot;* &quot;-&quot;??_);_(@_)"/>
    <numFmt numFmtId="166" formatCode="&quot;£&quot;#,##0.00"/>
    <numFmt numFmtId="167" formatCode="0.0"/>
    <numFmt numFmtId="168" formatCode="_-* #,##0_-;\-* #,##0_-;_-* &quot;-&quot;??_-;_-@_-"/>
    <numFmt numFmtId="169" formatCode="_-* #,##0.000_-;\-* #,##0.000_-;_-* &quot;-&quot;??_-;_-@_-"/>
    <numFmt numFmtId="170" formatCode="_(* #,##0_);_(* \(#,##0\);_(* &quot;-&quot;??_);_(@_)"/>
    <numFmt numFmtId="171" formatCode="0.0%"/>
    <numFmt numFmtId="172" formatCode="\+#,##0.0\p\p;\-#,##0.0\p\p"/>
    <numFmt numFmtId="173" formatCode="\+#,##0.0%;\-#,##0.0%"/>
    <numFmt numFmtId="174" formatCode="&quot;£&quot;#,##0"/>
    <numFmt numFmtId="175" formatCode="#,##0.0"/>
    <numFmt numFmtId="176" formatCode="&quot;£&quot;#,##0.00_);\(&quot;£&quot;#,##0.00\)"/>
    <numFmt numFmtId="177" formatCode="&quot;£&quot;0.0&quot;m&quot;"/>
    <numFmt numFmtId="178" formatCode="&quot;£&quot;#,##0.00&quot;&quot;"/>
    <numFmt numFmtId="179" formatCode="0.000%"/>
  </numFmts>
  <fonts count="54">
    <font>
      <sz val="11"/>
      <color theme="1"/>
      <name val="Calibri"/>
      <family val="2"/>
      <scheme val="minor"/>
    </font>
    <font>
      <sz val="10"/>
      <color theme="1"/>
      <name val="Verdana"/>
      <family val="2"/>
    </font>
    <font>
      <sz val="10"/>
      <color theme="1"/>
      <name val="Verdana"/>
      <family val="2"/>
    </font>
    <font>
      <sz val="10"/>
      <name val="Arial"/>
      <family val="2"/>
    </font>
    <font>
      <sz val="11"/>
      <color theme="1"/>
      <name val="Calibri"/>
      <family val="2"/>
      <scheme val="minor"/>
    </font>
    <font>
      <b/>
      <sz val="10"/>
      <color theme="1"/>
      <name val="Verdana"/>
      <family val="2"/>
    </font>
    <font>
      <sz val="10"/>
      <color theme="1"/>
      <name val="Verdana"/>
      <family val="2"/>
    </font>
    <font>
      <sz val="11"/>
      <name val="CG Omega"/>
      <family val="2"/>
    </font>
    <font>
      <sz val="12"/>
      <color theme="1"/>
      <name val="Arial Narrow"/>
      <family val="2"/>
    </font>
    <font>
      <b/>
      <sz val="14"/>
      <color theme="1"/>
      <name val="Verdana"/>
      <family val="2"/>
    </font>
    <font>
      <b/>
      <sz val="12"/>
      <color theme="1"/>
      <name val="Verdana"/>
      <family val="2"/>
    </font>
    <font>
      <sz val="10"/>
      <color rgb="FF000000"/>
      <name val="Verdana"/>
      <family val="2"/>
    </font>
    <font>
      <b/>
      <sz val="10"/>
      <color theme="0"/>
      <name val="Verdana"/>
      <family val="2"/>
    </font>
    <font>
      <b/>
      <sz val="10"/>
      <color rgb="FFFF0000"/>
      <name val="Verdana"/>
      <family val="2"/>
    </font>
    <font>
      <u/>
      <sz val="11"/>
      <color theme="10"/>
      <name val="Calibri"/>
      <family val="2"/>
      <scheme val="minor"/>
    </font>
    <font>
      <sz val="10"/>
      <color theme="1"/>
      <name val="Calibri"/>
      <family val="2"/>
      <scheme val="minor"/>
    </font>
    <font>
      <u/>
      <sz val="10"/>
      <color theme="10"/>
      <name val="Verdana"/>
      <family val="2"/>
    </font>
    <font>
      <sz val="8"/>
      <color theme="1"/>
      <name val="Verdana"/>
      <family val="2"/>
    </font>
    <font>
      <b/>
      <sz val="11"/>
      <color rgb="FFFF0000"/>
      <name val="Calibri"/>
      <family val="2"/>
      <scheme val="minor"/>
    </font>
    <font>
      <sz val="8"/>
      <name val="Calibri"/>
      <family val="2"/>
      <scheme val="minor"/>
    </font>
    <font>
      <sz val="10"/>
      <name val="Verdana"/>
      <family val="2"/>
    </font>
    <font>
      <sz val="11"/>
      <color theme="1"/>
      <name val="Calibri"/>
      <family val="2"/>
    </font>
    <font>
      <i/>
      <sz val="10"/>
      <color theme="1"/>
      <name val="Verdana"/>
      <family val="2"/>
    </font>
    <font>
      <sz val="10"/>
      <color rgb="FFFF0000"/>
      <name val="Verdana"/>
      <family val="2"/>
    </font>
    <font>
      <b/>
      <sz val="10"/>
      <color rgb="FF262626"/>
      <name val="Verdana"/>
      <family val="2"/>
    </font>
    <font>
      <sz val="11"/>
      <color rgb="FF000000"/>
      <name val="Calibri"/>
      <family val="2"/>
      <scheme val="minor"/>
    </font>
    <font>
      <sz val="12"/>
      <color rgb="FF000000"/>
      <name val="Aptos"/>
      <family val="2"/>
    </font>
    <font>
      <b/>
      <sz val="14"/>
      <color theme="1"/>
      <name val="Aptos"/>
      <family val="2"/>
    </font>
    <font>
      <b/>
      <sz val="12"/>
      <color theme="1"/>
      <name val="Aptos"/>
      <family val="2"/>
    </font>
    <font>
      <sz val="10"/>
      <color theme="1"/>
      <name val="Aptos"/>
      <family val="2"/>
    </font>
    <font>
      <sz val="12"/>
      <color theme="1"/>
      <name val="Aptos"/>
      <family val="2"/>
    </font>
    <font>
      <u/>
      <sz val="12"/>
      <color theme="10"/>
      <name val="Aptos"/>
      <family val="2"/>
    </font>
    <font>
      <b/>
      <sz val="12"/>
      <color rgb="FFFF0000"/>
      <name val="Aptos"/>
      <family val="2"/>
    </font>
    <font>
      <sz val="12"/>
      <color rgb="FFFF0000"/>
      <name val="Aptos"/>
      <family val="2"/>
    </font>
    <font>
      <b/>
      <sz val="16"/>
      <color theme="1"/>
      <name val="Aptos"/>
      <family val="2"/>
    </font>
    <font>
      <i/>
      <sz val="12"/>
      <color theme="1"/>
      <name val="Aptos"/>
      <family val="2"/>
    </font>
    <font>
      <b/>
      <sz val="12"/>
      <name val="Aptos"/>
      <family val="2"/>
    </font>
    <font>
      <b/>
      <sz val="12"/>
      <color rgb="FF000000"/>
      <name val="Aptos"/>
      <family val="2"/>
    </font>
    <font>
      <i/>
      <sz val="12"/>
      <color rgb="FF000000"/>
      <name val="Aptos"/>
      <family val="2"/>
    </font>
    <font>
      <vertAlign val="superscript"/>
      <sz val="12"/>
      <color theme="1"/>
      <name val="Aptos"/>
      <family val="2"/>
    </font>
    <font>
      <sz val="12"/>
      <color rgb="FF242424"/>
      <name val="Aptos"/>
      <family val="2"/>
    </font>
    <font>
      <b/>
      <sz val="12"/>
      <color rgb="FF262626"/>
      <name val="Aptos"/>
      <family val="2"/>
    </font>
    <font>
      <sz val="12"/>
      <name val="Aptos"/>
      <family val="2"/>
    </font>
    <font>
      <b/>
      <sz val="14"/>
      <name val="Aptos"/>
      <family val="2"/>
    </font>
    <font>
      <i/>
      <sz val="12"/>
      <name val="Aptos"/>
      <family val="2"/>
    </font>
    <font>
      <i/>
      <sz val="12"/>
      <color rgb="FFFF0000"/>
      <name val="Aptos"/>
      <family val="2"/>
    </font>
    <font>
      <b/>
      <sz val="12"/>
      <color theme="0"/>
      <name val="Aptos"/>
      <family val="2"/>
    </font>
    <font>
      <b/>
      <sz val="16"/>
      <name val="Aptos"/>
      <family val="2"/>
    </font>
    <font>
      <sz val="12"/>
      <color theme="1"/>
      <name val="Verdana"/>
      <family val="2"/>
    </font>
    <font>
      <b/>
      <sz val="12"/>
      <color rgb="FFFFFFFF"/>
      <name val="Aptos"/>
      <family val="2"/>
    </font>
    <font>
      <sz val="11"/>
      <color theme="1"/>
      <name val="Aptos"/>
      <family val="2"/>
    </font>
    <font>
      <b/>
      <vertAlign val="superscript"/>
      <sz val="12"/>
      <color theme="0"/>
      <name val="Aptos"/>
      <family val="2"/>
    </font>
    <font>
      <i/>
      <sz val="10"/>
      <color theme="1"/>
      <name val="Aptos"/>
      <family val="2"/>
    </font>
    <font>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rgb="FFDDEBF7"/>
      </patternFill>
    </fill>
    <fill>
      <patternFill patternType="solid">
        <fgColor theme="0"/>
        <bgColor rgb="FF000000"/>
      </patternFill>
    </fill>
    <fill>
      <patternFill patternType="solid">
        <fgColor rgb="FF28A197"/>
        <bgColor rgb="FFDDEBF7"/>
      </patternFill>
    </fill>
    <fill>
      <patternFill patternType="solid">
        <fgColor rgb="FF25303B"/>
        <bgColor rgb="FFDDEBF7"/>
      </patternFill>
    </fill>
    <fill>
      <patternFill patternType="solid">
        <fgColor rgb="FF25303B"/>
        <bgColor indexed="64"/>
      </patternFill>
    </fill>
    <fill>
      <patternFill patternType="solid">
        <fgColor rgb="FF25303B"/>
        <bgColor rgb="FF000000"/>
      </patternFill>
    </fill>
    <fill>
      <patternFill patternType="solid">
        <fgColor rgb="FF25303B"/>
        <bgColor rgb="FFED7D31"/>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ck">
        <color auto="1"/>
      </left>
      <right style="thin">
        <color auto="1"/>
      </right>
      <top style="thin">
        <color auto="1"/>
      </top>
      <bottom style="thin">
        <color auto="1"/>
      </bottom>
      <diagonal/>
    </border>
    <border>
      <left/>
      <right style="thin">
        <color theme="0"/>
      </right>
      <top/>
      <bottom/>
      <diagonal/>
    </border>
    <border>
      <left style="thin">
        <color theme="0"/>
      </left>
      <right style="thin">
        <color theme="0"/>
      </right>
      <top/>
      <bottom/>
      <diagonal/>
    </border>
    <border>
      <left/>
      <right style="thin">
        <color auto="1"/>
      </right>
      <top style="thin">
        <color auto="1"/>
      </top>
      <bottom style="thin">
        <color auto="1"/>
      </bottom>
      <diagonal/>
    </border>
  </borders>
  <cellStyleXfs count="19">
    <xf numFmtId="0" fontId="0" fillId="0" borderId="0"/>
    <xf numFmtId="0" fontId="3" fillId="0" borderId="0"/>
    <xf numFmtId="0" fontId="4" fillId="0" borderId="0"/>
    <xf numFmtId="0" fontId="3" fillId="0" borderId="0"/>
    <xf numFmtId="0" fontId="6" fillId="0" borderId="0"/>
    <xf numFmtId="0" fontId="7" fillId="0" borderId="0"/>
    <xf numFmtId="0" fontId="7" fillId="0" borderId="0"/>
    <xf numFmtId="0" fontId="7" fillId="0" borderId="0"/>
    <xf numFmtId="0" fontId="4" fillId="0" borderId="0"/>
    <xf numFmtId="0" fontId="8" fillId="0" borderId="0"/>
    <xf numFmtId="0" fontId="6" fillId="0" borderId="0"/>
    <xf numFmtId="0" fontId="6" fillId="0" borderId="0"/>
    <xf numFmtId="16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1" fillId="0" borderId="0"/>
    <xf numFmtId="164" fontId="4" fillId="0" borderId="0" applyFont="0" applyFill="0" applyBorder="0" applyAlignment="0" applyProtection="0"/>
  </cellStyleXfs>
  <cellXfs count="374">
    <xf numFmtId="0" fontId="0" fillId="0" borderId="0" xfId="0"/>
    <xf numFmtId="0" fontId="10" fillId="0" borderId="0" xfId="0" applyFont="1" applyAlignment="1">
      <alignment vertical="center"/>
    </xf>
    <xf numFmtId="10" fontId="0" fillId="0" borderId="0" xfId="0" applyNumberFormat="1"/>
    <xf numFmtId="0" fontId="13" fillId="0" borderId="0" xfId="0" applyFont="1"/>
    <xf numFmtId="0" fontId="9" fillId="2" borderId="0" xfId="0" applyFont="1" applyFill="1"/>
    <xf numFmtId="0" fontId="5" fillId="0" borderId="0" xfId="0" applyFont="1" applyAlignment="1">
      <alignment vertical="center"/>
    </xf>
    <xf numFmtId="0" fontId="15" fillId="0" borderId="0" xfId="0" applyFont="1"/>
    <xf numFmtId="0" fontId="16" fillId="0" borderId="0" xfId="15" applyFont="1" applyFill="1" applyBorder="1"/>
    <xf numFmtId="0" fontId="17" fillId="0" borderId="0" xfId="0" applyFont="1" applyAlignment="1">
      <alignment vertical="center"/>
    </xf>
    <xf numFmtId="166" fontId="0" fillId="0" borderId="0" xfId="0" applyNumberFormat="1"/>
    <xf numFmtId="0" fontId="18" fillId="0" borderId="0" xfId="0" applyFont="1"/>
    <xf numFmtId="3" fontId="0" fillId="0" borderId="0" xfId="0" applyNumberFormat="1"/>
    <xf numFmtId="3" fontId="11"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11" fillId="0" borderId="1" xfId="0" applyFont="1" applyBorder="1" applyAlignment="1">
      <alignment vertical="center" wrapText="1"/>
    </xf>
    <xf numFmtId="171" fontId="11" fillId="0" borderId="1" xfId="0" applyNumberFormat="1" applyFont="1" applyBorder="1" applyAlignment="1">
      <alignment horizontal="right" vertical="center" wrapText="1"/>
    </xf>
    <xf numFmtId="0" fontId="20" fillId="0" borderId="0" xfId="0" applyFont="1" applyAlignment="1">
      <alignment vertical="center"/>
    </xf>
    <xf numFmtId="0" fontId="0" fillId="2" borderId="0" xfId="0" applyFill="1"/>
    <xf numFmtId="0" fontId="0" fillId="0" borderId="0" xfId="0" applyAlignment="1">
      <alignment wrapText="1"/>
    </xf>
    <xf numFmtId="3" fontId="21" fillId="0" borderId="0" xfId="0" applyNumberFormat="1" applyFont="1"/>
    <xf numFmtId="170" fontId="0" fillId="0" borderId="0" xfId="0" applyNumberFormat="1"/>
    <xf numFmtId="0" fontId="22" fillId="0" borderId="0" xfId="0" applyFont="1"/>
    <xf numFmtId="0" fontId="2" fillId="2" borderId="0" xfId="0" applyFont="1" applyFill="1"/>
    <xf numFmtId="0" fontId="0" fillId="3" borderId="0" xfId="0" applyFill="1"/>
    <xf numFmtId="0" fontId="12" fillId="0" borderId="0" xfId="0" applyFont="1"/>
    <xf numFmtId="0" fontId="18" fillId="2" borderId="0" xfId="0" applyFont="1" applyFill="1"/>
    <xf numFmtId="4" fontId="0" fillId="0" borderId="0" xfId="0" applyNumberFormat="1"/>
    <xf numFmtId="10" fontId="23" fillId="0" borderId="0" xfId="14" applyNumberFormat="1" applyFont="1" applyFill="1" applyBorder="1"/>
    <xf numFmtId="0" fontId="12" fillId="0" borderId="8" xfId="0" applyFont="1" applyBorder="1"/>
    <xf numFmtId="0" fontId="1" fillId="0" borderId="0" xfId="0" applyFont="1"/>
    <xf numFmtId="0" fontId="1" fillId="2" borderId="0" xfId="0" applyFont="1" applyFill="1"/>
    <xf numFmtId="0" fontId="1" fillId="0" borderId="0" xfId="0" applyFont="1" applyAlignment="1">
      <alignment vertical="center"/>
    </xf>
    <xf numFmtId="0" fontId="1" fillId="0" borderId="0" xfId="0" applyFont="1" applyAlignment="1">
      <alignment vertical="center" wrapText="1"/>
    </xf>
    <xf numFmtId="0" fontId="5" fillId="2" borderId="0" xfId="0" applyFont="1" applyFill="1" applyAlignment="1">
      <alignment horizontal="right" vertical="center"/>
    </xf>
    <xf numFmtId="0" fontId="5" fillId="2" borderId="0" xfId="0" applyFont="1" applyFill="1" applyAlignment="1">
      <alignment horizontal="right" vertical="center" wrapText="1"/>
    </xf>
    <xf numFmtId="0" fontId="1" fillId="2" borderId="0" xfId="0" applyFont="1" applyFill="1" applyAlignment="1">
      <alignment horizontal="right" vertical="center"/>
    </xf>
    <xf numFmtId="0" fontId="24" fillId="2" borderId="0" xfId="0" applyFont="1" applyFill="1" applyAlignment="1">
      <alignment horizontal="right" vertical="center" wrapText="1"/>
    </xf>
    <xf numFmtId="0" fontId="25" fillId="0" borderId="0" xfId="0" applyFont="1"/>
    <xf numFmtId="6" fontId="25" fillId="0" borderId="0" xfId="0" applyNumberFormat="1" applyFont="1"/>
    <xf numFmtId="3" fontId="26" fillId="6" borderId="1" xfId="12" applyNumberFormat="1" applyFont="1" applyFill="1" applyBorder="1" applyAlignment="1">
      <alignment horizontal="center"/>
    </xf>
    <xf numFmtId="0" fontId="28" fillId="2" borderId="0" xfId="10" applyFont="1" applyFill="1" applyAlignment="1">
      <alignment horizontal="left"/>
    </xf>
    <xf numFmtId="0" fontId="29" fillId="2" borderId="0" xfId="0" applyFont="1" applyFill="1"/>
    <xf numFmtId="0" fontId="28" fillId="0" borderId="0" xfId="0" applyFont="1"/>
    <xf numFmtId="0" fontId="30" fillId="0" borderId="0" xfId="0" applyFont="1"/>
    <xf numFmtId="0" fontId="28" fillId="2" borderId="0" xfId="10" applyFont="1" applyFill="1"/>
    <xf numFmtId="0" fontId="30" fillId="2" borderId="0" xfId="10" applyFont="1" applyFill="1" applyAlignment="1">
      <alignment horizontal="center"/>
    </xf>
    <xf numFmtId="0" fontId="26" fillId="0" borderId="0" xfId="0" applyFont="1"/>
    <xf numFmtId="0" fontId="31" fillId="0" borderId="0" xfId="15" applyFont="1"/>
    <xf numFmtId="0" fontId="28" fillId="2" borderId="0" xfId="0" applyFont="1" applyFill="1"/>
    <xf numFmtId="0" fontId="30" fillId="2" borderId="0" xfId="0" applyFont="1" applyFill="1"/>
    <xf numFmtId="0" fontId="31" fillId="0" borderId="0" xfId="15" applyFont="1" applyAlignment="1">
      <alignment vertical="center"/>
    </xf>
    <xf numFmtId="0" fontId="31" fillId="0" borderId="0" xfId="15" applyFont="1" applyFill="1"/>
    <xf numFmtId="0" fontId="32" fillId="0" borderId="0" xfId="0" applyFont="1"/>
    <xf numFmtId="0" fontId="33" fillId="0" borderId="0" xfId="0" applyFont="1"/>
    <xf numFmtId="0" fontId="31" fillId="2" borderId="0" xfId="15" applyFont="1" applyFill="1"/>
    <xf numFmtId="0" fontId="28" fillId="2" borderId="1" xfId="11" applyFont="1" applyFill="1" applyBorder="1"/>
    <xf numFmtId="0" fontId="30" fillId="2" borderId="1" xfId="11" applyFont="1" applyFill="1" applyBorder="1"/>
    <xf numFmtId="14" fontId="30" fillId="2" borderId="1" xfId="11" applyNumberFormat="1" applyFont="1" applyFill="1" applyBorder="1" applyAlignment="1">
      <alignment horizontal="left"/>
    </xf>
    <xf numFmtId="0" fontId="30" fillId="2" borderId="1" xfId="11" applyFont="1" applyFill="1" applyBorder="1" applyAlignment="1">
      <alignment horizontal="left"/>
    </xf>
    <xf numFmtId="0" fontId="30" fillId="2" borderId="1" xfId="11" applyFont="1" applyFill="1" applyBorder="1" applyAlignment="1">
      <alignment wrapText="1"/>
    </xf>
    <xf numFmtId="0" fontId="34" fillId="2" borderId="0" xfId="10" applyFont="1" applyFill="1" applyAlignment="1">
      <alignment horizontal="left"/>
    </xf>
    <xf numFmtId="168" fontId="30" fillId="0" borderId="1" xfId="12" applyNumberFormat="1" applyFont="1" applyFill="1" applyBorder="1" applyAlignment="1">
      <alignment horizontal="center"/>
    </xf>
    <xf numFmtId="0" fontId="30" fillId="0" borderId="1" xfId="0" applyFont="1" applyBorder="1" applyAlignment="1">
      <alignment horizontal="center"/>
    </xf>
    <xf numFmtId="0" fontId="31" fillId="0" borderId="0" xfId="15" applyFont="1" applyFill="1" applyBorder="1"/>
    <xf numFmtId="0" fontId="28" fillId="7" borderId="1" xfId="0" applyFont="1" applyFill="1" applyBorder="1" applyAlignment="1">
      <alignment horizontal="center"/>
    </xf>
    <xf numFmtId="0" fontId="28" fillId="0" borderId="0" xfId="0" applyFont="1" applyAlignment="1">
      <alignment vertical="center"/>
    </xf>
    <xf numFmtId="0" fontId="28" fillId="2" borderId="1" xfId="0" applyFont="1" applyFill="1" applyBorder="1" applyAlignment="1">
      <alignment horizontal="left" vertical="center" wrapText="1"/>
    </xf>
    <xf numFmtId="3" fontId="30" fillId="0" borderId="1" xfId="0" applyNumberFormat="1" applyFont="1" applyBorder="1" applyAlignment="1">
      <alignment horizontal="right" vertical="center" wrapText="1"/>
    </xf>
    <xf numFmtId="175" fontId="30" fillId="0" borderId="1" xfId="0" applyNumberFormat="1" applyFont="1" applyBorder="1" applyAlignment="1">
      <alignment horizontal="right" vertical="center" wrapText="1"/>
    </xf>
    <xf numFmtId="0" fontId="27" fillId="0" borderId="0" xfId="0" applyFont="1" applyAlignment="1">
      <alignment vertical="center"/>
    </xf>
    <xf numFmtId="0" fontId="34" fillId="2" borderId="0" xfId="0" applyFont="1" applyFill="1"/>
    <xf numFmtId="0" fontId="35" fillId="0" borderId="0" xfId="0" applyFont="1"/>
    <xf numFmtId="0" fontId="36" fillId="0" borderId="0" xfId="0" applyFont="1"/>
    <xf numFmtId="0" fontId="37" fillId="0" borderId="0" xfId="0" applyFont="1"/>
    <xf numFmtId="0" fontId="30" fillId="0" borderId="1" xfId="0" applyFont="1" applyBorder="1"/>
    <xf numFmtId="2" fontId="30" fillId="0" borderId="1" xfId="0" applyNumberFormat="1" applyFont="1" applyBorder="1"/>
    <xf numFmtId="10" fontId="30" fillId="0" borderId="1" xfId="14" applyNumberFormat="1" applyFont="1" applyFill="1" applyBorder="1"/>
    <xf numFmtId="0" fontId="30" fillId="4" borderId="1" xfId="0" applyFont="1" applyFill="1" applyBorder="1"/>
    <xf numFmtId="10" fontId="30" fillId="4" borderId="1" xfId="14" applyNumberFormat="1" applyFont="1" applyFill="1" applyBorder="1"/>
    <xf numFmtId="10" fontId="30" fillId="0" borderId="0" xfId="0" applyNumberFormat="1" applyFont="1"/>
    <xf numFmtId="0" fontId="38" fillId="0" borderId="0" xfId="0" applyFont="1"/>
    <xf numFmtId="0" fontId="30" fillId="0" borderId="0" xfId="0" applyFont="1" applyAlignment="1">
      <alignment vertical="center"/>
    </xf>
    <xf numFmtId="0" fontId="30" fillId="0" borderId="1" xfId="0" applyFont="1" applyBorder="1" applyAlignment="1">
      <alignment horizontal="left"/>
    </xf>
    <xf numFmtId="3" fontId="30" fillId="0" borderId="1" xfId="12" applyNumberFormat="1" applyFont="1" applyBorder="1"/>
    <xf numFmtId="169" fontId="30" fillId="0" borderId="0" xfId="0" applyNumberFormat="1" applyFont="1"/>
    <xf numFmtId="0" fontId="26" fillId="0" borderId="0" xfId="0" applyFont="1" applyAlignment="1">
      <alignment vertical="center"/>
    </xf>
    <xf numFmtId="0" fontId="26" fillId="3" borderId="0" xfId="0" applyFont="1" applyFill="1" applyAlignment="1">
      <alignment vertical="center"/>
    </xf>
    <xf numFmtId="3" fontId="30" fillId="0" borderId="1" xfId="0" applyNumberFormat="1" applyFont="1" applyBorder="1" applyAlignment="1">
      <alignment horizontal="right" vertical="center"/>
    </xf>
    <xf numFmtId="173" fontId="30" fillId="0" borderId="1" xfId="0" applyNumberFormat="1" applyFont="1" applyBorder="1" applyAlignment="1">
      <alignment horizontal="right" vertical="center"/>
    </xf>
    <xf numFmtId="171" fontId="30" fillId="0" borderId="1" xfId="14" applyNumberFormat="1" applyFont="1" applyFill="1" applyBorder="1" applyAlignment="1">
      <alignment horizontal="right" vertical="center"/>
    </xf>
    <xf numFmtId="172" fontId="30" fillId="0" borderId="1" xfId="0" quotePrefix="1" applyNumberFormat="1" applyFont="1" applyBorder="1" applyAlignment="1">
      <alignment horizontal="right" vertical="center"/>
    </xf>
    <xf numFmtId="173" fontId="30" fillId="0" borderId="1" xfId="0" quotePrefix="1" applyNumberFormat="1" applyFont="1" applyBorder="1" applyAlignment="1">
      <alignment horizontal="right" vertical="center"/>
    </xf>
    <xf numFmtId="0" fontId="28" fillId="0" borderId="1" xfId="0" applyFont="1" applyBorder="1" applyAlignment="1">
      <alignment vertical="center"/>
    </xf>
    <xf numFmtId="170" fontId="30" fillId="0" borderId="1" xfId="12" applyNumberFormat="1" applyFont="1" applyBorder="1"/>
    <xf numFmtId="170" fontId="26" fillId="0" borderId="1" xfId="12" applyNumberFormat="1" applyFont="1" applyBorder="1" applyAlignment="1">
      <alignment horizontal="right" vertical="center"/>
    </xf>
    <xf numFmtId="170" fontId="28" fillId="0" borderId="1" xfId="12" applyNumberFormat="1" applyFont="1" applyBorder="1"/>
    <xf numFmtId="0" fontId="28" fillId="2" borderId="0" xfId="0" applyFont="1" applyFill="1" applyAlignment="1">
      <alignment vertical="center"/>
    </xf>
    <xf numFmtId="0" fontId="27" fillId="2" borderId="0" xfId="0" applyFont="1" applyFill="1" applyAlignment="1">
      <alignment vertical="center"/>
    </xf>
    <xf numFmtId="2" fontId="30" fillId="2" borderId="0" xfId="0" applyNumberFormat="1" applyFont="1" applyFill="1"/>
    <xf numFmtId="3" fontId="30" fillId="2" borderId="0" xfId="0" applyNumberFormat="1" applyFont="1" applyFill="1"/>
    <xf numFmtId="0" fontId="35" fillId="2" borderId="0" xfId="0" applyFont="1" applyFill="1"/>
    <xf numFmtId="0" fontId="31" fillId="2" borderId="0" xfId="15" applyFont="1" applyFill="1" applyBorder="1"/>
    <xf numFmtId="0" fontId="28" fillId="0" borderId="1" xfId="0" applyFont="1" applyBorder="1"/>
    <xf numFmtId="3" fontId="30" fillId="0" borderId="1" xfId="12" applyNumberFormat="1" applyFont="1" applyFill="1" applyBorder="1"/>
    <xf numFmtId="3" fontId="30" fillId="0" borderId="1" xfId="0" applyNumberFormat="1" applyFont="1" applyBorder="1"/>
    <xf numFmtId="0" fontId="28" fillId="0" borderId="1" xfId="0" applyFont="1" applyBorder="1" applyAlignment="1">
      <alignment wrapText="1"/>
    </xf>
    <xf numFmtId="0" fontId="28" fillId="0" borderId="0" xfId="0" applyFont="1" applyAlignment="1">
      <alignment wrapText="1"/>
    </xf>
    <xf numFmtId="3" fontId="30" fillId="0" borderId="0" xfId="0" applyNumberFormat="1" applyFont="1"/>
    <xf numFmtId="0" fontId="28" fillId="3" borderId="0" xfId="0" applyFont="1" applyFill="1" applyAlignment="1">
      <alignment vertical="center"/>
    </xf>
    <xf numFmtId="0" fontId="30" fillId="3" borderId="0" xfId="0" applyFont="1" applyFill="1"/>
    <xf numFmtId="3" fontId="30" fillId="0" borderId="4" xfId="12" applyNumberFormat="1" applyFont="1" applyBorder="1"/>
    <xf numFmtId="3" fontId="30" fillId="3" borderId="9" xfId="0" applyNumberFormat="1" applyFont="1" applyFill="1" applyBorder="1"/>
    <xf numFmtId="3" fontId="30" fillId="3" borderId="1" xfId="0" applyNumberFormat="1" applyFont="1" applyFill="1" applyBorder="1"/>
    <xf numFmtId="175" fontId="30" fillId="3" borderId="1" xfId="0" applyNumberFormat="1" applyFont="1" applyFill="1" applyBorder="1"/>
    <xf numFmtId="164" fontId="30" fillId="3" borderId="0" xfId="0" applyNumberFormat="1" applyFont="1" applyFill="1"/>
    <xf numFmtId="164" fontId="30" fillId="2" borderId="0" xfId="0" applyNumberFormat="1" applyFont="1" applyFill="1"/>
    <xf numFmtId="0" fontId="31" fillId="3" borderId="0" xfId="15" applyFont="1" applyFill="1" applyBorder="1"/>
    <xf numFmtId="0" fontId="27" fillId="3" borderId="0" xfId="0" applyFont="1" applyFill="1" applyAlignment="1">
      <alignment vertical="center"/>
    </xf>
    <xf numFmtId="0" fontId="34" fillId="3" borderId="0" xfId="0" applyFont="1" applyFill="1"/>
    <xf numFmtId="0" fontId="38" fillId="0" borderId="0" xfId="0" applyFont="1" applyAlignment="1">
      <alignment vertical="center"/>
    </xf>
    <xf numFmtId="3" fontId="30" fillId="0" borderId="1" xfId="12" applyNumberFormat="1" applyFont="1" applyFill="1" applyBorder="1" applyAlignment="1">
      <alignment vertical="center"/>
    </xf>
    <xf numFmtId="175" fontId="30" fillId="0" borderId="1" xfId="12" applyNumberFormat="1" applyFont="1" applyFill="1" applyBorder="1" applyAlignment="1">
      <alignment vertical="center"/>
    </xf>
    <xf numFmtId="3" fontId="30" fillId="0" borderId="1" xfId="0" applyNumberFormat="1" applyFont="1" applyBorder="1" applyAlignment="1">
      <alignment vertical="center"/>
    </xf>
    <xf numFmtId="0" fontId="30" fillId="0" borderId="0" xfId="0" applyFont="1" applyAlignment="1">
      <alignment wrapText="1"/>
    </xf>
    <xf numFmtId="3" fontId="30" fillId="5" borderId="1" xfId="0" quotePrefix="1" applyNumberFormat="1" applyFont="1" applyFill="1" applyBorder="1" applyAlignment="1">
      <alignment horizontal="right" vertical="center" wrapText="1"/>
    </xf>
    <xf numFmtId="167" fontId="30" fillId="0" borderId="1" xfId="0" applyNumberFormat="1" applyFont="1" applyBorder="1"/>
    <xf numFmtId="0" fontId="30" fillId="0" borderId="2" xfId="0" applyFont="1" applyBorder="1" applyAlignment="1">
      <alignment horizontal="left" vertical="center" wrapText="1"/>
    </xf>
    <xf numFmtId="0" fontId="26" fillId="0" borderId="1" xfId="0" applyFont="1" applyBorder="1" applyAlignment="1">
      <alignment horizontal="right" vertical="center"/>
    </xf>
    <xf numFmtId="0" fontId="26" fillId="0" borderId="1" xfId="0" applyFont="1" applyBorder="1" applyAlignment="1">
      <alignment horizontal="right" vertical="center" wrapText="1"/>
    </xf>
    <xf numFmtId="3" fontId="26" fillId="0" borderId="1" xfId="0" applyNumberFormat="1" applyFont="1" applyBorder="1" applyAlignment="1">
      <alignment horizontal="right" vertical="center" wrapText="1"/>
    </xf>
    <xf numFmtId="0" fontId="26" fillId="0" borderId="0" xfId="0" applyFont="1" applyAlignment="1">
      <alignment horizontal="left" vertical="center"/>
    </xf>
    <xf numFmtId="0" fontId="30" fillId="0" borderId="0" xfId="0" applyFont="1" applyAlignment="1">
      <alignment vertical="top"/>
    </xf>
    <xf numFmtId="2" fontId="26" fillId="0" borderId="1" xfId="0" applyNumberFormat="1" applyFont="1" applyBorder="1" applyAlignment="1">
      <alignment horizontal="right" vertical="center"/>
    </xf>
    <xf numFmtId="2" fontId="26" fillId="0" borderId="1" xfId="0" applyNumberFormat="1" applyFont="1" applyBorder="1" applyAlignment="1">
      <alignment horizontal="right" vertical="center" wrapText="1"/>
    </xf>
    <xf numFmtId="10" fontId="26" fillId="0" borderId="1" xfId="14" applyNumberFormat="1" applyFont="1" applyFill="1" applyBorder="1" applyAlignment="1">
      <alignment horizontal="right" vertical="center" wrapText="1"/>
    </xf>
    <xf numFmtId="0" fontId="30" fillId="0" borderId="0" xfId="0" applyFont="1" applyAlignment="1">
      <alignment vertical="top" wrapText="1"/>
    </xf>
    <xf numFmtId="0" fontId="33" fillId="0" borderId="0" xfId="0" applyFont="1" applyAlignment="1">
      <alignment vertical="top"/>
    </xf>
    <xf numFmtId="170" fontId="30" fillId="0" borderId="0" xfId="0" applyNumberFormat="1" applyFont="1"/>
    <xf numFmtId="0" fontId="35" fillId="0" borderId="0" xfId="0" quotePrefix="1" applyFont="1"/>
    <xf numFmtId="164" fontId="30" fillId="0" borderId="0" xfId="12" applyFont="1"/>
    <xf numFmtId="0" fontId="35" fillId="0" borderId="0" xfId="0" applyFont="1" applyAlignment="1">
      <alignment vertical="center"/>
    </xf>
    <xf numFmtId="0" fontId="40" fillId="0" borderId="0" xfId="0" applyFont="1"/>
    <xf numFmtId="3" fontId="30" fillId="0" borderId="0" xfId="12" applyNumberFormat="1" applyFont="1" applyFill="1" applyBorder="1"/>
    <xf numFmtId="0" fontId="26" fillId="0" borderId="0" xfId="0" applyFont="1" applyAlignment="1">
      <alignment vertical="center" wrapText="1"/>
    </xf>
    <xf numFmtId="0" fontId="26"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0" xfId="0" applyFont="1" applyAlignment="1">
      <alignment vertical="center" wrapText="1"/>
    </xf>
    <xf numFmtId="3" fontId="33" fillId="0" borderId="0" xfId="12" applyNumberFormat="1" applyFont="1" applyFill="1" applyBorder="1"/>
    <xf numFmtId="10" fontId="30" fillId="0" borderId="1" xfId="0" applyNumberFormat="1" applyFont="1" applyBorder="1" applyAlignment="1">
      <alignment horizontal="right" vertical="center" wrapText="1"/>
    </xf>
    <xf numFmtId="10" fontId="30" fillId="0" borderId="0" xfId="14" applyNumberFormat="1" applyFont="1"/>
    <xf numFmtId="0" fontId="30" fillId="0" borderId="1" xfId="0" applyFont="1" applyBorder="1" applyAlignment="1">
      <alignment horizontal="right" vertical="center" wrapText="1"/>
    </xf>
    <xf numFmtId="0" fontId="35" fillId="0" borderId="0" xfId="0" applyFont="1" applyAlignment="1">
      <alignment horizontal="left" wrapText="1"/>
    </xf>
    <xf numFmtId="0" fontId="35" fillId="0" borderId="0" xfId="0" applyFont="1" applyAlignment="1">
      <alignment horizontal="left"/>
    </xf>
    <xf numFmtId="3" fontId="30" fillId="0" borderId="0" xfId="12" applyNumberFormat="1" applyFont="1" applyBorder="1"/>
    <xf numFmtId="0" fontId="30" fillId="0" borderId="0" xfId="0" applyFont="1" applyAlignment="1">
      <alignment horizontal="left" vertical="center"/>
    </xf>
    <xf numFmtId="174" fontId="42" fillId="0" borderId="0" xfId="0" applyNumberFormat="1" applyFont="1" applyAlignment="1">
      <alignment horizontal="left"/>
    </xf>
    <xf numFmtId="174" fontId="42" fillId="0" borderId="1" xfId="13" applyNumberFormat="1" applyFont="1" applyFill="1" applyBorder="1" applyAlignment="1">
      <alignment horizontal="right" vertical="center"/>
    </xf>
    <xf numFmtId="174" fontId="42" fillId="0" borderId="5" xfId="13" applyNumberFormat="1" applyFont="1" applyFill="1" applyBorder="1" applyAlignment="1">
      <alignment horizontal="right" vertical="center"/>
    </xf>
    <xf numFmtId="3" fontId="42" fillId="0" borderId="1" xfId="0" applyNumberFormat="1" applyFont="1" applyBorder="1" applyAlignment="1">
      <alignment horizontal="right" vertical="center"/>
    </xf>
    <xf numFmtId="3" fontId="42" fillId="0" borderId="1" xfId="0" applyNumberFormat="1" applyFont="1" applyBorder="1" applyAlignment="1">
      <alignment horizontal="right" vertical="center" wrapText="1"/>
    </xf>
    <xf numFmtId="166" fontId="42" fillId="0" borderId="1" xfId="0" applyNumberFormat="1" applyFont="1" applyBorder="1" applyAlignment="1">
      <alignment horizontal="right" vertical="center" wrapText="1"/>
    </xf>
    <xf numFmtId="0" fontId="42" fillId="0" borderId="1" xfId="0" applyFont="1" applyBorder="1" applyAlignment="1">
      <alignment horizontal="right" vertical="center"/>
    </xf>
    <xf numFmtId="0" fontId="42" fillId="0" borderId="1" xfId="0" applyFont="1" applyBorder="1" applyAlignment="1">
      <alignment horizontal="right" vertical="center" wrapText="1"/>
    </xf>
    <xf numFmtId="2" fontId="42" fillId="0" borderId="1" xfId="0" applyNumberFormat="1" applyFont="1" applyBorder="1" applyAlignment="1">
      <alignment horizontal="right" vertical="center" wrapText="1"/>
    </xf>
    <xf numFmtId="174" fontId="42" fillId="0" borderId="1" xfId="0" applyNumberFormat="1" applyFont="1" applyBorder="1" applyAlignment="1">
      <alignment horizontal="right" vertical="center"/>
    </xf>
    <xf numFmtId="174" fontId="30" fillId="0" borderId="0" xfId="0" applyNumberFormat="1" applyFont="1"/>
    <xf numFmtId="174" fontId="42" fillId="0" borderId="1" xfId="13" applyNumberFormat="1" applyFont="1" applyFill="1" applyBorder="1"/>
    <xf numFmtId="166" fontId="30" fillId="0" borderId="0" xfId="0" applyNumberFormat="1" applyFont="1"/>
    <xf numFmtId="0" fontId="26" fillId="0" borderId="0" xfId="0" applyFont="1" applyAlignment="1">
      <alignment horizontal="right" vertical="center" wrapText="1"/>
    </xf>
    <xf numFmtId="174" fontId="30" fillId="0" borderId="1" xfId="13" applyNumberFormat="1" applyFont="1" applyFill="1" applyBorder="1" applyAlignment="1"/>
    <xf numFmtId="174" fontId="30" fillId="0" borderId="5" xfId="13" applyNumberFormat="1" applyFont="1" applyFill="1" applyBorder="1" applyAlignment="1"/>
    <xf numFmtId="174" fontId="30" fillId="0" borderId="0" xfId="13" applyNumberFormat="1" applyFont="1" applyFill="1" applyBorder="1" applyAlignment="1"/>
    <xf numFmtId="0" fontId="36" fillId="2" borderId="0" xfId="0" applyFont="1" applyFill="1" applyAlignment="1">
      <alignment vertical="center"/>
    </xf>
    <xf numFmtId="0" fontId="42" fillId="2" borderId="0" xfId="0" applyFont="1" applyFill="1"/>
    <xf numFmtId="0" fontId="45" fillId="3" borderId="0" xfId="0" applyFont="1" applyFill="1"/>
    <xf numFmtId="0" fontId="46" fillId="0" borderId="7" xfId="0" applyFont="1" applyBorder="1" applyAlignment="1">
      <alignment horizontal="left"/>
    </xf>
    <xf numFmtId="0" fontId="46" fillId="0" borderId="8" xfId="0" applyFont="1" applyBorder="1"/>
    <xf numFmtId="0" fontId="30" fillId="2" borderId="1" xfId="0" applyFont="1" applyFill="1" applyBorder="1"/>
    <xf numFmtId="9" fontId="30" fillId="2" borderId="1" xfId="0" applyNumberFormat="1" applyFont="1" applyFill="1" applyBorder="1"/>
    <xf numFmtId="9" fontId="30" fillId="0" borderId="1" xfId="0" applyNumberFormat="1" applyFont="1" applyBorder="1"/>
    <xf numFmtId="0" fontId="31" fillId="0" borderId="0" xfId="15" applyFont="1" applyFill="1" applyBorder="1" applyAlignment="1">
      <alignment horizontal="left"/>
    </xf>
    <xf numFmtId="0" fontId="43" fillId="2" borderId="0" xfId="0" applyFont="1" applyFill="1" applyAlignment="1">
      <alignment vertical="center"/>
    </xf>
    <xf numFmtId="0" fontId="47" fillId="2" borderId="0" xfId="0" applyFont="1" applyFill="1"/>
    <xf numFmtId="171" fontId="30" fillId="0" borderId="1" xfId="0" applyNumberFormat="1" applyFont="1" applyBorder="1"/>
    <xf numFmtId="171" fontId="30" fillId="0" borderId="1" xfId="14" applyNumberFormat="1" applyFont="1" applyFill="1" applyBorder="1"/>
    <xf numFmtId="0" fontId="44" fillId="0" borderId="0" xfId="0" applyFont="1"/>
    <xf numFmtId="0" fontId="30" fillId="2" borderId="1" xfId="0" applyFont="1" applyFill="1" applyBorder="1" applyAlignment="1">
      <alignment horizontal="left"/>
    </xf>
    <xf numFmtId="0" fontId="32" fillId="0" borderId="0" xfId="0" applyFont="1" applyAlignment="1">
      <alignment vertical="center"/>
    </xf>
    <xf numFmtId="0" fontId="26" fillId="0" borderId="1" xfId="0" applyFont="1" applyBorder="1" applyAlignment="1">
      <alignment horizontal="right"/>
    </xf>
    <xf numFmtId="171" fontId="26" fillId="0" borderId="1" xfId="0" applyNumberFormat="1" applyFont="1" applyBorder="1" applyAlignment="1">
      <alignment horizontal="right"/>
    </xf>
    <xf numFmtId="171" fontId="30" fillId="0" borderId="1" xfId="0" applyNumberFormat="1" applyFont="1" applyBorder="1" applyAlignment="1">
      <alignment horizontal="right"/>
    </xf>
    <xf numFmtId="0" fontId="43" fillId="0" borderId="0" xfId="0" applyFont="1" applyAlignment="1">
      <alignment vertical="center"/>
    </xf>
    <xf numFmtId="0" fontId="33" fillId="2" borderId="0" xfId="0" applyFont="1" applyFill="1"/>
    <xf numFmtId="0" fontId="38" fillId="2" borderId="0" xfId="0" applyFont="1" applyFill="1"/>
    <xf numFmtId="0" fontId="28" fillId="2" borderId="0" xfId="0" applyFont="1" applyFill="1" applyAlignment="1">
      <alignment horizontal="right" vertical="center"/>
    </xf>
    <xf numFmtId="0" fontId="30" fillId="2" borderId="1" xfId="0" applyFont="1" applyFill="1" applyBorder="1" applyAlignment="1">
      <alignment vertical="center"/>
    </xf>
    <xf numFmtId="0" fontId="30" fillId="2" borderId="0" xfId="0" applyFont="1" applyFill="1" applyAlignment="1">
      <alignment vertical="center"/>
    </xf>
    <xf numFmtId="171" fontId="30" fillId="2" borderId="0" xfId="14" applyNumberFormat="1" applyFont="1" applyFill="1" applyBorder="1" applyAlignment="1">
      <alignment vertical="center"/>
    </xf>
    <xf numFmtId="0" fontId="32" fillId="2" borderId="0" xfId="0" applyFont="1" applyFill="1"/>
    <xf numFmtId="0" fontId="31" fillId="0" borderId="0" xfId="15" applyFont="1" applyFill="1" applyBorder="1" applyAlignment="1"/>
    <xf numFmtId="171" fontId="30" fillId="0" borderId="1" xfId="0" applyNumberFormat="1" applyFont="1" applyBorder="1" applyAlignment="1">
      <alignment horizontal="right" vertical="center"/>
    </xf>
    <xf numFmtId="171" fontId="30" fillId="2" borderId="0" xfId="0" applyNumberFormat="1" applyFont="1" applyFill="1" applyAlignment="1">
      <alignment horizontal="right" vertical="center"/>
    </xf>
    <xf numFmtId="0" fontId="30" fillId="2" borderId="1" xfId="0" applyFont="1" applyFill="1" applyBorder="1" applyAlignment="1">
      <alignment vertical="center" wrapText="1"/>
    </xf>
    <xf numFmtId="0" fontId="30" fillId="2" borderId="0" xfId="0" applyFont="1" applyFill="1" applyAlignment="1">
      <alignment wrapText="1"/>
    </xf>
    <xf numFmtId="0" fontId="30" fillId="2" borderId="1" xfId="0" applyFont="1" applyFill="1" applyBorder="1" applyAlignment="1">
      <alignment horizontal="left" vertical="center"/>
    </xf>
    <xf numFmtId="0" fontId="30" fillId="2" borderId="0" xfId="0" applyFont="1" applyFill="1" applyAlignment="1">
      <alignment vertical="center" wrapText="1"/>
    </xf>
    <xf numFmtId="0" fontId="26" fillId="0" borderId="5" xfId="0" applyFont="1" applyBorder="1" applyAlignment="1">
      <alignment horizontal="left" vertical="center"/>
    </xf>
    <xf numFmtId="0" fontId="26" fillId="0" borderId="1" xfId="0" applyFont="1" applyBorder="1" applyAlignment="1">
      <alignment horizontal="left" vertical="center" wrapText="1"/>
    </xf>
    <xf numFmtId="0" fontId="48" fillId="2" borderId="0" xfId="0" applyFont="1" applyFill="1"/>
    <xf numFmtId="0" fontId="30" fillId="0" borderId="5" xfId="0" applyFont="1" applyBorder="1" applyAlignment="1">
      <alignment horizontal="left" vertical="center"/>
    </xf>
    <xf numFmtId="171" fontId="30" fillId="0" borderId="9" xfId="0" applyNumberFormat="1" applyFont="1" applyBorder="1" applyAlignment="1">
      <alignment horizontal="right" vertical="center"/>
    </xf>
    <xf numFmtId="0" fontId="30" fillId="0" borderId="1" xfId="0" applyFont="1" applyBorder="1" applyAlignment="1">
      <alignment horizontal="left" vertical="center"/>
    </xf>
    <xf numFmtId="0" fontId="42" fillId="0" borderId="0" xfId="0" applyFont="1"/>
    <xf numFmtId="166" fontId="30" fillId="0" borderId="1" xfId="0" applyNumberFormat="1" applyFont="1" applyBorder="1"/>
    <xf numFmtId="166" fontId="30" fillId="0" borderId="1" xfId="12" applyNumberFormat="1" applyFont="1" applyBorder="1"/>
    <xf numFmtId="0" fontId="49" fillId="0" borderId="0" xfId="0" applyFont="1"/>
    <xf numFmtId="6" fontId="26" fillId="0" borderId="0" xfId="0" applyNumberFormat="1" applyFont="1"/>
    <xf numFmtId="0" fontId="42" fillId="0" borderId="1" xfId="0" applyFont="1" applyBorder="1" applyAlignment="1">
      <alignment vertical="center" wrapText="1"/>
    </xf>
    <xf numFmtId="0" fontId="30" fillId="2" borderId="0" xfId="0" applyFont="1" applyFill="1" applyAlignment="1">
      <alignment horizontal="left" vertical="top"/>
    </xf>
    <xf numFmtId="0" fontId="30" fillId="2" borderId="0" xfId="0" applyFont="1" applyFill="1" applyAlignment="1">
      <alignment vertical="top" wrapText="1"/>
    </xf>
    <xf numFmtId="170" fontId="30" fillId="2" borderId="0" xfId="12" applyNumberFormat="1" applyFont="1" applyFill="1"/>
    <xf numFmtId="164" fontId="30" fillId="2" borderId="0" xfId="12" applyFont="1" applyFill="1"/>
    <xf numFmtId="166" fontId="26" fillId="0" borderId="1" xfId="0" applyNumberFormat="1" applyFont="1" applyBorder="1" applyAlignment="1">
      <alignment horizontal="right" vertical="center"/>
    </xf>
    <xf numFmtId="3" fontId="1" fillId="0" borderId="0" xfId="0" applyNumberFormat="1" applyFont="1" applyAlignment="1">
      <alignment horizontal="right" vertical="center" wrapText="1"/>
    </xf>
    <xf numFmtId="0" fontId="26" fillId="0" borderId="1" xfId="0" applyFont="1" applyBorder="1" applyAlignment="1">
      <alignment vertical="center"/>
    </xf>
    <xf numFmtId="0" fontId="30" fillId="2" borderId="0" xfId="0" applyFont="1" applyFill="1" applyAlignment="1">
      <alignment vertical="top"/>
    </xf>
    <xf numFmtId="166" fontId="30" fillId="2" borderId="0" xfId="0" applyNumberFormat="1" applyFont="1" applyFill="1"/>
    <xf numFmtId="8" fontId="30" fillId="2" borderId="0" xfId="0" applyNumberFormat="1" applyFont="1" applyFill="1" applyAlignment="1">
      <alignment vertical="center" wrapText="1"/>
    </xf>
    <xf numFmtId="0" fontId="30" fillId="0" borderId="1" xfId="0" applyFont="1" applyBorder="1" applyAlignment="1">
      <alignment horizontal="right" vertical="center"/>
    </xf>
    <xf numFmtId="3" fontId="30" fillId="0" borderId="1" xfId="12" applyNumberFormat="1" applyFont="1" applyBorder="1" applyAlignment="1">
      <alignment horizontal="right"/>
    </xf>
    <xf numFmtId="8" fontId="30" fillId="0" borderId="1" xfId="0" applyNumberFormat="1" applyFont="1" applyBorder="1" applyAlignment="1">
      <alignment horizontal="right"/>
    </xf>
    <xf numFmtId="0" fontId="30" fillId="0" borderId="1" xfId="0" applyFont="1" applyBorder="1" applyAlignment="1">
      <alignment horizontal="right"/>
    </xf>
    <xf numFmtId="0" fontId="28" fillId="0" borderId="1" xfId="0" applyFont="1" applyBorder="1" applyAlignment="1">
      <alignment horizontal="left" vertical="center" wrapText="1"/>
    </xf>
    <xf numFmtId="0" fontId="46" fillId="0" borderId="0" xfId="0" applyFont="1" applyAlignment="1">
      <alignment vertical="center" wrapText="1"/>
    </xf>
    <xf numFmtId="0" fontId="46" fillId="0" borderId="0" xfId="0" applyFont="1"/>
    <xf numFmtId="166" fontId="30" fillId="0" borderId="0" xfId="0" applyNumberFormat="1" applyFont="1" applyAlignment="1">
      <alignment vertical="center" wrapText="1"/>
    </xf>
    <xf numFmtId="0" fontId="30" fillId="0" borderId="0" xfId="0" applyFont="1" applyAlignment="1">
      <alignment horizontal="left" vertical="top" wrapText="1"/>
    </xf>
    <xf numFmtId="0" fontId="30" fillId="0" borderId="0" xfId="0" applyFont="1" applyAlignment="1">
      <alignment horizontal="left" vertical="top"/>
    </xf>
    <xf numFmtId="9" fontId="26" fillId="0" borderId="3" xfId="0" applyNumberFormat="1" applyFont="1" applyBorder="1" applyAlignment="1">
      <alignment horizontal="right" vertical="center" wrapText="1"/>
    </xf>
    <xf numFmtId="0" fontId="26" fillId="0" borderId="4" xfId="0" applyFont="1" applyBorder="1" applyAlignment="1">
      <alignment horizontal="right" vertical="center"/>
    </xf>
    <xf numFmtId="0" fontId="26" fillId="0" borderId="4" xfId="0" applyFont="1" applyBorder="1" applyAlignment="1">
      <alignment horizontal="right" vertical="center" wrapText="1"/>
    </xf>
    <xf numFmtId="170" fontId="30" fillId="0" borderId="1" xfId="12" applyNumberFormat="1" applyFont="1" applyFill="1" applyBorder="1"/>
    <xf numFmtId="10" fontId="30" fillId="0" borderId="1" xfId="0" applyNumberFormat="1" applyFont="1" applyBorder="1"/>
    <xf numFmtId="0" fontId="41" fillId="0" borderId="1" xfId="0" applyFont="1" applyBorder="1" applyAlignment="1">
      <alignment horizontal="right" vertical="center" wrapText="1"/>
    </xf>
    <xf numFmtId="176" fontId="26" fillId="0" borderId="1" xfId="0" applyNumberFormat="1" applyFont="1" applyBorder="1" applyAlignment="1">
      <alignment horizontal="right" vertical="center" wrapText="1"/>
    </xf>
    <xf numFmtId="176" fontId="28" fillId="0" borderId="1" xfId="0" applyNumberFormat="1" applyFont="1" applyBorder="1" applyAlignment="1">
      <alignment horizontal="right" vertical="center" wrapText="1"/>
    </xf>
    <xf numFmtId="177" fontId="30" fillId="0" borderId="1" xfId="0" applyNumberFormat="1" applyFont="1" applyBorder="1" applyAlignment="1">
      <alignment horizontal="center" vertical="center" wrapText="1"/>
    </xf>
    <xf numFmtId="2" fontId="30" fillId="0" borderId="1" xfId="0" applyNumberFormat="1" applyFont="1" applyBorder="1" applyAlignment="1">
      <alignment horizontal="center" vertical="center" wrapText="1"/>
    </xf>
    <xf numFmtId="8" fontId="30" fillId="0" borderId="1" xfId="0" applyNumberFormat="1" applyFont="1" applyBorder="1" applyAlignment="1">
      <alignment horizontal="center" vertical="center" wrapText="1"/>
    </xf>
    <xf numFmtId="4" fontId="30" fillId="0" borderId="1" xfId="0" applyNumberFormat="1" applyFont="1" applyBorder="1" applyAlignment="1">
      <alignment horizontal="center" vertical="center"/>
    </xf>
    <xf numFmtId="166" fontId="30" fillId="0" borderId="1" xfId="0" applyNumberFormat="1" applyFont="1" applyBorder="1" applyAlignment="1">
      <alignment horizontal="center" vertical="center"/>
    </xf>
    <xf numFmtId="178" fontId="30" fillId="0" borderId="1" xfId="0" applyNumberFormat="1" applyFont="1" applyBorder="1" applyAlignment="1">
      <alignment horizontal="center" vertical="center" wrapText="1"/>
    </xf>
    <xf numFmtId="174" fontId="26" fillId="0" borderId="1" xfId="0" applyNumberFormat="1" applyFont="1" applyBorder="1" applyAlignment="1">
      <alignment horizontal="right" vertical="center" wrapText="1"/>
    </xf>
    <xf numFmtId="174" fontId="28" fillId="0" borderId="1" xfId="0" applyNumberFormat="1" applyFont="1" applyBorder="1" applyAlignment="1">
      <alignment horizontal="right" vertical="center" wrapText="1"/>
    </xf>
    <xf numFmtId="0" fontId="37" fillId="3" borderId="1" xfId="0" applyFont="1" applyFill="1" applyBorder="1" applyAlignment="1">
      <alignment vertical="center"/>
    </xf>
    <xf numFmtId="3" fontId="26" fillId="3" borderId="1" xfId="0" applyNumberFormat="1" applyFont="1" applyFill="1" applyBorder="1" applyAlignment="1">
      <alignment horizontal="right" vertical="center" wrapText="1"/>
    </xf>
    <xf numFmtId="8" fontId="26" fillId="3" borderId="1" xfId="0" applyNumberFormat="1" applyFont="1" applyFill="1" applyBorder="1" applyAlignment="1">
      <alignment horizontal="right" vertical="center"/>
    </xf>
    <xf numFmtId="0" fontId="26" fillId="3" borderId="1" xfId="0" applyFont="1" applyFill="1" applyBorder="1" applyAlignment="1">
      <alignment horizontal="right" vertical="center" wrapText="1"/>
    </xf>
    <xf numFmtId="0" fontId="28" fillId="0" borderId="0" xfId="0" applyFont="1" applyAlignment="1">
      <alignment horizontal="right" vertical="center"/>
    </xf>
    <xf numFmtId="3" fontId="28" fillId="0" borderId="0" xfId="0" applyNumberFormat="1" applyFont="1"/>
    <xf numFmtId="0" fontId="37" fillId="0" borderId="1" xfId="0" applyFont="1" applyBorder="1" applyAlignment="1">
      <alignment vertical="center" wrapText="1"/>
    </xf>
    <xf numFmtId="8" fontId="26" fillId="0" borderId="1" xfId="0" applyNumberFormat="1" applyFont="1" applyBorder="1" applyAlignment="1">
      <alignment horizontal="right" vertical="center" wrapText="1"/>
    </xf>
    <xf numFmtId="0" fontId="37" fillId="0" borderId="1" xfId="0" applyFont="1" applyBorder="1" applyAlignment="1">
      <alignment vertical="center"/>
    </xf>
    <xf numFmtId="0" fontId="28" fillId="0" borderId="1" xfId="0" applyFont="1" applyBorder="1" applyAlignment="1">
      <alignment vertical="center" wrapText="1"/>
    </xf>
    <xf numFmtId="6" fontId="26" fillId="0" borderId="1" xfId="0" applyNumberFormat="1" applyFont="1" applyBorder="1" applyAlignment="1">
      <alignment horizontal="right" vertical="center" wrapText="1"/>
    </xf>
    <xf numFmtId="6" fontId="30" fillId="0" borderId="1" xfId="0" applyNumberFormat="1" applyFont="1" applyBorder="1" applyAlignment="1">
      <alignment horizontal="right" vertical="center" wrapText="1"/>
    </xf>
    <xf numFmtId="174" fontId="42" fillId="0" borderId="0" xfId="13" applyNumberFormat="1" applyFont="1" applyFill="1" applyBorder="1"/>
    <xf numFmtId="171" fontId="30" fillId="0" borderId="1" xfId="14" applyNumberFormat="1" applyFont="1" applyFill="1" applyBorder="1" applyAlignment="1">
      <alignment vertical="center"/>
    </xf>
    <xf numFmtId="1" fontId="30" fillId="0" borderId="1" xfId="0" applyNumberFormat="1" applyFont="1" applyBorder="1" applyAlignment="1">
      <alignment horizontal="right" vertical="center"/>
    </xf>
    <xf numFmtId="1" fontId="30" fillId="0" borderId="1" xfId="0" applyNumberFormat="1" applyFont="1" applyBorder="1"/>
    <xf numFmtId="171" fontId="26" fillId="0" borderId="9" xfId="0" applyNumberFormat="1" applyFont="1" applyBorder="1" applyAlignment="1">
      <alignment horizontal="right" vertical="center"/>
    </xf>
    <xf numFmtId="174" fontId="30" fillId="0" borderId="1" xfId="13" applyNumberFormat="1" applyFont="1" applyFill="1" applyBorder="1" applyAlignment="1">
      <alignment horizontal="right"/>
    </xf>
    <xf numFmtId="174" fontId="30" fillId="0" borderId="5" xfId="13" applyNumberFormat="1" applyFont="1" applyFill="1" applyBorder="1" applyAlignment="1">
      <alignment horizontal="right"/>
    </xf>
    <xf numFmtId="174" fontId="30" fillId="0" borderId="1" xfId="12" applyNumberFormat="1" applyFont="1" applyBorder="1" applyAlignment="1">
      <alignment horizontal="right"/>
    </xf>
    <xf numFmtId="175" fontId="30" fillId="0" borderId="1" xfId="12" applyNumberFormat="1" applyFont="1" applyFill="1" applyBorder="1" applyAlignment="1">
      <alignment horizontal="right"/>
    </xf>
    <xf numFmtId="2" fontId="30" fillId="0" borderId="1" xfId="0" applyNumberFormat="1" applyFont="1" applyBorder="1" applyAlignment="1">
      <alignment horizontal="right"/>
    </xf>
    <xf numFmtId="10" fontId="42" fillId="0" borderId="1" xfId="0" applyNumberFormat="1" applyFont="1" applyBorder="1" applyAlignment="1">
      <alignment horizontal="right" vertical="center" wrapText="1"/>
    </xf>
    <xf numFmtId="8" fontId="30" fillId="0" borderId="1" xfId="0" applyNumberFormat="1" applyFont="1" applyBorder="1" applyAlignment="1">
      <alignment horizontal="right" vertical="center" wrapText="1"/>
    </xf>
    <xf numFmtId="4" fontId="30" fillId="0" borderId="1" xfId="0" applyNumberFormat="1" applyFont="1" applyBorder="1" applyAlignment="1">
      <alignment horizontal="right" vertical="center"/>
    </xf>
    <xf numFmtId="166" fontId="30" fillId="0" borderId="1" xfId="0" applyNumberFormat="1" applyFont="1" applyBorder="1" applyAlignment="1">
      <alignment horizontal="right" vertical="center"/>
    </xf>
    <xf numFmtId="174" fontId="30" fillId="0" borderId="1" xfId="0" applyNumberFormat="1" applyFont="1" applyBorder="1" applyAlignment="1">
      <alignment horizontal="right" vertical="center" wrapText="1"/>
    </xf>
    <xf numFmtId="171" fontId="42" fillId="0" borderId="1" xfId="0" applyNumberFormat="1" applyFont="1" applyBorder="1" applyAlignment="1">
      <alignment vertical="center"/>
    </xf>
    <xf numFmtId="0" fontId="27" fillId="0" borderId="0" xfId="0" applyFont="1"/>
    <xf numFmtId="3" fontId="30" fillId="4" borderId="1" xfId="0" applyNumberFormat="1" applyFont="1" applyFill="1" applyBorder="1"/>
    <xf numFmtId="171" fontId="30" fillId="4" borderId="1" xfId="14" applyNumberFormat="1" applyFont="1" applyFill="1" applyBorder="1"/>
    <xf numFmtId="171" fontId="30" fillId="0" borderId="1" xfId="14" applyNumberFormat="1" applyFont="1" applyFill="1" applyBorder="1" applyAlignment="1">
      <alignment horizontal="right"/>
    </xf>
    <xf numFmtId="171" fontId="30" fillId="4" borderId="1" xfId="14" applyNumberFormat="1" applyFont="1" applyFill="1" applyBorder="1" applyAlignment="1">
      <alignment horizontal="right"/>
    </xf>
    <xf numFmtId="3" fontId="26" fillId="4" borderId="1" xfId="0" applyNumberFormat="1" applyFont="1" applyFill="1" applyBorder="1"/>
    <xf numFmtId="175" fontId="30" fillId="4" borderId="1" xfId="0" applyNumberFormat="1" applyFont="1" applyFill="1" applyBorder="1"/>
    <xf numFmtId="0" fontId="46" fillId="8" borderId="1" xfId="0" applyFont="1" applyFill="1" applyBorder="1"/>
    <xf numFmtId="0" fontId="46" fillId="8" borderId="1" xfId="0" applyFont="1" applyFill="1" applyBorder="1" applyAlignment="1">
      <alignment horizontal="right"/>
    </xf>
    <xf numFmtId="0" fontId="46" fillId="9" borderId="1" xfId="0" applyFont="1" applyFill="1" applyBorder="1" applyAlignment="1">
      <alignment horizontal="right"/>
    </xf>
    <xf numFmtId="0" fontId="46" fillId="9" borderId="1" xfId="0" applyFont="1" applyFill="1" applyBorder="1" applyAlignment="1">
      <alignment horizontal="left" vertical="center" wrapText="1"/>
    </xf>
    <xf numFmtId="0" fontId="46" fillId="9" borderId="1" xfId="0" applyFont="1" applyFill="1" applyBorder="1" applyAlignment="1">
      <alignment horizontal="right" vertical="center" wrapText="1"/>
    </xf>
    <xf numFmtId="3" fontId="46" fillId="9" borderId="1" xfId="0" applyNumberFormat="1" applyFont="1" applyFill="1" applyBorder="1" applyAlignment="1">
      <alignment horizontal="right" vertical="center" wrapText="1"/>
    </xf>
    <xf numFmtId="0" fontId="46" fillId="9" borderId="1" xfId="0" applyFont="1" applyFill="1" applyBorder="1"/>
    <xf numFmtId="3" fontId="46" fillId="9" borderId="1" xfId="0" applyNumberFormat="1" applyFont="1" applyFill="1" applyBorder="1"/>
    <xf numFmtId="9" fontId="46" fillId="9" borderId="1" xfId="14" applyFont="1" applyFill="1" applyBorder="1" applyAlignment="1">
      <alignment horizontal="right"/>
    </xf>
    <xf numFmtId="9" fontId="46" fillId="9" borderId="1" xfId="14" applyFont="1" applyFill="1" applyBorder="1"/>
    <xf numFmtId="4" fontId="30" fillId="0" borderId="1" xfId="12" applyNumberFormat="1" applyFont="1" applyBorder="1"/>
    <xf numFmtId="0" fontId="46" fillId="9" borderId="1" xfId="0" applyFont="1" applyFill="1" applyBorder="1" applyAlignment="1">
      <alignment horizontal="right" vertical="center"/>
    </xf>
    <xf numFmtId="0" fontId="46" fillId="10" borderId="1" xfId="0" applyFont="1" applyFill="1" applyBorder="1" applyAlignment="1">
      <alignment horizontal="right" vertical="center" wrapText="1"/>
    </xf>
    <xf numFmtId="0" fontId="46" fillId="10" borderId="1" xfId="0" applyFont="1" applyFill="1" applyBorder="1" applyAlignment="1">
      <alignment horizontal="left" vertical="center" wrapText="1"/>
    </xf>
    <xf numFmtId="0" fontId="46" fillId="9" borderId="1" xfId="0" applyFont="1" applyFill="1" applyBorder="1" applyAlignment="1">
      <alignment horizontal="left" vertical="center"/>
    </xf>
    <xf numFmtId="0" fontId="46" fillId="9" borderId="1" xfId="0" applyFont="1" applyFill="1" applyBorder="1" applyAlignment="1">
      <alignment vertical="center"/>
    </xf>
    <xf numFmtId="170" fontId="46" fillId="9" borderId="1" xfId="12" applyNumberFormat="1" applyFont="1" applyFill="1" applyBorder="1" applyAlignment="1">
      <alignment horizontal="right" vertical="center"/>
    </xf>
    <xf numFmtId="170" fontId="46" fillId="9" borderId="1" xfId="12" applyNumberFormat="1" applyFont="1" applyFill="1" applyBorder="1"/>
    <xf numFmtId="0" fontId="46" fillId="11" borderId="1" xfId="0" applyFont="1" applyFill="1" applyBorder="1"/>
    <xf numFmtId="0" fontId="46" fillId="11" borderId="1" xfId="0" applyFont="1" applyFill="1" applyBorder="1" applyAlignment="1">
      <alignment horizontal="right"/>
    </xf>
    <xf numFmtId="0" fontId="46" fillId="11" borderId="1" xfId="0" applyFont="1" applyFill="1" applyBorder="1" applyAlignment="1">
      <alignment vertical="center"/>
    </xf>
    <xf numFmtId="0" fontId="46" fillId="11" borderId="1" xfId="0" applyFont="1" applyFill="1" applyBorder="1" applyAlignment="1">
      <alignment horizontal="right" vertical="center" wrapText="1"/>
    </xf>
    <xf numFmtId="0" fontId="46" fillId="9" borderId="9" xfId="0" applyFont="1" applyFill="1" applyBorder="1" applyAlignment="1">
      <alignment horizontal="right" vertical="center" wrapText="1"/>
    </xf>
    <xf numFmtId="0" fontId="46" fillId="8" borderId="1" xfId="0" applyFont="1" applyFill="1" applyBorder="1" applyAlignment="1">
      <alignment horizontal="left" vertical="center" wrapText="1"/>
    </xf>
    <xf numFmtId="0" fontId="46" fillId="8" borderId="1" xfId="0" applyFont="1" applyFill="1" applyBorder="1" applyAlignment="1">
      <alignment horizontal="right" vertical="center" wrapText="1"/>
    </xf>
    <xf numFmtId="0" fontId="46" fillId="8" borderId="2" xfId="0" applyFont="1" applyFill="1" applyBorder="1" applyAlignment="1">
      <alignment horizontal="right" vertical="center" wrapText="1"/>
    </xf>
    <xf numFmtId="0" fontId="46" fillId="9" borderId="6" xfId="0" applyFont="1" applyFill="1" applyBorder="1" applyAlignment="1">
      <alignment horizontal="right" vertical="top" wrapText="1"/>
    </xf>
    <xf numFmtId="0" fontId="46" fillId="9" borderId="1" xfId="0" applyFont="1" applyFill="1" applyBorder="1" applyAlignment="1">
      <alignment horizontal="right" vertical="top" wrapText="1"/>
    </xf>
    <xf numFmtId="0" fontId="46" fillId="9" borderId="1" xfId="0" applyFont="1" applyFill="1" applyBorder="1" applyAlignment="1">
      <alignment vertical="center" wrapText="1"/>
    </xf>
    <xf numFmtId="0" fontId="46" fillId="9" borderId="5" xfId="0" applyFont="1" applyFill="1" applyBorder="1" applyAlignment="1">
      <alignment horizontal="right" vertical="center" wrapText="1"/>
    </xf>
    <xf numFmtId="0" fontId="46" fillId="9" borderId="2" xfId="0" applyFont="1" applyFill="1" applyBorder="1" applyAlignment="1">
      <alignment horizontal="justify" vertical="center"/>
    </xf>
    <xf numFmtId="0" fontId="46" fillId="9" borderId="1" xfId="0" applyFont="1" applyFill="1" applyBorder="1" applyAlignment="1">
      <alignment horizontal="left"/>
    </xf>
    <xf numFmtId="3" fontId="46" fillId="9" borderId="1" xfId="12" applyNumberFormat="1" applyFont="1" applyFill="1" applyBorder="1" applyAlignment="1">
      <alignment horizontal="right"/>
    </xf>
    <xf numFmtId="3" fontId="46" fillId="9" borderId="1" xfId="12" applyNumberFormat="1" applyFont="1" applyFill="1" applyBorder="1"/>
    <xf numFmtId="9" fontId="46" fillId="9" borderId="1" xfId="0" applyNumberFormat="1" applyFont="1" applyFill="1" applyBorder="1"/>
    <xf numFmtId="9" fontId="30" fillId="0" borderId="1" xfId="14" applyFont="1" applyFill="1" applyBorder="1" applyAlignment="1">
      <alignment horizontal="right"/>
    </xf>
    <xf numFmtId="179" fontId="30" fillId="0" borderId="1" xfId="14" applyNumberFormat="1" applyFont="1" applyFill="1" applyBorder="1" applyAlignment="1">
      <alignment horizontal="right"/>
    </xf>
    <xf numFmtId="0" fontId="46" fillId="9" borderId="1" xfId="0" applyFont="1" applyFill="1" applyBorder="1" applyAlignment="1">
      <alignment horizontal="right" wrapText="1"/>
    </xf>
    <xf numFmtId="0" fontId="46" fillId="9" borderId="1" xfId="0" applyFont="1" applyFill="1" applyBorder="1" applyAlignment="1">
      <alignment horizontal="center" vertical="center" wrapText="1"/>
    </xf>
    <xf numFmtId="3" fontId="46" fillId="9" borderId="1" xfId="0" applyNumberFormat="1" applyFont="1" applyFill="1" applyBorder="1" applyAlignment="1">
      <alignment wrapText="1"/>
    </xf>
    <xf numFmtId="166" fontId="46" fillId="9" borderId="1" xfId="0" applyNumberFormat="1" applyFont="1" applyFill="1" applyBorder="1" applyAlignment="1">
      <alignment horizontal="right" vertical="top"/>
    </xf>
    <xf numFmtId="166" fontId="30" fillId="0" borderId="1" xfId="0" applyNumberFormat="1" applyFont="1" applyBorder="1" applyAlignment="1">
      <alignment horizontal="right"/>
    </xf>
    <xf numFmtId="0" fontId="46" fillId="9" borderId="5" xfId="0" applyFont="1" applyFill="1" applyBorder="1" applyAlignment="1">
      <alignment horizontal="left"/>
    </xf>
    <xf numFmtId="0" fontId="46" fillId="9" borderId="5" xfId="0" applyFont="1" applyFill="1" applyBorder="1" applyAlignment="1">
      <alignment horizontal="right"/>
    </xf>
    <xf numFmtId="171" fontId="46" fillId="9" borderId="1" xfId="0" applyNumberFormat="1" applyFont="1" applyFill="1" applyBorder="1"/>
    <xf numFmtId="171" fontId="46" fillId="9" borderId="1" xfId="14" applyNumberFormat="1" applyFont="1" applyFill="1" applyBorder="1"/>
    <xf numFmtId="0" fontId="46" fillId="10" borderId="1" xfId="0" applyFont="1" applyFill="1" applyBorder="1"/>
    <xf numFmtId="171" fontId="46" fillId="9" borderId="1" xfId="0" applyNumberFormat="1" applyFont="1" applyFill="1" applyBorder="1" applyAlignment="1">
      <alignment horizontal="right"/>
    </xf>
    <xf numFmtId="171" fontId="46" fillId="9" borderId="1" xfId="0" applyNumberFormat="1" applyFont="1" applyFill="1" applyBorder="1" applyAlignment="1">
      <alignment vertical="center"/>
    </xf>
    <xf numFmtId="1" fontId="46" fillId="9" borderId="1" xfId="0" applyNumberFormat="1" applyFont="1" applyFill="1" applyBorder="1" applyAlignment="1">
      <alignment horizontal="right" vertical="center"/>
    </xf>
    <xf numFmtId="171" fontId="46" fillId="9" borderId="1" xfId="0" applyNumberFormat="1" applyFont="1" applyFill="1" applyBorder="1" applyAlignment="1">
      <alignment horizontal="right" vertical="center"/>
    </xf>
    <xf numFmtId="0" fontId="46" fillId="9" borderId="5" xfId="0" applyFont="1" applyFill="1" applyBorder="1" applyAlignment="1">
      <alignment horizontal="left" vertical="center"/>
    </xf>
    <xf numFmtId="166" fontId="46" fillId="9" borderId="1" xfId="0" applyNumberFormat="1" applyFont="1" applyFill="1" applyBorder="1"/>
    <xf numFmtId="166" fontId="30" fillId="0" borderId="1" xfId="12" applyNumberFormat="1" applyFont="1" applyFill="1" applyBorder="1"/>
    <xf numFmtId="0" fontId="12" fillId="9" borderId="1" xfId="0" applyFont="1" applyFill="1" applyBorder="1" applyAlignment="1">
      <alignment vertical="center" wrapText="1"/>
    </xf>
    <xf numFmtId="0" fontId="12" fillId="9" borderId="1" xfId="0" applyFont="1" applyFill="1" applyBorder="1" applyAlignment="1">
      <alignment horizontal="right" vertical="center" wrapText="1"/>
    </xf>
    <xf numFmtId="0" fontId="46" fillId="9" borderId="5" xfId="0" applyFont="1" applyFill="1" applyBorder="1" applyAlignment="1">
      <alignment vertical="center"/>
    </xf>
    <xf numFmtId="0" fontId="46" fillId="9" borderId="5" xfId="0" applyFont="1" applyFill="1" applyBorder="1" applyAlignment="1">
      <alignment horizontal="right" vertical="center"/>
    </xf>
    <xf numFmtId="166" fontId="46" fillId="9" borderId="1" xfId="0" applyNumberFormat="1" applyFont="1" applyFill="1" applyBorder="1" applyAlignment="1">
      <alignment horizontal="right" vertical="center" wrapText="1"/>
    </xf>
    <xf numFmtId="166" fontId="46" fillId="9" borderId="1" xfId="12" applyNumberFormat="1" applyFont="1" applyFill="1" applyBorder="1" applyAlignment="1">
      <alignment horizontal="right" vertical="center" wrapText="1"/>
    </xf>
    <xf numFmtId="0" fontId="46" fillId="9" borderId="5" xfId="0" applyFont="1" applyFill="1" applyBorder="1" applyAlignment="1">
      <alignment horizontal="left" vertical="center" wrapText="1"/>
    </xf>
    <xf numFmtId="0" fontId="50" fillId="0" borderId="0" xfId="0" applyFont="1"/>
    <xf numFmtId="0" fontId="52" fillId="0" borderId="0" xfId="0" applyFont="1"/>
    <xf numFmtId="0" fontId="29" fillId="0" borderId="0" xfId="0" applyFont="1"/>
    <xf numFmtId="171" fontId="30" fillId="0" borderId="1" xfId="0" applyNumberFormat="1" applyFont="1" applyBorder="1" applyAlignment="1">
      <alignment horizontal="left" vertical="center"/>
    </xf>
    <xf numFmtId="8" fontId="30" fillId="0" borderId="1" xfId="0" applyNumberFormat="1" applyFont="1" applyBorder="1" applyAlignment="1">
      <alignment horizontal="left" vertical="center"/>
    </xf>
    <xf numFmtId="166" fontId="30" fillId="0" borderId="1" xfId="17" applyNumberFormat="1" applyFont="1" applyBorder="1" applyAlignment="1">
      <alignment horizontal="right" wrapText="1"/>
    </xf>
    <xf numFmtId="0" fontId="48" fillId="0" borderId="0" xfId="0" applyFont="1" applyAlignment="1">
      <alignment vertical="center" wrapText="1"/>
    </xf>
    <xf numFmtId="4" fontId="53" fillId="0" borderId="0" xfId="0" applyNumberFormat="1" applyFont="1"/>
    <xf numFmtId="0" fontId="53" fillId="0" borderId="0" xfId="0" applyFont="1"/>
    <xf numFmtId="174" fontId="46" fillId="9" borderId="1" xfId="0" applyNumberFormat="1" applyFont="1" applyFill="1" applyBorder="1"/>
    <xf numFmtId="174" fontId="30" fillId="0" borderId="1" xfId="0" quotePrefix="1" applyNumberFormat="1" applyFont="1" applyBorder="1"/>
    <xf numFmtId="174" fontId="46" fillId="9" borderId="1" xfId="0" applyNumberFormat="1" applyFont="1" applyFill="1" applyBorder="1" applyAlignment="1">
      <alignment horizontal="right" vertical="center" wrapText="1"/>
    </xf>
    <xf numFmtId="6" fontId="26" fillId="0" borderId="1" xfId="0" applyNumberFormat="1" applyFont="1" applyBorder="1" applyAlignment="1">
      <alignment horizontal="right" vertical="center"/>
    </xf>
    <xf numFmtId="6" fontId="46" fillId="9" borderId="1" xfId="0" applyNumberFormat="1" applyFont="1" applyFill="1" applyBorder="1" applyAlignment="1">
      <alignment horizontal="right" vertical="center"/>
    </xf>
    <xf numFmtId="6" fontId="30" fillId="0" borderId="1" xfId="0" applyNumberFormat="1" applyFont="1" applyBorder="1" applyAlignment="1">
      <alignment horizontal="right" vertical="center"/>
    </xf>
    <xf numFmtId="6" fontId="46" fillId="9" borderId="1" xfId="0" applyNumberFormat="1" applyFont="1" applyFill="1" applyBorder="1" applyAlignment="1">
      <alignment horizontal="right" vertical="center" wrapText="1"/>
    </xf>
    <xf numFmtId="3" fontId="30" fillId="0" borderId="1" xfId="0" applyNumberFormat="1" applyFont="1" applyBorder="1" applyAlignment="1">
      <alignment horizontal="right"/>
    </xf>
    <xf numFmtId="166" fontId="30" fillId="0" borderId="1" xfId="0" applyNumberFormat="1" applyFont="1" applyBorder="1" applyAlignment="1">
      <alignment horizontal="right" wrapText="1"/>
    </xf>
    <xf numFmtId="3" fontId="30" fillId="0" borderId="1" xfId="0" applyNumberFormat="1" applyFont="1" applyBorder="1" applyAlignment="1">
      <alignment horizontal="right" wrapText="1"/>
    </xf>
    <xf numFmtId="0" fontId="30" fillId="0" borderId="1" xfId="0" applyFont="1" applyBorder="1" applyAlignment="1">
      <alignment horizontal="right" wrapText="1"/>
    </xf>
    <xf numFmtId="2" fontId="30" fillId="0" borderId="1" xfId="0" applyNumberFormat="1" applyFont="1" applyBorder="1" applyAlignment="1">
      <alignment horizontal="right" wrapText="1"/>
    </xf>
    <xf numFmtId="174" fontId="30" fillId="0" borderId="1" xfId="0" applyNumberFormat="1" applyFont="1" applyBorder="1" applyAlignment="1">
      <alignment horizontal="right"/>
    </xf>
    <xf numFmtId="174" fontId="42" fillId="0" borderId="1" xfId="13" applyNumberFormat="1" applyFont="1" applyFill="1" applyBorder="1" applyAlignment="1">
      <alignment horizontal="right"/>
    </xf>
    <xf numFmtId="0" fontId="30" fillId="0" borderId="0" xfId="0" applyFont="1" applyAlignment="1">
      <alignment horizontal="left" vertical="top" wrapText="1"/>
    </xf>
  </cellXfs>
  <cellStyles count="19">
    <cellStyle name="Comma" xfId="12" builtinId="3"/>
    <cellStyle name="Comma 2" xfId="18" xr:uid="{94A72A5F-413D-4FFB-A9E9-AB9B8493680B}"/>
    <cellStyle name="Currency" xfId="13" builtinId="4"/>
    <cellStyle name="Currency 3" xfId="16" xr:uid="{919F08AE-76DE-4526-870F-8250DAB72C07}"/>
    <cellStyle name="Hyperlink" xfId="15" builtinId="8"/>
    <cellStyle name="Normal" xfId="0" builtinId="0"/>
    <cellStyle name="Normal 10 2 2 2" xfId="8" xr:uid="{C4D639BC-B1C5-49D4-8D01-02F58FB3B41F}"/>
    <cellStyle name="Normal 11" xfId="9" xr:uid="{876DFA2E-D199-4936-B7F4-20E77E2A2F88}"/>
    <cellStyle name="Normal 15" xfId="17" xr:uid="{3A0620C2-D9D6-4E7A-9CCA-33E7C8DA85E4}"/>
    <cellStyle name="Normal 2" xfId="4" xr:uid="{60BF4E89-2094-4D37-ACFF-BFE9F730FC15}"/>
    <cellStyle name="Normal 2 2" xfId="6" xr:uid="{5072F99F-DE08-4D8A-BC4C-87265DF9D7BC}"/>
    <cellStyle name="Normal 2 2 2" xfId="5" xr:uid="{296D719E-A3C7-40AF-A9CC-49489E8DE2CD}"/>
    <cellStyle name="Normal 2 2 2 2" xfId="2" xr:uid="{DDC4CF98-426C-4E3D-BDDF-BC8790C0B251}"/>
    <cellStyle name="Normal 2 2 3" xfId="11" xr:uid="{EDBFA312-823F-40D3-8484-5705906445A8}"/>
    <cellStyle name="Normal 3" xfId="10" xr:uid="{DC87EA74-2F32-4CF2-90FC-41893C672F46}"/>
    <cellStyle name="Normal 3 2" xfId="1" xr:uid="{6119C7D2-C07F-4428-B991-73CC330B9F68}"/>
    <cellStyle name="Normal 4 9" xfId="3" xr:uid="{6362C2AC-67EC-4E6B-B3BC-FCDA2F072792}"/>
    <cellStyle name="Normal 62" xfId="7" xr:uid="{9E412F37-C1C3-4518-AA10-516DD8E94A60}"/>
    <cellStyle name="Per cent" xfId="14" builtinId="5"/>
  </cellStyles>
  <dxfs count="9">
    <dxf>
      <border>
        <left style="thin">
          <color rgb="FFED7D31"/>
        </left>
      </border>
    </dxf>
    <dxf>
      <border>
        <left style="thin">
          <color rgb="FFED7D31"/>
        </left>
      </border>
    </dxf>
    <dxf>
      <border>
        <top style="thin">
          <color rgb="FFED7D31"/>
        </top>
      </border>
    </dxf>
    <dxf>
      <border>
        <top style="thin">
          <color rgb="FFED7D31"/>
        </top>
      </border>
    </dxf>
    <dxf>
      <font>
        <b/>
        <color rgb="FF000000"/>
      </font>
    </dxf>
    <dxf>
      <font>
        <b/>
        <color rgb="FF000000"/>
      </font>
    </dxf>
    <dxf>
      <font>
        <b/>
        <color rgb="FF000000"/>
      </font>
      <border>
        <top style="double">
          <color rgb="FFED7D31"/>
        </top>
      </border>
    </dxf>
    <dxf>
      <font>
        <b/>
        <color rgb="FFFFFFFF"/>
      </font>
      <fill>
        <patternFill patternType="solid">
          <fgColor rgb="FFED7D31"/>
          <bgColor rgb="FFED7D31"/>
        </patternFill>
      </fill>
    </dxf>
    <dxf>
      <font>
        <color rgb="FF000000"/>
      </font>
      <border>
        <left style="thin">
          <color rgb="FFED7D31"/>
        </left>
        <right style="thin">
          <color rgb="FFED7D31"/>
        </right>
        <top style="thin">
          <color rgb="FFED7D31"/>
        </top>
        <bottom style="thin">
          <color rgb="FFED7D31"/>
        </bottom>
      </border>
    </dxf>
  </dxfs>
  <tableStyles count="3" defaultTableStyle="TableStyleMedium2" defaultPivotStyle="PivotStyleLight16">
    <tableStyle name="Table Style 1" pivot="0" count="0" xr9:uid="{1485EEDA-B283-488D-8070-CD06AAB9F344}"/>
    <tableStyle name="Table Style 2" pivot="0" count="0" xr9:uid="{C6DB0245-1AD4-4DF2-BDED-8AD87D9595FE}"/>
    <tableStyle name="TableStyleLight10 2" pivot="0" count="9" xr9:uid="{25F1BFDD-5CC3-4A64-8FBA-7E91D113BD0F}">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00778A"/>
      <color rgb="FFF47B20"/>
      <color rgb="FF5BBDB5"/>
      <color rgb="FF007E4B"/>
      <color rgb="FFCC0033"/>
      <color rgb="FF25303B"/>
      <color rgb="FFE97132"/>
      <color rgb="FF7030A0"/>
      <color rgb="FFA6A6A6"/>
      <color rgb="FFA0B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69" Type="http://schemas.openxmlformats.org/officeDocument/2006/relationships/customXml" Target="../customXml/item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50.xml"/><Relationship Id="rId1" Type="http://schemas.microsoft.com/office/2011/relationships/chartStyle" Target="style50.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100">
                <a:solidFill>
                  <a:sysClr val="windowText" lastClr="000000"/>
                </a:solidFill>
                <a:latin typeface="Verdana" panose="020B0604030504040204" pitchFamily="34" charset="0"/>
                <a:ea typeface="Verdana" panose="020B0604030504040204" pitchFamily="34" charset="0"/>
              </a:rPr>
              <a:t>b) Installed capacity</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tx>
            <c:strRef>
              <c:f>'Figure 2.3'!$G$30</c:f>
              <c:strCache>
                <c:ptCount val="1"/>
                <c:pt idx="0">
                  <c:v>Capacity (MW)</c:v>
                </c:pt>
              </c:strCache>
            </c:strRef>
          </c:tx>
          <c:dPt>
            <c:idx val="0"/>
            <c:bubble3D val="0"/>
            <c:spPr>
              <a:solidFill>
                <a:srgbClr val="00778A"/>
              </a:solidFill>
              <a:ln w="3175">
                <a:solidFill>
                  <a:schemeClr val="tx1"/>
                </a:solidFill>
              </a:ln>
              <a:effectLst/>
            </c:spPr>
            <c:extLst>
              <c:ext xmlns:c16="http://schemas.microsoft.com/office/drawing/2014/chart" uri="{C3380CC4-5D6E-409C-BE32-E72D297353CC}">
                <c16:uniqueId val="{00000001-4BF8-4610-81F0-6876223E3D7F}"/>
              </c:ext>
            </c:extLst>
          </c:dPt>
          <c:dPt>
            <c:idx val="1"/>
            <c:bubble3D val="0"/>
            <c:spPr>
              <a:solidFill>
                <a:srgbClr val="F47B20"/>
              </a:solidFill>
              <a:ln w="3175">
                <a:solidFill>
                  <a:schemeClr val="tx1"/>
                </a:solidFill>
              </a:ln>
              <a:effectLst/>
            </c:spPr>
            <c:extLst>
              <c:ext xmlns:c16="http://schemas.microsoft.com/office/drawing/2014/chart" uri="{C3380CC4-5D6E-409C-BE32-E72D297353CC}">
                <c16:uniqueId val="{00000003-4BF8-4610-81F0-6876223E3D7F}"/>
              </c:ext>
            </c:extLst>
          </c:dPt>
          <c:dLbls>
            <c:dLbl>
              <c:idx val="0"/>
              <c:layout>
                <c:manualLayout>
                  <c:x val="-2.6487534000156424E-2"/>
                  <c:y val="-0.21197727771659558"/>
                </c:manualLayout>
              </c:layout>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7149722350160332"/>
                      <c:h val="0.16589952048071671"/>
                    </c:manualLayout>
                  </c15:layout>
                </c:ext>
                <c:ext xmlns:c16="http://schemas.microsoft.com/office/drawing/2014/chart" uri="{C3380CC4-5D6E-409C-BE32-E72D297353CC}">
                  <c16:uniqueId val="{00000001-4BF8-4610-81F0-6876223E3D7F}"/>
                </c:ext>
              </c:extLst>
            </c:dLbl>
            <c:dLbl>
              <c:idx val="1"/>
              <c:layout>
                <c:manualLayout>
                  <c:x val="0.28855446375607913"/>
                  <c:y val="4.355763313118461E-2"/>
                </c:manualLayout>
              </c:layout>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F8-4610-81F0-6876223E3D7F}"/>
                </c:ext>
              </c:extLst>
            </c:dLbl>
            <c:numFmt formatCode="0.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'Figure 2.3'!$F$31:$F$32</c:f>
              <c:strCache>
                <c:ptCount val="2"/>
                <c:pt idx="0">
                  <c:v>Non-Micro</c:v>
                </c:pt>
                <c:pt idx="1">
                  <c:v>Micro</c:v>
                </c:pt>
              </c:strCache>
            </c:strRef>
          </c:cat>
          <c:val>
            <c:numRef>
              <c:f>'Figure 2.3'!$G$31:$G$32</c:f>
              <c:numCache>
                <c:formatCode>0.00</c:formatCode>
                <c:ptCount val="2"/>
                <c:pt idx="0">
                  <c:v>34837.508388440801</c:v>
                </c:pt>
                <c:pt idx="1">
                  <c:v>121.49</c:v>
                </c:pt>
              </c:numCache>
            </c:numRef>
          </c:val>
          <c:extLst>
            <c:ext xmlns:c16="http://schemas.microsoft.com/office/drawing/2014/chart" uri="{C3380CC4-5D6E-409C-BE32-E72D297353CC}">
              <c16:uniqueId val="{00000004-4BF8-4610-81F0-6876223E3D7F}"/>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b) Onshore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v>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(a-i)'!$K$64:$K$80</c:f>
              <c:numCache>
                <c:formatCode>#,##0</c:formatCode>
                <c:ptCount val="17"/>
                <c:pt idx="0">
                  <c:v>6245954</c:v>
                </c:pt>
                <c:pt idx="1">
                  <c:v>7263346</c:v>
                </c:pt>
                <c:pt idx="2">
                  <c:v>7708372</c:v>
                </c:pt>
                <c:pt idx="3">
                  <c:v>11799421</c:v>
                </c:pt>
                <c:pt idx="4">
                  <c:v>12214121</c:v>
                </c:pt>
                <c:pt idx="5">
                  <c:v>18708252</c:v>
                </c:pt>
                <c:pt idx="6">
                  <c:v>17805981</c:v>
                </c:pt>
                <c:pt idx="7">
                  <c:v>20261168</c:v>
                </c:pt>
                <c:pt idx="8">
                  <c:v>19807791</c:v>
                </c:pt>
                <c:pt idx="9">
                  <c:v>27746455</c:v>
                </c:pt>
                <c:pt idx="10">
                  <c:v>27927023</c:v>
                </c:pt>
                <c:pt idx="11">
                  <c:v>30439986</c:v>
                </c:pt>
                <c:pt idx="12">
                  <c:v>27266279</c:v>
                </c:pt>
                <c:pt idx="13">
                  <c:v>26080482</c:v>
                </c:pt>
                <c:pt idx="14">
                  <c:v>28067308</c:v>
                </c:pt>
                <c:pt idx="15">
                  <c:v>26177196</c:v>
                </c:pt>
                <c:pt idx="16">
                  <c:v>25946012</c:v>
                </c:pt>
              </c:numCache>
            </c:numRef>
          </c:val>
          <c:extLst>
            <c:ext xmlns:c16="http://schemas.microsoft.com/office/drawing/2014/chart" uri="{C3380CC4-5D6E-409C-BE32-E72D297353CC}">
              <c16:uniqueId val="{00000000-D9F3-4F0E-9E49-92773BF81E8D}"/>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(a-i)'!$L$64:$L$80</c:f>
              <c:numCache>
                <c:formatCode>#,##0</c:formatCode>
                <c:ptCount val="17"/>
                <c:pt idx="0">
                  <c:v>6245954</c:v>
                </c:pt>
                <c:pt idx="1">
                  <c:v>7262320</c:v>
                </c:pt>
                <c:pt idx="2">
                  <c:v>7703836.25</c:v>
                </c:pt>
                <c:pt idx="3">
                  <c:v>11782074</c:v>
                </c:pt>
                <c:pt idx="4">
                  <c:v>12174908.5</c:v>
                </c:pt>
                <c:pt idx="5">
                  <c:v>18622194.083333317</c:v>
                </c:pt>
                <c:pt idx="6">
                  <c:v>17751031.611110989</c:v>
                </c:pt>
                <c:pt idx="7">
                  <c:v>20203027.69444418</c:v>
                </c:pt>
                <c:pt idx="8">
                  <c:v>19831041.833332848</c:v>
                </c:pt>
                <c:pt idx="9">
                  <c:v>27996998.472221117</c:v>
                </c:pt>
                <c:pt idx="10">
                  <c:v>28194883.194443166</c:v>
                </c:pt>
                <c:pt idx="11">
                  <c:v>30683156.4999987</c:v>
                </c:pt>
                <c:pt idx="12">
                  <c:v>27448004.638887737</c:v>
                </c:pt>
                <c:pt idx="13">
                  <c:v>26294606.583332174</c:v>
                </c:pt>
                <c:pt idx="14">
                  <c:v>28220918.861109875</c:v>
                </c:pt>
                <c:pt idx="15">
                  <c:v>26210839.333332222</c:v>
                </c:pt>
                <c:pt idx="16">
                  <c:v>25932646.471104991</c:v>
                </c:pt>
              </c:numCache>
            </c:numRef>
          </c:val>
          <c:smooth val="0"/>
          <c:extLst>
            <c:ext xmlns:c16="http://schemas.microsoft.com/office/drawing/2014/chart" uri="{C3380CC4-5D6E-409C-BE32-E72D297353CC}">
              <c16:uniqueId val="{00000001-D9F3-4F0E-9E49-92773BF81E8D}"/>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ROCs issued (Millions) and </a:t>
                  </a:r>
                </a:p>
                <a:p>
                  <a:pPr>
                    <a:defRPr sz="1100"/>
                  </a:pPr>
                  <a:r>
                    <a:rPr lang="en-GB" sz="1100">
                      <a:solidFill>
                        <a:sysClr val="windowText" lastClr="000000"/>
                      </a:solidFill>
                    </a:rPr>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c) Fuelled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147110006356051"/>
          <c:y val="9.4020582953446605E-2"/>
          <c:w val="0.86264901147362827"/>
          <c:h val="0.57477506101211029"/>
        </c:manualLayout>
      </c:layout>
      <c:barChart>
        <c:barDir val="col"/>
        <c:grouping val="clustered"/>
        <c:varyColors val="0"/>
        <c:ser>
          <c:idx val="0"/>
          <c:order val="0"/>
          <c:tx>
            <c:v>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(a-i)'!$C$64:$C$80</c:f>
              <c:numCache>
                <c:formatCode>#,##0</c:formatCode>
                <c:ptCount val="17"/>
                <c:pt idx="0">
                  <c:v>3881605</c:v>
                </c:pt>
                <c:pt idx="1">
                  <c:v>3850164</c:v>
                </c:pt>
                <c:pt idx="2">
                  <c:v>4850569</c:v>
                </c:pt>
                <c:pt idx="3">
                  <c:v>6073865</c:v>
                </c:pt>
                <c:pt idx="4">
                  <c:v>8773687</c:v>
                </c:pt>
                <c:pt idx="5">
                  <c:v>11496668</c:v>
                </c:pt>
                <c:pt idx="6">
                  <c:v>17170493</c:v>
                </c:pt>
                <c:pt idx="7">
                  <c:v>21580141</c:v>
                </c:pt>
                <c:pt idx="8">
                  <c:v>20015147</c:v>
                </c:pt>
                <c:pt idx="9">
                  <c:v>17584758</c:v>
                </c:pt>
                <c:pt idx="10">
                  <c:v>20753886</c:v>
                </c:pt>
                <c:pt idx="11">
                  <c:v>21912500</c:v>
                </c:pt>
                <c:pt idx="12">
                  <c:v>21480902</c:v>
                </c:pt>
                <c:pt idx="13">
                  <c:v>23107271</c:v>
                </c:pt>
                <c:pt idx="14">
                  <c:v>23082692</c:v>
                </c:pt>
                <c:pt idx="15">
                  <c:v>22109993</c:v>
                </c:pt>
                <c:pt idx="16">
                  <c:v>22035642</c:v>
                </c:pt>
              </c:numCache>
            </c:numRef>
          </c:val>
          <c:extLst>
            <c:ext xmlns:c16="http://schemas.microsoft.com/office/drawing/2014/chart" uri="{C3380CC4-5D6E-409C-BE32-E72D297353CC}">
              <c16:uniqueId val="{00000000-826F-4099-B0F9-6ADA6DAA11D4}"/>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(a-i)'!$D$64:$D$80</c:f>
              <c:numCache>
                <c:formatCode>#,##0</c:formatCode>
                <c:ptCount val="17"/>
                <c:pt idx="0">
                  <c:v>3881605</c:v>
                </c:pt>
                <c:pt idx="1">
                  <c:v>3578099.8333319915</c:v>
                </c:pt>
                <c:pt idx="2">
                  <c:v>4865006.8333320981</c:v>
                </c:pt>
                <c:pt idx="3">
                  <c:v>5784546.6666649515</c:v>
                </c:pt>
                <c:pt idx="4">
                  <c:v>6378803.0833295872</c:v>
                </c:pt>
                <c:pt idx="5">
                  <c:v>9572325.7380941249</c:v>
                </c:pt>
                <c:pt idx="6">
                  <c:v>14649022.611109739</c:v>
                </c:pt>
                <c:pt idx="7">
                  <c:v>18486175.527776081</c:v>
                </c:pt>
                <c:pt idx="8">
                  <c:v>16285401.021510089</c:v>
                </c:pt>
                <c:pt idx="9">
                  <c:v>13121149.454258423</c:v>
                </c:pt>
                <c:pt idx="10">
                  <c:v>15750890.926271036</c:v>
                </c:pt>
                <c:pt idx="11">
                  <c:v>16473192.60672136</c:v>
                </c:pt>
                <c:pt idx="12">
                  <c:v>16182315.941934355</c:v>
                </c:pt>
                <c:pt idx="13">
                  <c:v>17738387.091265827</c:v>
                </c:pt>
                <c:pt idx="14">
                  <c:v>17689955.403295927</c:v>
                </c:pt>
                <c:pt idx="15">
                  <c:v>16625736.756261356</c:v>
                </c:pt>
                <c:pt idx="16">
                  <c:v>16656990.469295273</c:v>
                </c:pt>
              </c:numCache>
            </c:numRef>
          </c:val>
          <c:smooth val="0"/>
          <c:extLst>
            <c:ext xmlns:c16="http://schemas.microsoft.com/office/drawing/2014/chart" uri="{C3380CC4-5D6E-409C-BE32-E72D297353CC}">
              <c16:uniqueId val="{00000001-826F-4099-B0F9-6ADA6DAA11D4}"/>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ROCs issued (Millions) and </a:t>
                  </a:r>
                </a:p>
                <a:p>
                  <a:pPr>
                    <a:defRPr sz="1100"/>
                  </a:pPr>
                  <a:r>
                    <a:rPr lang="en-GB" sz="1100">
                      <a:solidFill>
                        <a:sysClr val="windowText" lastClr="000000"/>
                      </a:solidFill>
                    </a:rPr>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d) Solar PV</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2000294121748653"/>
          <c:y val="9.3719104237503181E-2"/>
          <c:w val="0.85534075018794653"/>
          <c:h val="0.57515871314193845"/>
        </c:manualLayout>
      </c:layout>
      <c:barChart>
        <c:barDir val="col"/>
        <c:grouping val="clustered"/>
        <c:varyColors val="0"/>
        <c:ser>
          <c:idx val="0"/>
          <c:order val="0"/>
          <c:tx>
            <c:v>ROCs issued</c:v>
          </c:tx>
          <c:spPr>
            <a:solidFill>
              <a:srgbClr val="00778A"/>
            </a:solidFill>
            <a:ln w="3175">
              <a:solidFill>
                <a:schemeClr val="tx1"/>
              </a:solidFill>
            </a:ln>
            <a:effectLst/>
          </c:spPr>
          <c:invertIfNegative val="0"/>
          <c:dLbls>
            <c:dLbl>
              <c:idx val="0"/>
              <c:numFmt formatCode="#,##0.0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0-AD95-4B3F-A74D-2C171BCCD2B1}"/>
                </c:ext>
              </c:extLst>
            </c:dLbl>
            <c:dLbl>
              <c:idx val="1"/>
              <c:numFmt formatCode="#,##0.0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4-AD95-4B3F-A74D-2C171BCCD2B1}"/>
                </c:ext>
              </c:extLst>
            </c:dLbl>
            <c:dLbl>
              <c:idx val="2"/>
              <c:numFmt formatCode="#,##0.0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3-AD95-4B3F-A74D-2C171BCCD2B1}"/>
                </c:ext>
              </c:extLst>
            </c:dLbl>
            <c:dLbl>
              <c:idx val="3"/>
              <c:numFmt formatCode="#,##0.0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2-AD95-4B3F-A74D-2C171BCCD2B1}"/>
                </c:ext>
              </c:extLst>
            </c:dLbl>
            <c:dLbl>
              <c:idx val="4"/>
              <c:numFmt formatCode="#,##0.0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1-AD95-4B3F-A74D-2C171BCCD2B1}"/>
                </c:ext>
              </c:extLst>
            </c:dLbl>
            <c:dLbl>
              <c:idx val="5"/>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95-4B3F-A74D-2C171BCCD2B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(a-i)'!$O$64:$O$80</c:f>
              <c:numCache>
                <c:formatCode>#,##0</c:formatCode>
                <c:ptCount val="17"/>
                <c:pt idx="0">
                  <c:v>3247</c:v>
                </c:pt>
                <c:pt idx="1">
                  <c:v>11281</c:v>
                </c:pt>
                <c:pt idx="2">
                  <c:v>2480</c:v>
                </c:pt>
                <c:pt idx="3">
                  <c:v>4975</c:v>
                </c:pt>
                <c:pt idx="4">
                  <c:v>24771</c:v>
                </c:pt>
                <c:pt idx="5">
                  <c:v>884279</c:v>
                </c:pt>
                <c:pt idx="6">
                  <c:v>3225714</c:v>
                </c:pt>
                <c:pt idx="7">
                  <c:v>7118558</c:v>
                </c:pt>
                <c:pt idx="8">
                  <c:v>8652272</c:v>
                </c:pt>
                <c:pt idx="9">
                  <c:v>9599896</c:v>
                </c:pt>
                <c:pt idx="10">
                  <c:v>10505273</c:v>
                </c:pt>
                <c:pt idx="11">
                  <c:v>10151083</c:v>
                </c:pt>
                <c:pt idx="12">
                  <c:v>10125690</c:v>
                </c:pt>
                <c:pt idx="13">
                  <c:v>9969813</c:v>
                </c:pt>
                <c:pt idx="14">
                  <c:v>10000187</c:v>
                </c:pt>
                <c:pt idx="15">
                  <c:v>9450537</c:v>
                </c:pt>
                <c:pt idx="16">
                  <c:v>9078175</c:v>
                </c:pt>
              </c:numCache>
            </c:numRef>
          </c:val>
          <c:extLst>
            <c:ext xmlns:c16="http://schemas.microsoft.com/office/drawing/2014/chart" uri="{C3380CC4-5D6E-409C-BE32-E72D297353CC}">
              <c16:uniqueId val="{0000000A-C243-46AC-A7AB-14B5597B6D34}"/>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(a-i)'!$P$64:$P$80</c:f>
              <c:numCache>
                <c:formatCode>#,##0</c:formatCode>
                <c:ptCount val="17"/>
                <c:pt idx="0">
                  <c:v>3247</c:v>
                </c:pt>
                <c:pt idx="1">
                  <c:v>10507.5</c:v>
                </c:pt>
                <c:pt idx="2">
                  <c:v>2227</c:v>
                </c:pt>
                <c:pt idx="3">
                  <c:v>3744.5</c:v>
                </c:pt>
                <c:pt idx="4">
                  <c:v>15650.5</c:v>
                </c:pt>
                <c:pt idx="5">
                  <c:v>470502.44117647031</c:v>
                </c:pt>
                <c:pt idx="6">
                  <c:v>1900922.4548316563</c:v>
                </c:pt>
                <c:pt idx="7">
                  <c:v>4631464.7655648272</c:v>
                </c:pt>
                <c:pt idx="8">
                  <c:v>5814283.7095681531</c:v>
                </c:pt>
                <c:pt idx="9">
                  <c:v>6571213.2176480014</c:v>
                </c:pt>
                <c:pt idx="10">
                  <c:v>7207853.7368782833</c:v>
                </c:pt>
                <c:pt idx="11">
                  <c:v>6957938.1114474684</c:v>
                </c:pt>
                <c:pt idx="12">
                  <c:v>6941669.6636991613</c:v>
                </c:pt>
                <c:pt idx="13">
                  <c:v>6828162.9313139794</c:v>
                </c:pt>
                <c:pt idx="14">
                  <c:v>6867261.6551341657</c:v>
                </c:pt>
                <c:pt idx="15">
                  <c:v>6493553.5390495555</c:v>
                </c:pt>
                <c:pt idx="16">
                  <c:v>6250690.7402001172</c:v>
                </c:pt>
              </c:numCache>
            </c:numRef>
          </c:val>
          <c:smooth val="0"/>
          <c:extLst>
            <c:ext xmlns:c16="http://schemas.microsoft.com/office/drawing/2014/chart" uri="{C3380CC4-5D6E-409C-BE32-E72D297353CC}">
              <c16:uniqueId val="{0000000B-C243-46AC-A7AB-14B5597B6D34}"/>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623359289259E-3"/>
                <c:y val="0.13658862404251385"/>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ROCs issued (Millions) and </a:t>
                  </a:r>
                </a:p>
                <a:p>
                  <a:pPr>
                    <a:defRPr sz="1100"/>
                  </a:pPr>
                  <a:r>
                    <a:rPr lang="en-GB" sz="1100"/>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e) Landfill gas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2052966104647354"/>
          <c:y val="8.8289295177676891E-2"/>
          <c:w val="0.85513544623608717"/>
          <c:h val="0.58589562810229812"/>
        </c:manualLayout>
      </c:layout>
      <c:barChart>
        <c:barDir val="col"/>
        <c:grouping val="clustered"/>
        <c:varyColors val="0"/>
        <c:ser>
          <c:idx val="0"/>
          <c:order val="0"/>
          <c:tx>
            <c:v>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(a-i)'!$G$64:$G$80</c:f>
              <c:numCache>
                <c:formatCode>#,##0</c:formatCode>
                <c:ptCount val="17"/>
                <c:pt idx="0">
                  <c:v>4703307</c:v>
                </c:pt>
                <c:pt idx="1">
                  <c:v>4934223</c:v>
                </c:pt>
                <c:pt idx="2">
                  <c:v>4996378</c:v>
                </c:pt>
                <c:pt idx="3">
                  <c:v>5017120</c:v>
                </c:pt>
                <c:pt idx="4">
                  <c:v>4944666</c:v>
                </c:pt>
                <c:pt idx="5">
                  <c:v>4818880</c:v>
                </c:pt>
                <c:pt idx="6">
                  <c:v>4661678</c:v>
                </c:pt>
                <c:pt idx="7">
                  <c:v>4379478</c:v>
                </c:pt>
                <c:pt idx="8">
                  <c:v>4021131</c:v>
                </c:pt>
                <c:pt idx="9">
                  <c:v>3633155</c:v>
                </c:pt>
                <c:pt idx="10">
                  <c:v>3325824</c:v>
                </c:pt>
                <c:pt idx="11">
                  <c:v>3082557</c:v>
                </c:pt>
                <c:pt idx="12">
                  <c:v>2932496</c:v>
                </c:pt>
                <c:pt idx="13">
                  <c:v>2735028</c:v>
                </c:pt>
                <c:pt idx="14">
                  <c:v>2528464</c:v>
                </c:pt>
                <c:pt idx="15">
                  <c:v>2406306</c:v>
                </c:pt>
                <c:pt idx="16">
                  <c:v>2341162</c:v>
                </c:pt>
              </c:numCache>
            </c:numRef>
          </c:val>
          <c:extLst>
            <c:ext xmlns:c16="http://schemas.microsoft.com/office/drawing/2014/chart" uri="{C3380CC4-5D6E-409C-BE32-E72D297353CC}">
              <c16:uniqueId val="{00000000-3509-4028-B520-3B8D545F0840}"/>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(a-i)'!$H$64:$H$80</c:f>
              <c:numCache>
                <c:formatCode>#,##0</c:formatCode>
                <c:ptCount val="17"/>
                <c:pt idx="0">
                  <c:v>4703307</c:v>
                </c:pt>
                <c:pt idx="1">
                  <c:v>4943712</c:v>
                </c:pt>
                <c:pt idx="2">
                  <c:v>4996378</c:v>
                </c:pt>
                <c:pt idx="3">
                  <c:v>5019961</c:v>
                </c:pt>
                <c:pt idx="4">
                  <c:v>4956903</c:v>
                </c:pt>
                <c:pt idx="5">
                  <c:v>4868860</c:v>
                </c:pt>
                <c:pt idx="6">
                  <c:v>4720994</c:v>
                </c:pt>
                <c:pt idx="7">
                  <c:v>4431021</c:v>
                </c:pt>
                <c:pt idx="8">
                  <c:v>4066796</c:v>
                </c:pt>
                <c:pt idx="9">
                  <c:v>3689403</c:v>
                </c:pt>
                <c:pt idx="10">
                  <c:v>3382097</c:v>
                </c:pt>
                <c:pt idx="11">
                  <c:v>3131876</c:v>
                </c:pt>
                <c:pt idx="12">
                  <c:v>2984100</c:v>
                </c:pt>
                <c:pt idx="13">
                  <c:v>2791508</c:v>
                </c:pt>
                <c:pt idx="14">
                  <c:v>2582794</c:v>
                </c:pt>
                <c:pt idx="15">
                  <c:v>2463804</c:v>
                </c:pt>
                <c:pt idx="16">
                  <c:v>2389643.4502958083</c:v>
                </c:pt>
              </c:numCache>
            </c:numRef>
          </c:val>
          <c:smooth val="0"/>
          <c:extLst>
            <c:ext xmlns:c16="http://schemas.microsoft.com/office/drawing/2014/chart" uri="{C3380CC4-5D6E-409C-BE32-E72D297353CC}">
              <c16:uniqueId val="{00000001-3509-4028-B520-3B8D545F0840}"/>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ROCs issued (Millions) and </a:t>
                  </a:r>
                </a:p>
                <a:p>
                  <a:pPr>
                    <a:defRPr sz="1100"/>
                  </a:pPr>
                  <a:r>
                    <a:rPr lang="en-GB" sz="1100"/>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f) Hydro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v>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3.6 (a-i)'!$E$64:$E$80</c:f>
              <c:numCache>
                <c:formatCode>#,##0</c:formatCode>
                <c:ptCount val="17"/>
                <c:pt idx="0">
                  <c:v>2305335</c:v>
                </c:pt>
                <c:pt idx="1">
                  <c:v>2125714</c:v>
                </c:pt>
                <c:pt idx="2">
                  <c:v>1857531</c:v>
                </c:pt>
                <c:pt idx="3">
                  <c:v>2721629</c:v>
                </c:pt>
                <c:pt idx="4">
                  <c:v>2207458</c:v>
                </c:pt>
                <c:pt idx="5">
                  <c:v>2568740</c:v>
                </c:pt>
                <c:pt idx="6">
                  <c:v>2560632</c:v>
                </c:pt>
                <c:pt idx="7">
                  <c:v>2796844</c:v>
                </c:pt>
                <c:pt idx="8">
                  <c:v>2248243</c:v>
                </c:pt>
                <c:pt idx="9">
                  <c:v>2363996</c:v>
                </c:pt>
                <c:pt idx="10">
                  <c:v>2381815</c:v>
                </c:pt>
                <c:pt idx="11">
                  <c:v>2657993</c:v>
                </c:pt>
                <c:pt idx="12">
                  <c:v>2610584</c:v>
                </c:pt>
                <c:pt idx="13">
                  <c:v>2330644</c:v>
                </c:pt>
                <c:pt idx="14">
                  <c:v>2270808</c:v>
                </c:pt>
                <c:pt idx="15">
                  <c:v>2390353</c:v>
                </c:pt>
                <c:pt idx="16">
                  <c:v>2280976</c:v>
                </c:pt>
              </c:numCache>
            </c:numRef>
          </c:val>
          <c:extLst>
            <c:ext xmlns:c16="http://schemas.microsoft.com/office/drawing/2014/chart" uri="{C3380CC4-5D6E-409C-BE32-E72D297353CC}">
              <c16:uniqueId val="{00000000-9929-4A1A-977C-E24831DBE023}"/>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(a-i)'!$F$64:$F$80</c:f>
              <c:numCache>
                <c:formatCode>#,##0</c:formatCode>
                <c:ptCount val="17"/>
                <c:pt idx="0">
                  <c:v>2305335</c:v>
                </c:pt>
                <c:pt idx="1">
                  <c:v>2122076.5</c:v>
                </c:pt>
                <c:pt idx="2">
                  <c:v>1857351</c:v>
                </c:pt>
                <c:pt idx="3">
                  <c:v>2718783.9999999991</c:v>
                </c:pt>
                <c:pt idx="4">
                  <c:v>2202601.3333333316</c:v>
                </c:pt>
                <c:pt idx="5">
                  <c:v>2562768.0833333293</c:v>
                </c:pt>
                <c:pt idx="6">
                  <c:v>2550637.3809523787</c:v>
                </c:pt>
                <c:pt idx="7">
                  <c:v>2782730.3809523783</c:v>
                </c:pt>
                <c:pt idx="8">
                  <c:v>2236128.9761904734</c:v>
                </c:pt>
                <c:pt idx="9">
                  <c:v>2339218.4404761828</c:v>
                </c:pt>
                <c:pt idx="10">
                  <c:v>2358361.3214285644</c:v>
                </c:pt>
                <c:pt idx="11">
                  <c:v>2626939.9999999893</c:v>
                </c:pt>
                <c:pt idx="12">
                  <c:v>2579022.2619047486</c:v>
                </c:pt>
                <c:pt idx="13">
                  <c:v>2305426.4999999916</c:v>
                </c:pt>
                <c:pt idx="14">
                  <c:v>2248704.7380952314</c:v>
                </c:pt>
                <c:pt idx="15">
                  <c:v>2360030.3571428484</c:v>
                </c:pt>
                <c:pt idx="16">
                  <c:v>2258953.9404678871</c:v>
                </c:pt>
              </c:numCache>
            </c:numRef>
          </c:val>
          <c:smooth val="0"/>
          <c:extLst>
            <c:ext xmlns:c16="http://schemas.microsoft.com/office/drawing/2014/chart" uri="{C3380CC4-5D6E-409C-BE32-E72D297353CC}">
              <c16:uniqueId val="{00000001-9929-4A1A-977C-E24831DBE023}"/>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ROCs issued (Millions) and </a:t>
                  </a:r>
                </a:p>
                <a:p>
                  <a:pPr>
                    <a:defRPr sz="1100"/>
                  </a:pPr>
                  <a:r>
                    <a:rPr lang="en-GB" sz="1100">
                      <a:solidFill>
                        <a:sysClr val="windowText" lastClr="000000"/>
                      </a:solidFill>
                    </a:rPr>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g) Sewage gas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3620128221214456"/>
          <c:y val="9.8114625517425891E-2"/>
          <c:w val="0.83995035717059774"/>
          <c:h val="0.61249993768455757"/>
        </c:manualLayout>
      </c:layout>
      <c:barChart>
        <c:barDir val="col"/>
        <c:grouping val="clustered"/>
        <c:varyColors val="0"/>
        <c:ser>
          <c:idx val="0"/>
          <c:order val="0"/>
          <c:tx>
            <c:v>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(a-i)'!$M$64:$M$80</c:f>
              <c:numCache>
                <c:formatCode>#,##0</c:formatCode>
                <c:ptCount val="17"/>
                <c:pt idx="0">
                  <c:v>412370</c:v>
                </c:pt>
                <c:pt idx="1">
                  <c:v>458015</c:v>
                </c:pt>
                <c:pt idx="2">
                  <c:v>518453</c:v>
                </c:pt>
                <c:pt idx="3">
                  <c:v>567965</c:v>
                </c:pt>
                <c:pt idx="4">
                  <c:v>540408</c:v>
                </c:pt>
                <c:pt idx="5">
                  <c:v>590949</c:v>
                </c:pt>
                <c:pt idx="6">
                  <c:v>656703</c:v>
                </c:pt>
                <c:pt idx="7">
                  <c:v>663653</c:v>
                </c:pt>
                <c:pt idx="8">
                  <c:v>670492</c:v>
                </c:pt>
                <c:pt idx="9">
                  <c:v>693994</c:v>
                </c:pt>
                <c:pt idx="10">
                  <c:v>661318</c:v>
                </c:pt>
                <c:pt idx="11">
                  <c:v>715493</c:v>
                </c:pt>
                <c:pt idx="12">
                  <c:v>704937</c:v>
                </c:pt>
                <c:pt idx="13">
                  <c:v>665277</c:v>
                </c:pt>
                <c:pt idx="14">
                  <c:v>588715</c:v>
                </c:pt>
                <c:pt idx="15">
                  <c:v>552155</c:v>
                </c:pt>
                <c:pt idx="16">
                  <c:v>555332</c:v>
                </c:pt>
              </c:numCache>
            </c:numRef>
          </c:val>
          <c:extLst>
            <c:ext xmlns:c16="http://schemas.microsoft.com/office/drawing/2014/chart" uri="{C3380CC4-5D6E-409C-BE32-E72D297353CC}">
              <c16:uniqueId val="{00000000-F87B-4964-9599-690323F2A4F4}"/>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(a-i)'!$N$64:$N$80</c:f>
              <c:numCache>
                <c:formatCode>#,##0</c:formatCode>
                <c:ptCount val="17"/>
                <c:pt idx="0">
                  <c:v>412370</c:v>
                </c:pt>
                <c:pt idx="1">
                  <c:v>458015</c:v>
                </c:pt>
                <c:pt idx="2">
                  <c:v>518453</c:v>
                </c:pt>
                <c:pt idx="3">
                  <c:v>568089</c:v>
                </c:pt>
                <c:pt idx="4">
                  <c:v>550183</c:v>
                </c:pt>
                <c:pt idx="5">
                  <c:v>619649</c:v>
                </c:pt>
                <c:pt idx="6">
                  <c:v>722421</c:v>
                </c:pt>
                <c:pt idx="7">
                  <c:v>742813</c:v>
                </c:pt>
                <c:pt idx="8">
                  <c:v>763270</c:v>
                </c:pt>
                <c:pt idx="9">
                  <c:v>848146</c:v>
                </c:pt>
                <c:pt idx="10">
                  <c:v>818386</c:v>
                </c:pt>
                <c:pt idx="11">
                  <c:v>883543</c:v>
                </c:pt>
                <c:pt idx="12">
                  <c:v>865324</c:v>
                </c:pt>
                <c:pt idx="13">
                  <c:v>828480</c:v>
                </c:pt>
                <c:pt idx="14">
                  <c:v>730985</c:v>
                </c:pt>
                <c:pt idx="15">
                  <c:v>691430</c:v>
                </c:pt>
                <c:pt idx="16">
                  <c:v>694712</c:v>
                </c:pt>
              </c:numCache>
            </c:numRef>
          </c:val>
          <c:smooth val="0"/>
          <c:extLst>
            <c:ext xmlns:c16="http://schemas.microsoft.com/office/drawing/2014/chart" uri="{C3380CC4-5D6E-409C-BE32-E72D297353CC}">
              <c16:uniqueId val="{00000001-F87B-4964-9599-690323F2A4F4}"/>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ROCs issued (Millions) and </a:t>
                  </a:r>
                </a:p>
                <a:p>
                  <a:pPr>
                    <a:defRPr sz="1100"/>
                  </a:pPr>
                  <a:r>
                    <a:rPr lang="en-GB" sz="1100">
                      <a:solidFill>
                        <a:sysClr val="windowText" lastClr="000000"/>
                      </a:solidFill>
                    </a:rPr>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GB" b="1">
                <a:solidFill>
                  <a:sysClr val="windowText" lastClr="000000"/>
                </a:solidFill>
              </a:rPr>
              <a:t>h) Tidal power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tx>
            <c:v>ROCs issued</c:v>
          </c:tx>
          <c:spPr>
            <a:solidFill>
              <a:srgbClr val="00778A"/>
            </a:solidFill>
            <a:ln w="3175">
              <a:solidFill>
                <a:schemeClr val="tx1"/>
              </a:solidFill>
            </a:ln>
            <a:effectLst/>
          </c:spPr>
          <c:invertIfNegative val="0"/>
          <c:dLbls>
            <c:dLbl>
              <c:idx val="9"/>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1E-4675-8EFB-8C00441DE562}"/>
                </c:ext>
              </c:extLst>
            </c:dLbl>
            <c:dLbl>
              <c:idx val="1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1E-4675-8EFB-8C00441DE562}"/>
                </c:ext>
              </c:extLst>
            </c:dLbl>
            <c:dLbl>
              <c:idx val="11"/>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1E-4675-8EFB-8C00441DE562}"/>
                </c:ext>
              </c:extLst>
            </c:dLbl>
            <c:dLbl>
              <c:idx val="12"/>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1E-4675-8EFB-8C00441DE562}"/>
                </c:ext>
              </c:extLst>
            </c:dLbl>
            <c:dLbl>
              <c:idx val="13"/>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1E-4675-8EFB-8C00441DE562}"/>
                </c:ext>
              </c:extLst>
            </c:dLbl>
            <c:dLbl>
              <c:idx val="14"/>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1E-4675-8EFB-8C00441DE562}"/>
                </c:ext>
              </c:extLst>
            </c:dLbl>
            <c:dLbl>
              <c:idx val="15"/>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1E-4675-8EFB-8C00441DE562}"/>
                </c:ext>
              </c:extLst>
            </c:dLbl>
            <c:dLbl>
              <c:idx val="16"/>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ED-470E-A43A-FAA9ECD63285}"/>
                </c:ext>
              </c:extLst>
            </c:dLbl>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(a-i)'!$Q$64:$Q$80</c:f>
              <c:numCache>
                <c:formatCode>#,##0</c:formatCode>
                <c:ptCount val="17"/>
                <c:pt idx="0">
                  <c:v>0</c:v>
                </c:pt>
                <c:pt idx="1">
                  <c:v>2197</c:v>
                </c:pt>
                <c:pt idx="2">
                  <c:v>2801</c:v>
                </c:pt>
                <c:pt idx="3">
                  <c:v>2379</c:v>
                </c:pt>
                <c:pt idx="4">
                  <c:v>7547</c:v>
                </c:pt>
                <c:pt idx="5">
                  <c:v>9484</c:v>
                </c:pt>
                <c:pt idx="6">
                  <c:v>4230</c:v>
                </c:pt>
                <c:pt idx="7">
                  <c:v>0</c:v>
                </c:pt>
                <c:pt idx="8">
                  <c:v>1698</c:v>
                </c:pt>
                <c:pt idx="9">
                  <c:v>35060</c:v>
                </c:pt>
                <c:pt idx="10">
                  <c:v>46589</c:v>
                </c:pt>
                <c:pt idx="11">
                  <c:v>69198</c:v>
                </c:pt>
                <c:pt idx="12">
                  <c:v>48655</c:v>
                </c:pt>
                <c:pt idx="13">
                  <c:v>28731</c:v>
                </c:pt>
                <c:pt idx="14">
                  <c:v>64364</c:v>
                </c:pt>
                <c:pt idx="15">
                  <c:v>62012</c:v>
                </c:pt>
                <c:pt idx="16">
                  <c:v>77693</c:v>
                </c:pt>
              </c:numCache>
            </c:numRef>
          </c:val>
          <c:extLst>
            <c:ext xmlns:c16="http://schemas.microsoft.com/office/drawing/2014/chart" uri="{C3380CC4-5D6E-409C-BE32-E72D297353CC}">
              <c16:uniqueId val="{00000007-751E-4675-8EFB-8C00441DE562}"/>
            </c:ext>
          </c:extLst>
        </c:ser>
        <c:dLbls>
          <c:showLegendKey val="0"/>
          <c:showVal val="1"/>
          <c:showCatName val="0"/>
          <c:showSerName val="0"/>
          <c:showPercent val="0"/>
          <c:showBubbleSize val="0"/>
        </c:dLbls>
        <c:gapWidth val="50"/>
        <c:axId val="1720937679"/>
        <c:axId val="1720938639"/>
      </c:barChart>
      <c:lineChart>
        <c:grouping val="standard"/>
        <c:varyColors val="0"/>
        <c:ser>
          <c:idx val="1"/>
          <c:order val="1"/>
          <c:tx>
            <c:v>RO generation (TWh)</c:v>
          </c:tx>
          <c:spPr>
            <a:ln w="38100" cap="rnd">
              <a:solidFill>
                <a:srgbClr val="F47B20"/>
              </a:solidFill>
              <a:round/>
            </a:ln>
            <a:effectLst/>
          </c:spPr>
          <c:marker>
            <c:symbol val="none"/>
          </c:marker>
          <c:dLbls>
            <c:delete val="1"/>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(a-i)'!$R$64:$R$80</c:f>
              <c:numCache>
                <c:formatCode>#,##0</c:formatCode>
                <c:ptCount val="17"/>
                <c:pt idx="0">
                  <c:v>0</c:v>
                </c:pt>
                <c:pt idx="1">
                  <c:v>1098.5</c:v>
                </c:pt>
                <c:pt idx="2">
                  <c:v>1400.5</c:v>
                </c:pt>
                <c:pt idx="3">
                  <c:v>1189.5</c:v>
                </c:pt>
                <c:pt idx="4">
                  <c:v>3710.4999999998736</c:v>
                </c:pt>
                <c:pt idx="5">
                  <c:v>3223.1666666666106</c:v>
                </c:pt>
                <c:pt idx="6">
                  <c:v>1050.5333333328522</c:v>
                </c:pt>
                <c:pt idx="7">
                  <c:v>0</c:v>
                </c:pt>
                <c:pt idx="8">
                  <c:v>339.59999999999997</c:v>
                </c:pt>
                <c:pt idx="9">
                  <c:v>7012.0000000000009</c:v>
                </c:pt>
                <c:pt idx="10">
                  <c:v>9317.7999999999993</c:v>
                </c:pt>
                <c:pt idx="11">
                  <c:v>13839.6</c:v>
                </c:pt>
                <c:pt idx="12">
                  <c:v>9731</c:v>
                </c:pt>
                <c:pt idx="13">
                  <c:v>5746.2000000000007</c:v>
                </c:pt>
                <c:pt idx="14">
                  <c:v>12872.800000000007</c:v>
                </c:pt>
                <c:pt idx="15">
                  <c:v>12402.400000000003</c:v>
                </c:pt>
                <c:pt idx="16">
                  <c:v>15538.599999999999</c:v>
                </c:pt>
              </c:numCache>
            </c:numRef>
          </c:val>
          <c:smooth val="0"/>
          <c:extLst>
            <c:ext xmlns:c16="http://schemas.microsoft.com/office/drawing/2014/chart" uri="{C3380CC4-5D6E-409C-BE32-E72D297353CC}">
              <c16:uniqueId val="{00000008-751E-4675-8EFB-8C00441DE562}"/>
            </c:ext>
          </c:extLst>
        </c:ser>
        <c:dLbls>
          <c:showLegendKey val="0"/>
          <c:showVal val="1"/>
          <c:showCatName val="0"/>
          <c:showSerName val="0"/>
          <c:showPercent val="0"/>
          <c:showBubbleSize val="0"/>
        </c:dLbls>
        <c:marker val="1"/>
        <c:smooth val="0"/>
        <c:axId val="1720937679"/>
        <c:axId val="1720938639"/>
      </c:lineChart>
      <c:catAx>
        <c:axId val="172093767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720938639"/>
        <c:crossesAt val="0"/>
        <c:auto val="1"/>
        <c:lblAlgn val="ctr"/>
        <c:lblOffset val="100"/>
        <c:noMultiLvlLbl val="0"/>
      </c:catAx>
      <c:valAx>
        <c:axId val="1720938639"/>
        <c:scaling>
          <c:orientation val="minMax"/>
        </c:scaling>
        <c:delete val="0"/>
        <c:axPos val="l"/>
        <c:majorGridlines>
          <c:spPr>
            <a:ln w="9525" cap="flat" cmpd="sng" algn="ctr">
              <a:solidFill>
                <a:schemeClr val="tx1"/>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ROCs issued and</a:t>
                </a:r>
              </a:p>
              <a:p>
                <a:pPr>
                  <a:defRPr sz="1100">
                    <a:solidFill>
                      <a:sysClr val="windowText" lastClr="000000"/>
                    </a:solidFill>
                  </a:defRPr>
                </a:pPr>
                <a:r>
                  <a:rPr lang="en-GB" sz="1100">
                    <a:solidFill>
                      <a:sysClr val="windowText" lastClr="000000"/>
                    </a:solidFill>
                  </a:rPr>
                  <a:t>Renewable generation (MWh)</a:t>
                </a:r>
              </a:p>
            </c:rich>
          </c:tx>
          <c:layout>
            <c:manualLayout>
              <c:xMode val="edge"/>
              <c:yMode val="edge"/>
              <c:x val="0"/>
              <c:y val="0.1613259322845391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720937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GB" sz="1400" b="1">
                <a:solidFill>
                  <a:sysClr val="windowText" lastClr="000000"/>
                </a:solidFill>
              </a:rPr>
              <a:t>i) Wave power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tx>
            <c:v>ROCs issued</c:v>
          </c:tx>
          <c:spPr>
            <a:solidFill>
              <a:srgbClr val="00778A"/>
            </a:solidFill>
            <a:ln w="3175">
              <a:solidFill>
                <a:schemeClr val="tx1"/>
              </a:solidFill>
            </a:ln>
            <a:effectLst/>
          </c:spPr>
          <c:invertIfNegative val="0"/>
          <c:dLbls>
            <c:dLbl>
              <c:idx val="6"/>
              <c:layout>
                <c:manualLayout>
                  <c:x val="0"/>
                  <c:y val="6.448446754395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03-438B-BAE0-681420DCB6EE}"/>
                </c:ext>
              </c:extLst>
            </c:dLbl>
            <c:dLbl>
              <c:idx val="7"/>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0-A011-47B7-90D4-B528E45CE14F}"/>
                </c:ext>
              </c:extLst>
            </c:dLbl>
            <c:dLbl>
              <c:idx val="8"/>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1-A011-47B7-90D4-B528E45CE14F}"/>
                </c:ext>
              </c:extLst>
            </c:dLbl>
            <c:dLbl>
              <c:idx val="9"/>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2-A011-47B7-90D4-B528E45CE14F}"/>
                </c:ext>
              </c:extLst>
            </c:dLbl>
            <c:dLbl>
              <c:idx val="1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3-A011-47B7-90D4-B528E45CE14F}"/>
                </c:ext>
              </c:extLst>
            </c:dLbl>
            <c:dLbl>
              <c:idx val="11"/>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4-A011-47B7-90D4-B528E45CE14F}"/>
                </c:ext>
              </c:extLst>
            </c:dLbl>
            <c:dLbl>
              <c:idx val="12"/>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5-A011-47B7-90D4-B528E45CE14F}"/>
                </c:ext>
              </c:extLst>
            </c:dLbl>
            <c:dLbl>
              <c:idx val="13"/>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6-A011-47B7-90D4-B528E45CE14F}"/>
                </c:ext>
              </c:extLst>
            </c:dLbl>
            <c:dLbl>
              <c:idx val="14"/>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7-A011-47B7-90D4-B528E45CE14F}"/>
                </c:ext>
              </c:extLst>
            </c:dLbl>
            <c:dLbl>
              <c:idx val="15"/>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8-A011-47B7-90D4-B528E45CE14F}"/>
                </c:ext>
              </c:extLst>
            </c:dLbl>
            <c:dLbl>
              <c:idx val="16"/>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9-A011-47B7-90D4-B528E45CE14F}"/>
                </c:ext>
              </c:extLst>
            </c:dLbl>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(a-i)'!$S$64:$S$80</c:f>
              <c:numCache>
                <c:formatCode>#,##0</c:formatCode>
                <c:ptCount val="17"/>
                <c:pt idx="0">
                  <c:v>44</c:v>
                </c:pt>
                <c:pt idx="1">
                  <c:v>32</c:v>
                </c:pt>
                <c:pt idx="2">
                  <c:v>71</c:v>
                </c:pt>
                <c:pt idx="3">
                  <c:v>195</c:v>
                </c:pt>
                <c:pt idx="4">
                  <c:v>323</c:v>
                </c:pt>
                <c:pt idx="5">
                  <c:v>218</c:v>
                </c:pt>
                <c:pt idx="6">
                  <c:v>81</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8103-438B-BAE0-681420DCB6EE}"/>
            </c:ext>
          </c:extLst>
        </c:ser>
        <c:dLbls>
          <c:showLegendKey val="0"/>
          <c:showVal val="0"/>
          <c:showCatName val="0"/>
          <c:showSerName val="0"/>
          <c:showPercent val="0"/>
          <c:showBubbleSize val="0"/>
        </c:dLbls>
        <c:gapWidth val="50"/>
        <c:axId val="400636943"/>
        <c:axId val="400640783"/>
      </c:barChart>
      <c:lineChart>
        <c:grouping val="standard"/>
        <c:varyColors val="0"/>
        <c:ser>
          <c:idx val="1"/>
          <c:order val="1"/>
          <c:tx>
            <c:v>RO generation (TWh)</c:v>
          </c:tx>
          <c:spPr>
            <a:ln w="38100" cap="rnd">
              <a:solidFill>
                <a:srgbClr val="F47B20"/>
              </a:solidFill>
              <a:round/>
            </a:ln>
            <a:effectLst/>
          </c:spPr>
          <c:marker>
            <c:symbol val="none"/>
          </c:marker>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(a-i)'!$T$64:$T$80</c:f>
              <c:numCache>
                <c:formatCode>#,##0</c:formatCode>
                <c:ptCount val="17"/>
                <c:pt idx="0">
                  <c:v>44</c:v>
                </c:pt>
                <c:pt idx="1">
                  <c:v>32</c:v>
                </c:pt>
                <c:pt idx="2">
                  <c:v>71</c:v>
                </c:pt>
                <c:pt idx="3">
                  <c:v>121.4</c:v>
                </c:pt>
                <c:pt idx="4">
                  <c:v>172.7</c:v>
                </c:pt>
                <c:pt idx="5">
                  <c:v>73.2</c:v>
                </c:pt>
                <c:pt idx="6">
                  <c:v>16.2</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4-8103-438B-BAE0-681420DCB6EE}"/>
            </c:ext>
          </c:extLst>
        </c:ser>
        <c:dLbls>
          <c:showLegendKey val="0"/>
          <c:showVal val="0"/>
          <c:showCatName val="0"/>
          <c:showSerName val="0"/>
          <c:showPercent val="0"/>
          <c:showBubbleSize val="0"/>
        </c:dLbls>
        <c:marker val="1"/>
        <c:smooth val="0"/>
        <c:axId val="400636943"/>
        <c:axId val="400640783"/>
      </c:lineChart>
      <c:catAx>
        <c:axId val="4006369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400640783"/>
        <c:crosses val="autoZero"/>
        <c:auto val="1"/>
        <c:lblAlgn val="ctr"/>
        <c:lblOffset val="100"/>
        <c:noMultiLvlLbl val="0"/>
      </c:catAx>
      <c:valAx>
        <c:axId val="400640783"/>
        <c:scaling>
          <c:orientation val="minMax"/>
        </c:scaling>
        <c:delete val="0"/>
        <c:axPos val="l"/>
        <c:majorGridlines>
          <c:spPr>
            <a:ln w="9525" cap="flat" cmpd="sng" algn="ctr">
              <a:solidFill>
                <a:schemeClr val="tx1"/>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ROCs issued and</a:t>
                </a:r>
              </a:p>
              <a:p>
                <a:pPr>
                  <a:defRPr sz="1100"/>
                </a:pPr>
                <a:r>
                  <a:rPr lang="en-GB" sz="1100">
                    <a:solidFill>
                      <a:sysClr val="windowText" lastClr="000000"/>
                    </a:solidFill>
                  </a:rPr>
                  <a:t>Rewewable generation (MWh)</a:t>
                </a:r>
              </a:p>
            </c:rich>
          </c:tx>
          <c:layout>
            <c:manualLayout>
              <c:xMode val="edge"/>
              <c:yMode val="edge"/>
              <c:x val="0"/>
              <c:y val="0.1549081084437041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400636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175">
              <a:solidFill>
                <a:schemeClr val="tx1"/>
              </a:solidFill>
            </a:ln>
          </c:spPr>
          <c:dPt>
            <c:idx val="0"/>
            <c:bubble3D val="0"/>
            <c:spPr>
              <a:solidFill>
                <a:srgbClr val="12436D"/>
              </a:solidFill>
              <a:ln w="3175">
                <a:solidFill>
                  <a:schemeClr val="tx1"/>
                </a:solidFill>
              </a:ln>
              <a:effectLst/>
            </c:spPr>
            <c:extLst>
              <c:ext xmlns:c16="http://schemas.microsoft.com/office/drawing/2014/chart" uri="{C3380CC4-5D6E-409C-BE32-E72D297353CC}">
                <c16:uniqueId val="{00000004-AF3E-4D15-80E1-D7E1BCA8F6A3}"/>
              </c:ext>
            </c:extLst>
          </c:dPt>
          <c:dPt>
            <c:idx val="1"/>
            <c:bubble3D val="0"/>
            <c:spPr>
              <a:solidFill>
                <a:srgbClr val="28A197"/>
              </a:solidFill>
              <a:ln w="3175">
                <a:solidFill>
                  <a:schemeClr val="tx1"/>
                </a:solidFill>
              </a:ln>
              <a:effectLst/>
            </c:spPr>
            <c:extLst>
              <c:ext xmlns:c16="http://schemas.microsoft.com/office/drawing/2014/chart" uri="{C3380CC4-5D6E-409C-BE32-E72D297353CC}">
                <c16:uniqueId val="{00000001-AF3E-4D15-80E1-D7E1BCA8F6A3}"/>
              </c:ext>
            </c:extLst>
          </c:dPt>
          <c:dPt>
            <c:idx val="2"/>
            <c:bubble3D val="0"/>
            <c:spPr>
              <a:solidFill>
                <a:srgbClr val="801650"/>
              </a:solidFill>
              <a:ln w="3175">
                <a:solidFill>
                  <a:schemeClr val="tx1"/>
                </a:solidFill>
              </a:ln>
              <a:effectLst/>
            </c:spPr>
            <c:extLst>
              <c:ext xmlns:c16="http://schemas.microsoft.com/office/drawing/2014/chart" uri="{C3380CC4-5D6E-409C-BE32-E72D297353CC}">
                <c16:uniqueId val="{00000003-AF3E-4D15-80E1-D7E1BCA8F6A3}"/>
              </c:ext>
            </c:extLst>
          </c:dPt>
          <c:dPt>
            <c:idx val="3"/>
            <c:bubble3D val="0"/>
            <c:spPr>
              <a:solidFill>
                <a:srgbClr val="E86E1E"/>
              </a:solidFill>
              <a:ln w="3175">
                <a:solidFill>
                  <a:schemeClr val="tx1"/>
                </a:solidFill>
              </a:ln>
              <a:effectLst/>
            </c:spPr>
            <c:extLst>
              <c:ext xmlns:c16="http://schemas.microsoft.com/office/drawing/2014/chart" uri="{C3380CC4-5D6E-409C-BE32-E72D297353CC}">
                <c16:uniqueId val="{00000002-AF3E-4D15-80E1-D7E1BCA8F6A3}"/>
              </c:ext>
            </c:extLst>
          </c:dPt>
          <c:dLbls>
            <c:dLbl>
              <c:idx val="0"/>
              <c:layout>
                <c:manualLayout>
                  <c:x val="-8.0712041272078747E-2"/>
                  <c:y val="-0.3126297963391752"/>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F3E-4D15-80E1-D7E1BCA8F6A3}"/>
                </c:ext>
              </c:extLst>
            </c:dLbl>
            <c:dLbl>
              <c:idx val="1"/>
              <c:layout>
                <c:manualLayout>
                  <c:x val="-0.12888095343623546"/>
                  <c:y val="0.10454747787884379"/>
                </c:manualLayout>
              </c:layout>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F3E-4D15-80E1-D7E1BCA8F6A3}"/>
                </c:ext>
              </c:extLst>
            </c:dLbl>
            <c:dLbl>
              <c:idx val="2"/>
              <c:layout>
                <c:manualLayout>
                  <c:x val="-8.7877268346437262E-2"/>
                  <c:y val="1.4292996294935609E-2"/>
                </c:manualLayout>
              </c:layout>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F3E-4D15-80E1-D7E1BCA8F6A3}"/>
                </c:ext>
              </c:extLst>
            </c:dLbl>
            <c:dLbl>
              <c:idx val="3"/>
              <c:layout>
                <c:manualLayout>
                  <c:x val="0.27745922285566726"/>
                  <c:y val="2.2751735740285793E-2"/>
                </c:manualLayout>
              </c:layout>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F3E-4D15-80E1-D7E1BCA8F6A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4.3'!$B$34:$B$37</c:f>
              <c:strCache>
                <c:ptCount val="4"/>
                <c:pt idx="0">
                  <c:v>Waste Wood</c:v>
                </c:pt>
                <c:pt idx="1">
                  <c:v>Wood Product</c:v>
                </c:pt>
                <c:pt idx="2">
                  <c:v>Forestry Residues</c:v>
                </c:pt>
                <c:pt idx="3">
                  <c:v>Wood Residue</c:v>
                </c:pt>
              </c:strCache>
            </c:strRef>
          </c:cat>
          <c:val>
            <c:numRef>
              <c:f>'Figure 4.3'!$D$34:$D$37</c:f>
              <c:numCache>
                <c:formatCode>0.00%</c:formatCode>
                <c:ptCount val="4"/>
                <c:pt idx="0">
                  <c:v>0.92489730924560709</c:v>
                </c:pt>
                <c:pt idx="1">
                  <c:v>2.8686172809573775E-2</c:v>
                </c:pt>
                <c:pt idx="2">
                  <c:v>2.8087417193191019E-2</c:v>
                </c:pt>
                <c:pt idx="3">
                  <c:v>1.832910075162825E-2</c:v>
                </c:pt>
              </c:numCache>
            </c:numRef>
          </c:val>
          <c:extLst>
            <c:ext xmlns:c16="http://schemas.microsoft.com/office/drawing/2014/chart" uri="{C3380CC4-5D6E-409C-BE32-E72D297353CC}">
              <c16:uniqueId val="{00000000-AF3E-4D15-80E1-D7E1BCA8F6A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spPr>
            <a:ln w="3175">
              <a:solidFill>
                <a:schemeClr val="tx1"/>
              </a:solidFill>
            </a:ln>
          </c:spPr>
          <c:dPt>
            <c:idx val="0"/>
            <c:bubble3D val="0"/>
            <c:spPr>
              <a:solidFill>
                <a:srgbClr val="12436D"/>
              </a:solidFill>
              <a:ln w="3175">
                <a:solidFill>
                  <a:schemeClr val="tx1"/>
                </a:solidFill>
              </a:ln>
              <a:effectLst/>
            </c:spPr>
            <c:extLst>
              <c:ext xmlns:c16="http://schemas.microsoft.com/office/drawing/2014/chart" uri="{C3380CC4-5D6E-409C-BE32-E72D297353CC}">
                <c16:uniqueId val="{00000001-6C47-4202-80F0-7B21B7EF82AB}"/>
              </c:ext>
            </c:extLst>
          </c:dPt>
          <c:dPt>
            <c:idx val="1"/>
            <c:bubble3D val="0"/>
            <c:spPr>
              <a:solidFill>
                <a:srgbClr val="28A197"/>
              </a:solidFill>
              <a:ln w="3175">
                <a:solidFill>
                  <a:schemeClr val="tx1"/>
                </a:solidFill>
              </a:ln>
              <a:effectLst/>
            </c:spPr>
            <c:extLst>
              <c:ext xmlns:c16="http://schemas.microsoft.com/office/drawing/2014/chart" uri="{C3380CC4-5D6E-409C-BE32-E72D297353CC}">
                <c16:uniqueId val="{00000002-6C47-4202-80F0-7B21B7EF82AB}"/>
              </c:ext>
            </c:extLst>
          </c:dPt>
          <c:dPt>
            <c:idx val="2"/>
            <c:bubble3D val="0"/>
            <c:spPr>
              <a:solidFill>
                <a:srgbClr val="801650"/>
              </a:solidFill>
              <a:ln w="3175">
                <a:solidFill>
                  <a:schemeClr val="tx1"/>
                </a:solidFill>
              </a:ln>
              <a:effectLst/>
            </c:spPr>
            <c:extLst>
              <c:ext xmlns:c16="http://schemas.microsoft.com/office/drawing/2014/chart" uri="{C3380CC4-5D6E-409C-BE32-E72D297353CC}">
                <c16:uniqueId val="{00000003-6C47-4202-80F0-7B21B7EF82AB}"/>
              </c:ext>
            </c:extLst>
          </c:dPt>
          <c:dPt>
            <c:idx val="3"/>
            <c:bubble3D val="0"/>
            <c:spPr>
              <a:solidFill>
                <a:srgbClr val="F56927"/>
              </a:solidFill>
              <a:ln w="3175">
                <a:solidFill>
                  <a:schemeClr val="tx1"/>
                </a:solidFill>
              </a:ln>
              <a:effectLst/>
            </c:spPr>
            <c:extLst>
              <c:ext xmlns:c16="http://schemas.microsoft.com/office/drawing/2014/chart" uri="{C3380CC4-5D6E-409C-BE32-E72D297353CC}">
                <c16:uniqueId val="{00000005-6C47-4202-80F0-7B21B7EF82AB}"/>
              </c:ext>
            </c:extLst>
          </c:dPt>
          <c:dPt>
            <c:idx val="4"/>
            <c:bubble3D val="0"/>
            <c:spPr>
              <a:solidFill>
                <a:srgbClr val="A285D1"/>
              </a:solidFill>
              <a:ln w="3175">
                <a:solidFill>
                  <a:schemeClr val="tx1"/>
                </a:solidFill>
              </a:ln>
              <a:effectLst/>
            </c:spPr>
            <c:extLst>
              <c:ext xmlns:c16="http://schemas.microsoft.com/office/drawing/2014/chart" uri="{C3380CC4-5D6E-409C-BE32-E72D297353CC}">
                <c16:uniqueId val="{0000000A-6C47-4202-80F0-7B21B7EF82AB}"/>
              </c:ext>
            </c:extLst>
          </c:dPt>
          <c:dPt>
            <c:idx val="5"/>
            <c:bubble3D val="0"/>
            <c:spPr>
              <a:solidFill>
                <a:srgbClr val="0A4125"/>
              </a:solidFill>
              <a:ln w="3175">
                <a:solidFill>
                  <a:schemeClr val="tx1"/>
                </a:solidFill>
              </a:ln>
              <a:effectLst/>
            </c:spPr>
            <c:extLst>
              <c:ext xmlns:c16="http://schemas.microsoft.com/office/drawing/2014/chart" uri="{C3380CC4-5D6E-409C-BE32-E72D297353CC}">
                <c16:uniqueId val="{00000007-6C47-4202-80F0-7B21B7EF82AB}"/>
              </c:ext>
            </c:extLst>
          </c:dPt>
          <c:dPt>
            <c:idx val="6"/>
            <c:bubble3D val="0"/>
            <c:spPr>
              <a:solidFill>
                <a:srgbClr val="A0B100"/>
              </a:solidFill>
              <a:ln w="3175">
                <a:solidFill>
                  <a:schemeClr val="tx1"/>
                </a:solidFill>
              </a:ln>
              <a:effectLst/>
            </c:spPr>
            <c:extLst>
              <c:ext xmlns:c16="http://schemas.microsoft.com/office/drawing/2014/chart" uri="{C3380CC4-5D6E-409C-BE32-E72D297353CC}">
                <c16:uniqueId val="{00000008-6C47-4202-80F0-7B21B7EF82AB}"/>
              </c:ext>
            </c:extLst>
          </c:dPt>
          <c:dPt>
            <c:idx val="7"/>
            <c:bubble3D val="0"/>
            <c:spPr>
              <a:solidFill>
                <a:srgbClr val="25303B"/>
              </a:solidFill>
              <a:ln w="3175">
                <a:solidFill>
                  <a:schemeClr val="tx1"/>
                </a:solidFill>
              </a:ln>
              <a:effectLst/>
            </c:spPr>
            <c:extLst>
              <c:ext xmlns:c16="http://schemas.microsoft.com/office/drawing/2014/chart" uri="{C3380CC4-5D6E-409C-BE32-E72D297353CC}">
                <c16:uniqueId val="{00000009-6C47-4202-80F0-7B21B7EF82AB}"/>
              </c:ext>
            </c:extLst>
          </c:dPt>
          <c:dPt>
            <c:idx val="8"/>
            <c:bubble3D val="0"/>
            <c:spPr>
              <a:solidFill>
                <a:srgbClr val="A1ABB2"/>
              </a:solidFill>
              <a:ln w="3175">
                <a:solidFill>
                  <a:schemeClr val="tx1"/>
                </a:solidFill>
              </a:ln>
              <a:effectLst/>
            </c:spPr>
            <c:extLst>
              <c:ext xmlns:c16="http://schemas.microsoft.com/office/drawing/2014/chart" uri="{C3380CC4-5D6E-409C-BE32-E72D297353CC}">
                <c16:uniqueId val="{00000006-6C47-4202-80F0-7B21B7EF82AB}"/>
              </c:ext>
            </c:extLst>
          </c:dPt>
          <c:dLbls>
            <c:dLbl>
              <c:idx val="0"/>
              <c:layout>
                <c:manualLayout>
                  <c:x val="4.7964331578232173E-3"/>
                  <c:y val="-0.19605493247093439"/>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C47-4202-80F0-7B21B7EF82AB}"/>
                </c:ext>
              </c:extLst>
            </c:dLbl>
            <c:dLbl>
              <c:idx val="1"/>
              <c:layout>
                <c:manualLayout>
                  <c:x val="0.11746928913030201"/>
                  <c:y val="0.15060184775136951"/>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172100162234296"/>
                      <c:h val="0.19991702075238874"/>
                    </c:manualLayout>
                  </c15:layout>
                </c:ext>
                <c:ext xmlns:c16="http://schemas.microsoft.com/office/drawing/2014/chart" uri="{C3380CC4-5D6E-409C-BE32-E72D297353CC}">
                  <c16:uniqueId val="{00000002-6C47-4202-80F0-7B21B7EF82AB}"/>
                </c:ext>
              </c:extLst>
            </c:dLbl>
            <c:dLbl>
              <c:idx val="2"/>
              <c:layout>
                <c:manualLayout>
                  <c:x val="-6.5408104180280008E-2"/>
                  <c:y val="0.18271317983834948"/>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603972298700998"/>
                      <c:h val="0.15678139801743349"/>
                    </c:manualLayout>
                  </c15:layout>
                </c:ext>
                <c:ext xmlns:c16="http://schemas.microsoft.com/office/drawing/2014/chart" uri="{C3380CC4-5D6E-409C-BE32-E72D297353CC}">
                  <c16:uniqueId val="{00000003-6C47-4202-80F0-7B21B7EF82AB}"/>
                </c:ext>
              </c:extLst>
            </c:dLbl>
            <c:dLbl>
              <c:idx val="3"/>
              <c:layout>
                <c:manualLayout>
                  <c:x val="-1.0002739712194696E-2"/>
                  <c:y val="-5.18697540154215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C47-4202-80F0-7B21B7EF82AB}"/>
                </c:ext>
              </c:extLst>
            </c:dLbl>
            <c:dLbl>
              <c:idx val="4"/>
              <c:layout>
                <c:manualLayout>
                  <c:x val="-5.9439065851148325E-2"/>
                  <c:y val="-0.1475075320271181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6565280485675765"/>
                      <c:h val="0.11927748490512538"/>
                    </c:manualLayout>
                  </c15:layout>
                </c:ext>
                <c:ext xmlns:c16="http://schemas.microsoft.com/office/drawing/2014/chart" uri="{C3380CC4-5D6E-409C-BE32-E72D297353CC}">
                  <c16:uniqueId val="{0000000A-6C47-4202-80F0-7B21B7EF82AB}"/>
                </c:ext>
              </c:extLst>
            </c:dLbl>
            <c:dLbl>
              <c:idx val="5"/>
              <c:layout>
                <c:manualLayout>
                  <c:x val="-7.8939118252933198E-3"/>
                  <c:y val="-1.856080774966681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597271608051618"/>
                      <c:h val="0.17257351135185781"/>
                    </c:manualLayout>
                  </c15:layout>
                </c:ext>
                <c:ext xmlns:c16="http://schemas.microsoft.com/office/drawing/2014/chart" uri="{C3380CC4-5D6E-409C-BE32-E72D297353CC}">
                  <c16:uniqueId val="{00000007-6C47-4202-80F0-7B21B7EF82AB}"/>
                </c:ext>
              </c:extLst>
            </c:dLbl>
            <c:dLbl>
              <c:idx val="6"/>
              <c:layout>
                <c:manualLayout>
                  <c:x val="8.0640345942475614E-2"/>
                  <c:y val="0.14570619925898326"/>
                </c:manualLayout>
              </c:layout>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9.0770817631210574E-2"/>
                      <c:h val="0.14559931735460274"/>
                    </c:manualLayout>
                  </c15:layout>
                </c:ext>
                <c:ext xmlns:c16="http://schemas.microsoft.com/office/drawing/2014/chart" uri="{C3380CC4-5D6E-409C-BE32-E72D297353CC}">
                  <c16:uniqueId val="{00000008-6C47-4202-80F0-7B21B7EF82AB}"/>
                </c:ext>
              </c:extLst>
            </c:dLbl>
            <c:dLbl>
              <c:idx val="7"/>
              <c:layout>
                <c:manualLayout>
                  <c:x val="-8.303679691238966E-2"/>
                  <c:y val="9.1750142484995217E-2"/>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C47-4202-80F0-7B21B7EF82AB}"/>
                </c:ext>
              </c:extLst>
            </c:dLbl>
            <c:dLbl>
              <c:idx val="8"/>
              <c:delete val="1"/>
              <c:extLst>
                <c:ext xmlns:c15="http://schemas.microsoft.com/office/drawing/2012/chart" uri="{CE6537A1-D6FC-4f65-9D91-7224C49458BB}"/>
                <c:ext xmlns:c16="http://schemas.microsoft.com/office/drawing/2014/chart" uri="{C3380CC4-5D6E-409C-BE32-E72D297353CC}">
                  <c16:uniqueId val="{00000006-6C47-4202-80F0-7B21B7EF82AB}"/>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4.4'!$B$36:$B$43</c:f>
              <c:strCache>
                <c:ptCount val="8"/>
                <c:pt idx="0">
                  <c:v>Silage</c:v>
                </c:pt>
                <c:pt idx="1">
                  <c:v>Food, Garden and Plant Waste</c:v>
                </c:pt>
                <c:pt idx="2">
                  <c:v>Crops</c:v>
                </c:pt>
                <c:pt idx="3">
                  <c:v>Manures and slurries</c:v>
                </c:pt>
                <c:pt idx="4">
                  <c:v>DAF Sludge/ Waste Water</c:v>
                </c:pt>
                <c:pt idx="5">
                  <c:v>Brewery &amp; Distilleries Waste</c:v>
                </c:pt>
                <c:pt idx="6">
                  <c:v>Dairy Waste</c:v>
                </c:pt>
                <c:pt idx="7">
                  <c:v>Other </c:v>
                </c:pt>
              </c:strCache>
            </c:strRef>
          </c:cat>
          <c:val>
            <c:numRef>
              <c:f>'Figure 4.4'!$D$36:$D$43</c:f>
              <c:numCache>
                <c:formatCode>0.00%</c:formatCode>
                <c:ptCount val="8"/>
                <c:pt idx="0">
                  <c:v>0.34628629158589347</c:v>
                </c:pt>
                <c:pt idx="1">
                  <c:v>0.32561892132336889</c:v>
                </c:pt>
                <c:pt idx="2">
                  <c:v>0.10028856326218852</c:v>
                </c:pt>
                <c:pt idx="3">
                  <c:v>9.4719044756182411E-2</c:v>
                </c:pt>
                <c:pt idx="4">
                  <c:v>4.0085675010961795E-2</c:v>
                </c:pt>
                <c:pt idx="5">
                  <c:v>2.8408152616146466E-2</c:v>
                </c:pt>
                <c:pt idx="6">
                  <c:v>2.0396964106488093E-2</c:v>
                </c:pt>
                <c:pt idx="7">
                  <c:v>4.4196387338770314E-2</c:v>
                </c:pt>
              </c:numCache>
            </c:numRef>
          </c:val>
          <c:extLst>
            <c:ext xmlns:c16="http://schemas.microsoft.com/office/drawing/2014/chart" uri="{C3380CC4-5D6E-409C-BE32-E72D297353CC}">
              <c16:uniqueId val="{00000000-6C47-4202-80F0-7B21B7EF82AB}"/>
            </c:ext>
          </c:extLst>
        </c:ser>
        <c:dLbls>
          <c:showLegendKey val="0"/>
          <c:showVal val="0"/>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GB"/>
              <a:t>a) Number of stations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tx>
            <c:strRef>
              <c:f>'Figure 2.3'!$C$30</c:f>
              <c:strCache>
                <c:ptCount val="1"/>
                <c:pt idx="0">
                  <c:v>Number of stations</c:v>
                </c:pt>
              </c:strCache>
            </c:strRef>
          </c:tx>
          <c:spPr>
            <a:ln w="3175">
              <a:solidFill>
                <a:schemeClr val="tx1"/>
              </a:solidFill>
            </a:ln>
          </c:spPr>
          <c:dPt>
            <c:idx val="0"/>
            <c:bubble3D val="0"/>
            <c:spPr>
              <a:solidFill>
                <a:srgbClr val="00778A"/>
              </a:solidFill>
              <a:ln w="3175">
                <a:solidFill>
                  <a:schemeClr val="tx1"/>
                </a:solidFill>
              </a:ln>
              <a:effectLst/>
            </c:spPr>
            <c:extLst>
              <c:ext xmlns:c16="http://schemas.microsoft.com/office/drawing/2014/chart" uri="{C3380CC4-5D6E-409C-BE32-E72D297353CC}">
                <c16:uniqueId val="{00000001-2E55-493B-964B-E609C20EFDB5}"/>
              </c:ext>
            </c:extLst>
          </c:dPt>
          <c:dPt>
            <c:idx val="1"/>
            <c:bubble3D val="0"/>
            <c:spPr>
              <a:solidFill>
                <a:srgbClr val="F47B20"/>
              </a:solidFill>
              <a:ln w="3175">
                <a:solidFill>
                  <a:schemeClr val="tx1"/>
                </a:solidFill>
              </a:ln>
              <a:effectLst/>
            </c:spPr>
            <c:extLst>
              <c:ext xmlns:c16="http://schemas.microsoft.com/office/drawing/2014/chart" uri="{C3380CC4-5D6E-409C-BE32-E72D297353CC}">
                <c16:uniqueId val="{00000003-2E55-493B-964B-E609C20EFDB5}"/>
              </c:ext>
            </c:extLst>
          </c:dPt>
          <c:dLbls>
            <c:dLbl>
              <c:idx val="0"/>
              <c:layout>
                <c:manualLayout>
                  <c:x val="-0.17855075325615646"/>
                  <c:y val="0.19239728111602"/>
                </c:manualLayout>
              </c:layout>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5288968972922271"/>
                      <c:h val="0.16589958564166124"/>
                    </c:manualLayout>
                  </c15:layout>
                </c:ext>
                <c:ext xmlns:c16="http://schemas.microsoft.com/office/drawing/2014/chart" uri="{C3380CC4-5D6E-409C-BE32-E72D297353CC}">
                  <c16:uniqueId val="{00000001-2E55-493B-964B-E609C20EFDB5}"/>
                </c:ext>
              </c:extLst>
            </c:dLbl>
            <c:dLbl>
              <c:idx val="1"/>
              <c:layout>
                <c:manualLayout>
                  <c:x val="0.12205464701527689"/>
                  <c:y val="-0.23556498184793642"/>
                </c:manualLayout>
              </c:layout>
              <c:numFmt formatCode="0.0%" sourceLinked="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55-493B-964B-E609C20EFDB5}"/>
                </c:ext>
              </c:extLst>
            </c:dLbl>
            <c:spPr>
              <a:solidFill>
                <a:srgbClr val="45286F"/>
              </a:solid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'Figure 2.3'!$B$31:$B$32</c:f>
              <c:strCache>
                <c:ptCount val="2"/>
                <c:pt idx="0">
                  <c:v>Non-Micro</c:v>
                </c:pt>
                <c:pt idx="1">
                  <c:v>Micro</c:v>
                </c:pt>
              </c:strCache>
            </c:strRef>
          </c:cat>
          <c:val>
            <c:numRef>
              <c:f>'Figure 2.3'!$C$31:$C$32</c:f>
              <c:numCache>
                <c:formatCode>#,##0</c:formatCode>
                <c:ptCount val="2"/>
                <c:pt idx="0">
                  <c:v>3929</c:v>
                </c:pt>
                <c:pt idx="1">
                  <c:v>22715</c:v>
                </c:pt>
              </c:numCache>
            </c:numRef>
          </c:val>
          <c:extLst>
            <c:ext xmlns:c16="http://schemas.microsoft.com/office/drawing/2014/chart" uri="{C3380CC4-5D6E-409C-BE32-E72D297353CC}">
              <c16:uniqueId val="{00000004-2E55-493B-964B-E609C20EFDB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175">
              <a:solidFill>
                <a:schemeClr val="tx1"/>
              </a:solidFill>
            </a:ln>
          </c:spPr>
          <c:dPt>
            <c:idx val="0"/>
            <c:bubble3D val="0"/>
            <c:spPr>
              <a:solidFill>
                <a:srgbClr val="12436D"/>
              </a:solidFill>
              <a:ln w="3175">
                <a:solidFill>
                  <a:schemeClr val="tx1"/>
                </a:solidFill>
              </a:ln>
              <a:effectLst/>
            </c:spPr>
            <c:extLst>
              <c:ext xmlns:c16="http://schemas.microsoft.com/office/drawing/2014/chart" uri="{C3380CC4-5D6E-409C-BE32-E72D297353CC}">
                <c16:uniqueId val="{00000001-02C1-4518-A619-42B45530758B}"/>
              </c:ext>
            </c:extLst>
          </c:dPt>
          <c:dPt>
            <c:idx val="1"/>
            <c:bubble3D val="0"/>
            <c:spPr>
              <a:solidFill>
                <a:srgbClr val="28A197"/>
              </a:solidFill>
              <a:ln w="3175">
                <a:solidFill>
                  <a:schemeClr val="tx1"/>
                </a:solidFill>
              </a:ln>
              <a:effectLst/>
            </c:spPr>
            <c:extLst>
              <c:ext xmlns:c16="http://schemas.microsoft.com/office/drawing/2014/chart" uri="{C3380CC4-5D6E-409C-BE32-E72D297353CC}">
                <c16:uniqueId val="{00000003-02C1-4518-A619-42B45530758B}"/>
              </c:ext>
            </c:extLst>
          </c:dPt>
          <c:dPt>
            <c:idx val="2"/>
            <c:bubble3D val="0"/>
            <c:spPr>
              <a:solidFill>
                <a:srgbClr val="801650"/>
              </a:solidFill>
              <a:ln w="3175">
                <a:solidFill>
                  <a:schemeClr val="tx1"/>
                </a:solidFill>
              </a:ln>
              <a:effectLst/>
            </c:spPr>
            <c:extLst>
              <c:ext xmlns:c16="http://schemas.microsoft.com/office/drawing/2014/chart" uri="{C3380CC4-5D6E-409C-BE32-E72D297353CC}">
                <c16:uniqueId val="{00000005-02C1-4518-A619-42B45530758B}"/>
              </c:ext>
            </c:extLst>
          </c:dPt>
          <c:dPt>
            <c:idx val="3"/>
            <c:bubble3D val="0"/>
            <c:spPr>
              <a:solidFill>
                <a:srgbClr val="F56927"/>
              </a:solidFill>
              <a:ln w="3175">
                <a:solidFill>
                  <a:schemeClr val="tx1"/>
                </a:solidFill>
              </a:ln>
              <a:effectLst/>
            </c:spPr>
            <c:extLst>
              <c:ext xmlns:c16="http://schemas.microsoft.com/office/drawing/2014/chart" uri="{C3380CC4-5D6E-409C-BE32-E72D297353CC}">
                <c16:uniqueId val="{00000007-02C1-4518-A619-42B45530758B}"/>
              </c:ext>
            </c:extLst>
          </c:dPt>
          <c:dPt>
            <c:idx val="4"/>
            <c:bubble3D val="0"/>
            <c:spPr>
              <a:solidFill>
                <a:srgbClr val="25303B"/>
              </a:solidFill>
              <a:ln w="3175">
                <a:solidFill>
                  <a:schemeClr val="tx1"/>
                </a:solidFill>
              </a:ln>
              <a:effectLst/>
            </c:spPr>
            <c:extLst>
              <c:ext xmlns:c16="http://schemas.microsoft.com/office/drawing/2014/chart" uri="{C3380CC4-5D6E-409C-BE32-E72D297353CC}">
                <c16:uniqueId val="{00000009-02C1-4518-A619-42B45530758B}"/>
              </c:ext>
            </c:extLst>
          </c:dPt>
          <c:dPt>
            <c:idx val="5"/>
            <c:bubble3D val="0"/>
            <c:spPr>
              <a:solidFill>
                <a:srgbClr val="A1ABB2"/>
              </a:solidFill>
              <a:ln w="3175">
                <a:solidFill>
                  <a:schemeClr val="tx1"/>
                </a:solidFill>
              </a:ln>
              <a:effectLst/>
            </c:spPr>
            <c:extLst>
              <c:ext xmlns:c16="http://schemas.microsoft.com/office/drawing/2014/chart" uri="{C3380CC4-5D6E-409C-BE32-E72D297353CC}">
                <c16:uniqueId val="{0000000B-02C1-4518-A619-42B45530758B}"/>
              </c:ext>
            </c:extLst>
          </c:dPt>
          <c:dLbls>
            <c:dLbl>
              <c:idx val="0"/>
              <c:layout>
                <c:manualLayout>
                  <c:x val="-0.24791264787652981"/>
                  <c:y val="9.0404422401520565E-2"/>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94259813705921"/>
                      <c:h val="0.1772468253968254"/>
                    </c:manualLayout>
                  </c15:layout>
                </c:ext>
                <c:ext xmlns:c16="http://schemas.microsoft.com/office/drawing/2014/chart" uri="{C3380CC4-5D6E-409C-BE32-E72D297353CC}">
                  <c16:uniqueId val="{00000001-02C1-4518-A619-42B45530758B}"/>
                </c:ext>
              </c:extLst>
            </c:dLbl>
            <c:dLbl>
              <c:idx val="1"/>
              <c:layout>
                <c:manualLayout>
                  <c:x val="-4.5728844789772773E-2"/>
                  <c:y val="-0.1768121145176093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422079587691886"/>
                      <c:h val="0.13456287955618701"/>
                    </c:manualLayout>
                  </c15:layout>
                </c:ext>
                <c:ext xmlns:c16="http://schemas.microsoft.com/office/drawing/2014/chart" uri="{C3380CC4-5D6E-409C-BE32-E72D297353CC}">
                  <c16:uniqueId val="{00000003-02C1-4518-A619-42B45530758B}"/>
                </c:ext>
              </c:extLst>
            </c:dLbl>
            <c:dLbl>
              <c:idx val="2"/>
              <c:layout>
                <c:manualLayout>
                  <c:x val="0.14826812226362174"/>
                  <c:y val="-0.18231975854120722"/>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220708582834331"/>
                      <c:h val="0.16231137566137566"/>
                    </c:manualLayout>
                  </c15:layout>
                </c:ext>
                <c:ext xmlns:c16="http://schemas.microsoft.com/office/drawing/2014/chart" uri="{C3380CC4-5D6E-409C-BE32-E72D297353CC}">
                  <c16:uniqueId val="{00000005-02C1-4518-A619-42B45530758B}"/>
                </c:ext>
              </c:extLst>
            </c:dLbl>
            <c:dLbl>
              <c:idx val="3"/>
              <c:layout>
                <c:manualLayout>
                  <c:x val="0.16300082346130951"/>
                  <c:y val="4.379362573312307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2C1-4518-A619-42B45530758B}"/>
                </c:ext>
              </c:extLst>
            </c:dLbl>
            <c:dLbl>
              <c:idx val="4"/>
              <c:layout>
                <c:manualLayout>
                  <c:x val="0.10493228865172478"/>
                  <c:y val="0.16723469135542265"/>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2C1-4518-A619-42B45530758B}"/>
                </c:ext>
              </c:extLst>
            </c:dLbl>
            <c:dLbl>
              <c:idx val="5"/>
              <c:layout>
                <c:manualLayout>
                  <c:x val="0.11522739426650437"/>
                  <c:y val="7.126284940555741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2C1-4518-A619-42B45530758B}"/>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'Figure 4.5'!$B$36:$B$40</c:f>
              <c:strCache>
                <c:ptCount val="5"/>
                <c:pt idx="0">
                  <c:v>Food, Garden and Plant Waste</c:v>
                </c:pt>
                <c:pt idx="1">
                  <c:v>Fats &amp; Oils</c:v>
                </c:pt>
                <c:pt idx="2">
                  <c:v>Blood and Viscera</c:v>
                </c:pt>
                <c:pt idx="3">
                  <c:v>Tallow</c:v>
                </c:pt>
                <c:pt idx="4">
                  <c:v>Digestate</c:v>
                </c:pt>
              </c:strCache>
            </c:strRef>
          </c:cat>
          <c:val>
            <c:numRef>
              <c:f>'Figure 4.5'!$D$36:$D$40</c:f>
              <c:numCache>
                <c:formatCode>0.00%</c:formatCode>
                <c:ptCount val="5"/>
                <c:pt idx="0">
                  <c:v>0.3920076929697397</c:v>
                </c:pt>
                <c:pt idx="1">
                  <c:v>0.17072391297315398</c:v>
                </c:pt>
                <c:pt idx="2">
                  <c:v>0.14757189784673991</c:v>
                </c:pt>
                <c:pt idx="3">
                  <c:v>0.14515830477387179</c:v>
                </c:pt>
                <c:pt idx="4">
                  <c:v>0.1445381914364946</c:v>
                </c:pt>
              </c:numCache>
            </c:numRef>
          </c:val>
          <c:extLst>
            <c:ext xmlns:c16="http://schemas.microsoft.com/office/drawing/2014/chart" uri="{C3380CC4-5D6E-409C-BE32-E72D297353CC}">
              <c16:uniqueId val="{0000000C-02C1-4518-A619-42B45530758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spPr>
            <a:ln w="3175">
              <a:solidFill>
                <a:schemeClr val="tx1"/>
              </a:solidFill>
            </a:ln>
          </c:spPr>
          <c:dPt>
            <c:idx val="0"/>
            <c:bubble3D val="0"/>
            <c:spPr>
              <a:solidFill>
                <a:srgbClr val="12436D"/>
              </a:solidFill>
              <a:ln w="3175">
                <a:solidFill>
                  <a:schemeClr val="tx1"/>
                </a:solidFill>
              </a:ln>
              <a:effectLst/>
            </c:spPr>
            <c:extLst>
              <c:ext xmlns:c16="http://schemas.microsoft.com/office/drawing/2014/chart" uri="{C3380CC4-5D6E-409C-BE32-E72D297353CC}">
                <c16:uniqueId val="{00000001-C578-4582-96D5-71DA7658A7FF}"/>
              </c:ext>
            </c:extLst>
          </c:dPt>
          <c:dPt>
            <c:idx val="1"/>
            <c:bubble3D val="0"/>
            <c:spPr>
              <a:solidFill>
                <a:srgbClr val="28A197"/>
              </a:solidFill>
              <a:ln w="3175">
                <a:solidFill>
                  <a:schemeClr val="tx1"/>
                </a:solidFill>
              </a:ln>
              <a:effectLst/>
            </c:spPr>
            <c:extLst>
              <c:ext xmlns:c16="http://schemas.microsoft.com/office/drawing/2014/chart" uri="{C3380CC4-5D6E-409C-BE32-E72D297353CC}">
                <c16:uniqueId val="{00000003-C578-4582-96D5-71DA7658A7FF}"/>
              </c:ext>
            </c:extLst>
          </c:dPt>
          <c:dPt>
            <c:idx val="2"/>
            <c:bubble3D val="0"/>
            <c:spPr>
              <a:solidFill>
                <a:srgbClr val="801650"/>
              </a:solidFill>
              <a:ln w="3175">
                <a:solidFill>
                  <a:schemeClr val="tx1"/>
                </a:solidFill>
              </a:ln>
              <a:effectLst/>
            </c:spPr>
            <c:extLst>
              <c:ext xmlns:c16="http://schemas.microsoft.com/office/drawing/2014/chart" uri="{C3380CC4-5D6E-409C-BE32-E72D297353CC}">
                <c16:uniqueId val="{00000005-C578-4582-96D5-71DA7658A7FF}"/>
              </c:ext>
            </c:extLst>
          </c:dPt>
          <c:dPt>
            <c:idx val="3"/>
            <c:bubble3D val="0"/>
            <c:spPr>
              <a:solidFill>
                <a:srgbClr val="F56927"/>
              </a:solidFill>
              <a:ln w="3175">
                <a:solidFill>
                  <a:schemeClr val="tx1"/>
                </a:solidFill>
              </a:ln>
              <a:effectLst/>
            </c:spPr>
            <c:extLst>
              <c:ext xmlns:c16="http://schemas.microsoft.com/office/drawing/2014/chart" uri="{C3380CC4-5D6E-409C-BE32-E72D297353CC}">
                <c16:uniqueId val="{00000007-C578-4582-96D5-71DA7658A7FF}"/>
              </c:ext>
            </c:extLst>
          </c:dPt>
          <c:dPt>
            <c:idx val="4"/>
            <c:bubble3D val="0"/>
            <c:spPr>
              <a:solidFill>
                <a:srgbClr val="25303B"/>
              </a:solidFill>
              <a:ln w="3175">
                <a:solidFill>
                  <a:schemeClr val="tx1"/>
                </a:solidFill>
              </a:ln>
              <a:effectLst/>
            </c:spPr>
            <c:extLst>
              <c:ext xmlns:c16="http://schemas.microsoft.com/office/drawing/2014/chart" uri="{C3380CC4-5D6E-409C-BE32-E72D297353CC}">
                <c16:uniqueId val="{00000009-C578-4582-96D5-71DA7658A7FF}"/>
              </c:ext>
            </c:extLst>
          </c:dPt>
          <c:dPt>
            <c:idx val="5"/>
            <c:bubble3D val="0"/>
            <c:spPr>
              <a:solidFill>
                <a:srgbClr val="A285D1"/>
              </a:solidFill>
              <a:ln w="3175">
                <a:solidFill>
                  <a:schemeClr val="tx1"/>
                </a:solidFill>
              </a:ln>
              <a:effectLst/>
            </c:spPr>
            <c:extLst>
              <c:ext xmlns:c16="http://schemas.microsoft.com/office/drawing/2014/chart" uri="{C3380CC4-5D6E-409C-BE32-E72D297353CC}">
                <c16:uniqueId val="{0000000B-C578-4582-96D5-71DA7658A7FF}"/>
              </c:ext>
            </c:extLst>
          </c:dPt>
          <c:dPt>
            <c:idx val="6"/>
            <c:bubble3D val="0"/>
            <c:spPr>
              <a:solidFill>
                <a:srgbClr val="0A4125"/>
              </a:solidFill>
              <a:ln w="3175">
                <a:solidFill>
                  <a:schemeClr val="tx1"/>
                </a:solidFill>
              </a:ln>
              <a:effectLst/>
            </c:spPr>
            <c:extLst>
              <c:ext xmlns:c16="http://schemas.microsoft.com/office/drawing/2014/chart" uri="{C3380CC4-5D6E-409C-BE32-E72D297353CC}">
                <c16:uniqueId val="{0000000D-C578-4582-96D5-71DA7658A7FF}"/>
              </c:ext>
            </c:extLst>
          </c:dPt>
          <c:dPt>
            <c:idx val="7"/>
            <c:bubble3D val="0"/>
            <c:spPr>
              <a:solidFill>
                <a:srgbClr val="A0B100"/>
              </a:solidFill>
              <a:ln w="3175">
                <a:solidFill>
                  <a:schemeClr val="tx1"/>
                </a:solidFill>
              </a:ln>
              <a:effectLst/>
            </c:spPr>
            <c:extLst>
              <c:ext xmlns:c16="http://schemas.microsoft.com/office/drawing/2014/chart" uri="{C3380CC4-5D6E-409C-BE32-E72D297353CC}">
                <c16:uniqueId val="{0000000F-C578-4582-96D5-71DA7658A7FF}"/>
              </c:ext>
            </c:extLst>
          </c:dPt>
          <c:dPt>
            <c:idx val="8"/>
            <c:bubble3D val="0"/>
            <c:spPr>
              <a:solidFill>
                <a:srgbClr val="A1ABB2"/>
              </a:solidFill>
              <a:ln w="3175">
                <a:solidFill>
                  <a:schemeClr val="tx1"/>
                </a:solidFill>
              </a:ln>
              <a:effectLst/>
            </c:spPr>
            <c:extLst>
              <c:ext xmlns:c16="http://schemas.microsoft.com/office/drawing/2014/chart" uri="{C3380CC4-5D6E-409C-BE32-E72D297353CC}">
                <c16:uniqueId val="{00000011-7E96-45F3-9050-33FDFBA6D913}"/>
              </c:ext>
            </c:extLst>
          </c:dPt>
          <c:dPt>
            <c:idx val="9"/>
            <c:bubble3D val="0"/>
            <c:spPr>
              <a:solidFill>
                <a:schemeClr val="accent4">
                  <a:lumMod val="60000"/>
                </a:schemeClr>
              </a:solidFill>
              <a:ln w="3175">
                <a:solidFill>
                  <a:schemeClr val="tx1"/>
                </a:solidFill>
              </a:ln>
              <a:effectLst/>
            </c:spPr>
            <c:extLst>
              <c:ext xmlns:c16="http://schemas.microsoft.com/office/drawing/2014/chart" uri="{C3380CC4-5D6E-409C-BE32-E72D297353CC}">
                <c16:uniqueId val="{00000012-8D86-473E-98FA-A4428021346F}"/>
              </c:ext>
            </c:extLst>
          </c:dPt>
          <c:dLbls>
            <c:dLbl>
              <c:idx val="0"/>
              <c:layout>
                <c:manualLayout>
                  <c:x val="-4.4910111377848456E-2"/>
                  <c:y val="-0.19398172609765854"/>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466767629278602"/>
                      <c:h val="0.14512081652641209"/>
                    </c:manualLayout>
                  </c15:layout>
                </c:ext>
                <c:ext xmlns:c16="http://schemas.microsoft.com/office/drawing/2014/chart" uri="{C3380CC4-5D6E-409C-BE32-E72D297353CC}">
                  <c16:uniqueId val="{00000001-C578-4582-96D5-71DA7658A7FF}"/>
                </c:ext>
              </c:extLst>
            </c:dLbl>
            <c:dLbl>
              <c:idx val="1"/>
              <c:layout>
                <c:manualLayout>
                  <c:x val="8.9634412717960646E-2"/>
                  <c:y val="7.953271389357896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338229564087994"/>
                      <c:h val="0.13598689598689598"/>
                    </c:manualLayout>
                  </c15:layout>
                </c:ext>
                <c:ext xmlns:c16="http://schemas.microsoft.com/office/drawing/2014/chart" uri="{C3380CC4-5D6E-409C-BE32-E72D297353CC}">
                  <c16:uniqueId val="{00000003-C578-4582-96D5-71DA7658A7FF}"/>
                </c:ext>
              </c:extLst>
            </c:dLbl>
            <c:dLbl>
              <c:idx val="2"/>
              <c:layout>
                <c:manualLayout>
                  <c:x val="5.2502111477701549E-2"/>
                  <c:y val="0.21230086214673247"/>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330126904240062"/>
                      <c:h val="0.19708822637956494"/>
                    </c:manualLayout>
                  </c15:layout>
                </c:ext>
                <c:ext xmlns:c16="http://schemas.microsoft.com/office/drawing/2014/chart" uri="{C3380CC4-5D6E-409C-BE32-E72D297353CC}">
                  <c16:uniqueId val="{00000005-C578-4582-96D5-71DA7658A7FF}"/>
                </c:ext>
              </c:extLst>
            </c:dLbl>
            <c:dLbl>
              <c:idx val="3"/>
              <c:layout>
                <c:manualLayout>
                  <c:x val="-0.11666423968080286"/>
                  <c:y val="0.108767735866077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95006243485619"/>
                      <c:h val="9.7110193630320044E-2"/>
                    </c:manualLayout>
                  </c15:layout>
                </c:ext>
                <c:ext xmlns:c16="http://schemas.microsoft.com/office/drawing/2014/chart" uri="{C3380CC4-5D6E-409C-BE32-E72D297353CC}">
                  <c16:uniqueId val="{00000007-C578-4582-96D5-71DA7658A7FF}"/>
                </c:ext>
              </c:extLst>
            </c:dLbl>
            <c:dLbl>
              <c:idx val="4"/>
              <c:layout>
                <c:manualLayout>
                  <c:x val="1.6394828313601624E-2"/>
                  <c:y val="-0.14429526606659979"/>
                </c:manualLayout>
              </c:layout>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578-4582-96D5-71DA7658A7FF}"/>
                </c:ext>
              </c:extLst>
            </c:dLbl>
            <c:dLbl>
              <c:idx val="5"/>
              <c:layout>
                <c:manualLayout>
                  <c:x val="-8.378415713683085E-3"/>
                  <c:y val="6.086657128192803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917205110816177"/>
                      <c:h val="0.12913256955810146"/>
                    </c:manualLayout>
                  </c15:layout>
                </c:ext>
                <c:ext xmlns:c16="http://schemas.microsoft.com/office/drawing/2014/chart" uri="{C3380CC4-5D6E-409C-BE32-E72D297353CC}">
                  <c16:uniqueId val="{0000000B-C578-4582-96D5-71DA7658A7FF}"/>
                </c:ext>
              </c:extLst>
            </c:dLbl>
            <c:dLbl>
              <c:idx val="6"/>
              <c:layout>
                <c:manualLayout>
                  <c:x val="-4.0067875583830827E-2"/>
                  <c:y val="-2.14893945025229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193444641839295"/>
                      <c:h val="0.14560975295436676"/>
                    </c:manualLayout>
                  </c15:layout>
                </c:ext>
                <c:ext xmlns:c16="http://schemas.microsoft.com/office/drawing/2014/chart" uri="{C3380CC4-5D6E-409C-BE32-E72D297353CC}">
                  <c16:uniqueId val="{0000000D-C578-4582-96D5-71DA7658A7FF}"/>
                </c:ext>
              </c:extLst>
            </c:dLbl>
            <c:dLbl>
              <c:idx val="7"/>
              <c:layout>
                <c:manualLayout>
                  <c:x val="-8.0224683863307986E-2"/>
                  <c:y val="-2.774703855536832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9.0774652282268165E-2"/>
                      <c:h val="0.14569042617626971"/>
                    </c:manualLayout>
                  </c15:layout>
                </c:ext>
                <c:ext xmlns:c16="http://schemas.microsoft.com/office/drawing/2014/chart" uri="{C3380CC4-5D6E-409C-BE32-E72D297353CC}">
                  <c16:uniqueId val="{0000000F-C578-4582-96D5-71DA7658A7FF}"/>
                </c:ext>
              </c:extLst>
            </c:dLbl>
            <c:dLbl>
              <c:idx val="8"/>
              <c:delete val="1"/>
              <c:extLst>
                <c:ext xmlns:c15="http://schemas.microsoft.com/office/drawing/2012/chart" uri="{CE6537A1-D6FC-4f65-9D91-7224C49458BB}"/>
                <c:ext xmlns:c16="http://schemas.microsoft.com/office/drawing/2014/chart" uri="{C3380CC4-5D6E-409C-BE32-E72D297353CC}">
                  <c16:uniqueId val="{00000011-7E96-45F3-9050-33FDFBA6D913}"/>
                </c:ext>
              </c:extLst>
            </c:dLbl>
            <c:dLbl>
              <c:idx val="9"/>
              <c:delete val="1"/>
              <c:extLst>
                <c:ext xmlns:c15="http://schemas.microsoft.com/office/drawing/2012/chart" uri="{CE6537A1-D6FC-4f65-9D91-7224C49458BB}"/>
                <c:ext xmlns:c16="http://schemas.microsoft.com/office/drawing/2014/chart" uri="{C3380CC4-5D6E-409C-BE32-E72D297353CC}">
                  <c16:uniqueId val="{00000012-8D86-473E-98FA-A4428021346F}"/>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rgbClr val="A1ABB2"/>
                  </a:solidFill>
                  <a:round/>
                </a:ln>
                <a:effectLst/>
              </c:spPr>
            </c:leaderLines>
            <c:extLst>
              <c:ext xmlns:c15="http://schemas.microsoft.com/office/drawing/2012/chart" uri="{CE6537A1-D6FC-4f65-9D91-7224C49458BB}"/>
            </c:extLst>
          </c:dLbls>
          <c:cat>
            <c:strRef>
              <c:f>'Figure 4.6'!$B$38:$B$45</c:f>
              <c:strCache>
                <c:ptCount val="8"/>
                <c:pt idx="0">
                  <c:v>Wood Residue</c:v>
                </c:pt>
                <c:pt idx="1">
                  <c:v>Forestry Residues</c:v>
                </c:pt>
                <c:pt idx="2">
                  <c:v>Waste Wood</c:v>
                </c:pt>
                <c:pt idx="3">
                  <c:v>Crops</c:v>
                </c:pt>
                <c:pt idx="4">
                  <c:v>Wood Product</c:v>
                </c:pt>
                <c:pt idx="5">
                  <c:v>Manures and slurries</c:v>
                </c:pt>
                <c:pt idx="6">
                  <c:v>Arboricultural Residues</c:v>
                </c:pt>
                <c:pt idx="7">
                  <c:v>Other</c:v>
                </c:pt>
              </c:strCache>
            </c:strRef>
          </c:cat>
          <c:val>
            <c:numRef>
              <c:f>'Figure 4.6'!$D$38:$D$45</c:f>
              <c:numCache>
                <c:formatCode>0.00%</c:formatCode>
                <c:ptCount val="8"/>
                <c:pt idx="0">
                  <c:v>0.28355287300241261</c:v>
                </c:pt>
                <c:pt idx="1">
                  <c:v>0.24260969444324404</c:v>
                </c:pt>
                <c:pt idx="2">
                  <c:v>0.21401992952499582</c:v>
                </c:pt>
                <c:pt idx="3">
                  <c:v>8.5279421106560602E-2</c:v>
                </c:pt>
                <c:pt idx="4">
                  <c:v>5.8505741631092331E-2</c:v>
                </c:pt>
                <c:pt idx="5">
                  <c:v>5.0813196577650793E-2</c:v>
                </c:pt>
                <c:pt idx="6">
                  <c:v>4.2742411279762443E-2</c:v>
                </c:pt>
                <c:pt idx="7">
                  <c:v>2.2476732434281228E-2</c:v>
                </c:pt>
              </c:numCache>
            </c:numRef>
          </c:val>
          <c:extLst>
            <c:ext xmlns:c16="http://schemas.microsoft.com/office/drawing/2014/chart" uri="{C3380CC4-5D6E-409C-BE32-E72D297353CC}">
              <c16:uniqueId val="{00000010-C578-4582-96D5-71DA7658A7FF}"/>
            </c:ext>
          </c:extLst>
        </c:ser>
        <c:dLbls>
          <c:dLblPos val="bestFit"/>
          <c:showLegendKey val="0"/>
          <c:showVal val="1"/>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663424659171"/>
          <c:y val="0.10706043667751612"/>
          <c:w val="0.86446656231703978"/>
          <c:h val="0.80729760911923532"/>
        </c:manualLayout>
      </c:layout>
      <c:barChart>
        <c:barDir val="col"/>
        <c:grouping val="stacked"/>
        <c:varyColors val="0"/>
        <c:ser>
          <c:idx val="0"/>
          <c:order val="0"/>
          <c:tx>
            <c:strRef>
              <c:f>'Figure 4.7'!$B$36</c:f>
              <c:strCache>
                <c:ptCount val="1"/>
                <c:pt idx="0">
                  <c:v>UK &amp; ROI</c:v>
                </c:pt>
              </c:strCache>
            </c:strRef>
          </c:tx>
          <c:spPr>
            <a:solidFill>
              <a:srgbClr val="A6A6A6"/>
            </a:solidFill>
            <a:ln w="3175">
              <a:solidFill>
                <a:schemeClr val="tx1"/>
              </a:solidFill>
            </a:ln>
            <a:effectLst/>
          </c:spPr>
          <c:invertIfNegative val="0"/>
          <c:dLbls>
            <c:dLbl>
              <c:idx val="0"/>
              <c:tx>
                <c:rich>
                  <a:bodyPr/>
                  <a:lstStyle/>
                  <a:p>
                    <a:fld id="{9F6847E9-3597-4470-B356-8CCDF0F536EE}" type="SERIESNAME">
                      <a:rPr lang="en-US"/>
                      <a:pPr/>
                      <a:t>[]</a:t>
                    </a:fld>
                    <a:r>
                      <a:rPr lang="en-US" baseline="0"/>
                      <a:t>,</a:t>
                    </a:r>
                  </a:p>
                  <a:p>
                    <a:r>
                      <a:rPr lang="en-US" baseline="0"/>
                      <a:t> </a:t>
                    </a:r>
                    <a:fld id="{57856518-6F56-418B-8956-02A44DFC72A1}" type="VALUE">
                      <a:rPr lang="en-US" baseline="0"/>
                      <a:pPr/>
                      <a:t>[]</a:t>
                    </a:fld>
                    <a:endParaRPr lang="en-US" baseline="0"/>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59A-4A8B-8034-AA6A0406BB1E}"/>
                </c:ext>
              </c:extLst>
            </c:dLbl>
            <c:dLbl>
              <c:idx val="1"/>
              <c:tx>
                <c:rich>
                  <a:bodyPr/>
                  <a:lstStyle/>
                  <a:p>
                    <a:fld id="{9EC03FFD-D6D1-4221-B407-F7B4431FB700}" type="SERIESNAME">
                      <a:rPr lang="en-US"/>
                      <a:pPr/>
                      <a:t>[]</a:t>
                    </a:fld>
                    <a:r>
                      <a:rPr lang="en-US" baseline="0"/>
                      <a:t>, </a:t>
                    </a:r>
                  </a:p>
                  <a:p>
                    <a:fld id="{382F0875-D079-40EE-9E74-3CE29299C312}" type="VALUE">
                      <a:rPr lang="en-US" baseline="0"/>
                      <a:pPr/>
                      <a:t>[]</a:t>
                    </a:fld>
                    <a:endParaRPr/>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A-4A8B-8034-AA6A0406BB1E}"/>
                </c:ext>
              </c:extLst>
            </c:dLbl>
            <c:dLbl>
              <c:idx val="2"/>
              <c:tx>
                <c:rich>
                  <a:bodyPr/>
                  <a:lstStyle/>
                  <a:p>
                    <a:fld id="{F849DDFD-0366-4B10-A36B-FA8D9406486D}" type="SERIESNAME">
                      <a:rPr lang="en-US"/>
                      <a:pPr/>
                      <a:t>[]</a:t>
                    </a:fld>
                    <a:r>
                      <a:rPr lang="en-US" baseline="0"/>
                      <a:t>, </a:t>
                    </a:r>
                  </a:p>
                  <a:p>
                    <a:fld id="{45E2AE93-5759-4690-B139-6B113FBE781B}" type="VALUE">
                      <a:rPr lang="en-US" baseline="0"/>
                      <a:pPr/>
                      <a:t>[]</a:t>
                    </a:fld>
                    <a:endParaRPr/>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59A-4A8B-8034-AA6A0406BB1E}"/>
                </c:ext>
              </c:extLst>
            </c:dLbl>
            <c:dLbl>
              <c:idx val="3"/>
              <c:tx>
                <c:rich>
                  <a:bodyPr/>
                  <a:lstStyle/>
                  <a:p>
                    <a:fld id="{7DA4FBC0-61F2-45C4-89F9-9B682FEAC664}" type="SERIESNAME">
                      <a:rPr lang="en-US"/>
                      <a:pPr/>
                      <a:t>[]</a:t>
                    </a:fld>
                    <a:r>
                      <a:rPr lang="en-US" baseline="0"/>
                      <a:t>, </a:t>
                    </a:r>
                  </a:p>
                  <a:p>
                    <a:fld id="{A2C5367D-3961-4350-81D7-15554AC32A92}" type="VALUE">
                      <a:rPr lang="en-US" baseline="0"/>
                      <a:pPr/>
                      <a:t>[]</a:t>
                    </a:fld>
                    <a:endParaRPr/>
                  </a:p>
                </c:rich>
              </c:tx>
              <c:dLblPos val="ctr"/>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059A-4A8B-8034-AA6A0406BB1E}"/>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4.7'!$C$35:$F$35</c:f>
              <c:strCache>
                <c:ptCount val="4"/>
                <c:pt idx="0">
                  <c:v>Gasification</c:v>
                </c:pt>
                <c:pt idx="1">
                  <c:v>AD</c:v>
                </c:pt>
                <c:pt idx="2">
                  <c:v>Bioliquid</c:v>
                </c:pt>
                <c:pt idx="3">
                  <c:v>Solid Biomass</c:v>
                </c:pt>
              </c:strCache>
            </c:strRef>
          </c:cat>
          <c:val>
            <c:numRef>
              <c:f>'Figure 4.7'!$C$36:$F$36</c:f>
              <c:numCache>
                <c:formatCode>0.000%</c:formatCode>
                <c:ptCount val="4"/>
                <c:pt idx="0" formatCode="0.0%">
                  <c:v>0.99582156086561646</c:v>
                </c:pt>
                <c:pt idx="1">
                  <c:v>0.9999920171986173</c:v>
                </c:pt>
                <c:pt idx="2" formatCode="0.0%">
                  <c:v>0.88102578100238393</c:v>
                </c:pt>
                <c:pt idx="3" formatCode="0.0%">
                  <c:v>0.57427868514855773</c:v>
                </c:pt>
              </c:numCache>
            </c:numRef>
          </c:val>
          <c:extLst>
            <c:ext xmlns:c16="http://schemas.microsoft.com/office/drawing/2014/chart" uri="{C3380CC4-5D6E-409C-BE32-E72D297353CC}">
              <c16:uniqueId val="{00000000-059A-4A8B-8034-AA6A0406BB1E}"/>
            </c:ext>
          </c:extLst>
        </c:ser>
        <c:ser>
          <c:idx val="1"/>
          <c:order val="1"/>
          <c:tx>
            <c:strRef>
              <c:f>'Figure 4.7'!$B$37</c:f>
              <c:strCache>
                <c:ptCount val="1"/>
                <c:pt idx="0">
                  <c:v>EU</c:v>
                </c:pt>
              </c:strCache>
            </c:strRef>
          </c:tx>
          <c:spPr>
            <a:solidFill>
              <a:srgbClr val="E97132"/>
            </a:solidFill>
            <a:ln w="3175">
              <a:solidFill>
                <a:schemeClr val="tx1"/>
              </a:solidFill>
            </a:ln>
            <a:effectLst/>
          </c:spPr>
          <c:invertIfNegative val="0"/>
          <c:dLbls>
            <c:dLbl>
              <c:idx val="0"/>
              <c:layout>
                <c:manualLayout>
                  <c:x val="0.11133603238866394"/>
                  <c:y val="0.12182739346062178"/>
                </c:manualLayout>
              </c:layout>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59A-4A8B-8034-AA6A0406BB1E}"/>
                </c:ext>
              </c:extLst>
            </c:dLbl>
            <c:dLbl>
              <c:idx val="1"/>
              <c:delete val="1"/>
              <c:extLst>
                <c:ext xmlns:c15="http://schemas.microsoft.com/office/drawing/2012/chart" uri="{CE6537A1-D6FC-4f65-9D91-7224C49458BB}"/>
                <c:ext xmlns:c16="http://schemas.microsoft.com/office/drawing/2014/chart" uri="{C3380CC4-5D6E-409C-BE32-E72D297353CC}">
                  <c16:uniqueId val="{00000008-059A-4A8B-8034-AA6A0406BB1E}"/>
                </c:ext>
              </c:extLst>
            </c:dLbl>
            <c:dLbl>
              <c:idx val="2"/>
              <c:layout>
                <c:manualLayout>
                  <c:x val="0.11133603238866396"/>
                  <c:y val="0.16612826380993881"/>
                </c:manualLayout>
              </c:layout>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059A-4A8B-8034-AA6A0406BB1E}"/>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4.7'!$C$35:$F$35</c:f>
              <c:strCache>
                <c:ptCount val="4"/>
                <c:pt idx="0">
                  <c:v>Gasification</c:v>
                </c:pt>
                <c:pt idx="1">
                  <c:v>AD</c:v>
                </c:pt>
                <c:pt idx="2">
                  <c:v>Bioliquid</c:v>
                </c:pt>
                <c:pt idx="3">
                  <c:v>Solid Biomass</c:v>
                </c:pt>
              </c:strCache>
            </c:strRef>
          </c:cat>
          <c:val>
            <c:numRef>
              <c:f>'Figure 4.7'!$C$37:$F$37</c:f>
              <c:numCache>
                <c:formatCode>0%</c:formatCode>
                <c:ptCount val="4"/>
                <c:pt idx="0" formatCode="0.0%">
                  <c:v>4.1784391343835017E-3</c:v>
                </c:pt>
                <c:pt idx="1">
                  <c:v>0</c:v>
                </c:pt>
                <c:pt idx="2">
                  <c:v>0</c:v>
                </c:pt>
                <c:pt idx="3" formatCode="0.0%">
                  <c:v>3.7205018043735751E-2</c:v>
                </c:pt>
              </c:numCache>
            </c:numRef>
          </c:val>
          <c:extLst>
            <c:ext xmlns:c16="http://schemas.microsoft.com/office/drawing/2014/chart" uri="{C3380CC4-5D6E-409C-BE32-E72D297353CC}">
              <c16:uniqueId val="{00000001-059A-4A8B-8034-AA6A0406BB1E}"/>
            </c:ext>
          </c:extLst>
        </c:ser>
        <c:ser>
          <c:idx val="2"/>
          <c:order val="2"/>
          <c:tx>
            <c:strRef>
              <c:f>'Figure 4.7'!$B$38</c:f>
              <c:strCache>
                <c:ptCount val="1"/>
                <c:pt idx="0">
                  <c:v>Overseas (Non EU)</c:v>
                </c:pt>
              </c:strCache>
            </c:strRef>
          </c:tx>
          <c:spPr>
            <a:solidFill>
              <a:srgbClr val="7030A0"/>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3EFF-4A38-9454-6BD1572AD55E}"/>
                </c:ext>
              </c:extLst>
            </c:dLbl>
            <c:dLbl>
              <c:idx val="1"/>
              <c:layout>
                <c:manualLayout>
                  <c:x val="0"/>
                  <c:y val="-5.1631391615071048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9A-4A8B-8034-AA6A0406BB1E}"/>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059A-4A8B-8034-AA6A0406BB1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59A-4A8B-8034-AA6A0406BB1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4.7'!$C$35:$F$35</c:f>
              <c:strCache>
                <c:ptCount val="4"/>
                <c:pt idx="0">
                  <c:v>Gasification</c:v>
                </c:pt>
                <c:pt idx="1">
                  <c:v>AD</c:v>
                </c:pt>
                <c:pt idx="2">
                  <c:v>Bioliquid</c:v>
                </c:pt>
                <c:pt idx="3">
                  <c:v>Solid Biomass</c:v>
                </c:pt>
              </c:strCache>
            </c:strRef>
          </c:cat>
          <c:val>
            <c:numRef>
              <c:f>'Figure 4.7'!$C$38:$F$38</c:f>
              <c:numCache>
                <c:formatCode>0.000%</c:formatCode>
                <c:ptCount val="4"/>
                <c:pt idx="0" formatCode="0.0%">
                  <c:v>0</c:v>
                </c:pt>
                <c:pt idx="1">
                  <c:v>7.9828013826561314E-6</c:v>
                </c:pt>
                <c:pt idx="2" formatCode="0.0%">
                  <c:v>0.11897421899761609</c:v>
                </c:pt>
                <c:pt idx="3" formatCode="0.0%">
                  <c:v>0.38851629680770877</c:v>
                </c:pt>
              </c:numCache>
            </c:numRef>
          </c:val>
          <c:extLst>
            <c:ext xmlns:c16="http://schemas.microsoft.com/office/drawing/2014/chart" uri="{C3380CC4-5D6E-409C-BE32-E72D297353CC}">
              <c16:uniqueId val="{00000002-059A-4A8B-8034-AA6A0406BB1E}"/>
            </c:ext>
          </c:extLst>
        </c:ser>
        <c:dLbls>
          <c:showLegendKey val="0"/>
          <c:showVal val="0"/>
          <c:showCatName val="0"/>
          <c:showSerName val="0"/>
          <c:showPercent val="0"/>
          <c:showBubbleSize val="0"/>
        </c:dLbls>
        <c:gapWidth val="50"/>
        <c:overlap val="100"/>
        <c:axId val="109106928"/>
        <c:axId val="109104048"/>
      </c:barChart>
      <c:catAx>
        <c:axId val="1091069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09104048"/>
        <c:crosses val="autoZero"/>
        <c:auto val="1"/>
        <c:lblAlgn val="ctr"/>
        <c:lblOffset val="100"/>
        <c:noMultiLvlLbl val="0"/>
      </c:catAx>
      <c:valAx>
        <c:axId val="109104048"/>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b="0"/>
                  <a:t>Percentage of fuel burned</a:t>
                </a:r>
              </a:p>
            </c:rich>
          </c:tx>
          <c:layout>
            <c:manualLayout>
              <c:xMode val="edge"/>
              <c:yMode val="edge"/>
              <c:x val="1.3783868822163542E-2"/>
              <c:y val="0.2902294197894080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09106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4790077336485"/>
          <c:y val="2.0292099243357387E-2"/>
          <c:w val="0.85083364476732282"/>
          <c:h val="0.65737830878390491"/>
        </c:manualLayout>
      </c:layout>
      <c:barChart>
        <c:barDir val="col"/>
        <c:grouping val="clustered"/>
        <c:varyColors val="0"/>
        <c:ser>
          <c:idx val="0"/>
          <c:order val="0"/>
          <c:tx>
            <c:strRef>
              <c:f>'Figure 5.4'!$D$37</c:f>
              <c:strCache>
                <c:ptCount val="1"/>
              </c:strCache>
            </c:strRef>
          </c:tx>
          <c:spPr>
            <a:solidFill>
              <a:srgbClr val="00778A"/>
            </a:solidFill>
            <a:ln w="3175">
              <a:solidFill>
                <a:schemeClr val="tx1"/>
              </a:solidFill>
            </a:ln>
            <a:effectLst/>
          </c:spPr>
          <c:invertIfNegative val="0"/>
          <c:dLbls>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5.4'!$B$45:$B$56</c:f>
              <c:strCache>
                <c:ptCount val="12"/>
                <c:pt idx="0">
                  <c:v>EDF Energy Customers Ltd</c:v>
                </c:pt>
                <c:pt idx="1">
                  <c:v>British Gas Trading Ltd</c:v>
                </c:pt>
                <c:pt idx="2">
                  <c:v>Octopus Energy Limited</c:v>
                </c:pt>
                <c:pt idx="3">
                  <c:v>E.ON Next Energy Limited</c:v>
                </c:pt>
                <c:pt idx="4">
                  <c:v>Npower Commercial Gas Ltd</c:v>
                </c:pt>
                <c:pt idx="5">
                  <c:v>TotalEnergies Gas &amp; Power Limited</c:v>
                </c:pt>
                <c:pt idx="6">
                  <c:v>Drax Energy Solutions Limited</c:v>
                </c:pt>
                <c:pt idx="7">
                  <c:v>Ovo Energy</c:v>
                </c:pt>
                <c:pt idx="8">
                  <c:v>ScottishPower Energy Retail Ltd</c:v>
                </c:pt>
                <c:pt idx="9">
                  <c:v>SSE Energy Supply Ltd</c:v>
                </c:pt>
                <c:pt idx="10">
                  <c:v>SmartestEnergy Ltd</c:v>
                </c:pt>
                <c:pt idx="11">
                  <c:v>Other</c:v>
                </c:pt>
              </c:strCache>
            </c:strRef>
          </c:cat>
          <c:val>
            <c:numRef>
              <c:f>'Figure 5.4'!$D$45:$D$56</c:f>
              <c:numCache>
                <c:formatCode>0.00%</c:formatCode>
                <c:ptCount val="12"/>
                <c:pt idx="0">
                  <c:v>0.18373249640566791</c:v>
                </c:pt>
                <c:pt idx="1">
                  <c:v>0.12010532838110992</c:v>
                </c:pt>
                <c:pt idx="2">
                  <c:v>8.8006765435435799E-2</c:v>
                </c:pt>
                <c:pt idx="3">
                  <c:v>7.3238318379911765E-2</c:v>
                </c:pt>
                <c:pt idx="4">
                  <c:v>6.3888323764915531E-2</c:v>
                </c:pt>
                <c:pt idx="5">
                  <c:v>5.5259257874782607E-2</c:v>
                </c:pt>
                <c:pt idx="6">
                  <c:v>4.9099588300922259E-2</c:v>
                </c:pt>
                <c:pt idx="7">
                  <c:v>4.8010155147425661E-2</c:v>
                </c:pt>
                <c:pt idx="8">
                  <c:v>4.3246821691134807E-2</c:v>
                </c:pt>
                <c:pt idx="9">
                  <c:v>3.7847745726489378E-2</c:v>
                </c:pt>
                <c:pt idx="10">
                  <c:v>3.2805536592052202E-2</c:v>
                </c:pt>
                <c:pt idx="11">
                  <c:v>0.20475966230015216</c:v>
                </c:pt>
              </c:numCache>
            </c:numRef>
          </c:val>
          <c:extLst>
            <c:ext xmlns:c16="http://schemas.microsoft.com/office/drawing/2014/chart" uri="{C3380CC4-5D6E-409C-BE32-E72D297353CC}">
              <c16:uniqueId val="{00000000-BFF6-4DE0-8268-F184363FEAA6}"/>
            </c:ext>
          </c:extLst>
        </c:ser>
        <c:dLbls>
          <c:showLegendKey val="0"/>
          <c:showVal val="0"/>
          <c:showCatName val="0"/>
          <c:showSerName val="0"/>
          <c:showPercent val="0"/>
          <c:showBubbleSize val="0"/>
        </c:dLbls>
        <c:gapWidth val="50"/>
        <c:overlap val="-27"/>
        <c:axId val="1331217871"/>
        <c:axId val="1331233263"/>
      </c:barChart>
      <c:catAx>
        <c:axId val="1331217871"/>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331233263"/>
        <c:crosses val="autoZero"/>
        <c:auto val="1"/>
        <c:lblAlgn val="ctr"/>
        <c:lblOffset val="100"/>
        <c:noMultiLvlLbl val="0"/>
      </c:catAx>
      <c:valAx>
        <c:axId val="1331233263"/>
        <c:scaling>
          <c:orientation val="minMax"/>
        </c:scaling>
        <c:delete val="0"/>
        <c:axPos val="l"/>
        <c:majorGridlines>
          <c:spPr>
            <a:ln w="6350" cap="flat" cmpd="sng" algn="ctr">
              <a:solidFill>
                <a:srgbClr val="A1ABB2"/>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Share of total UK obligation</a:t>
                </a:r>
              </a:p>
            </c:rich>
          </c:tx>
          <c:layout>
            <c:manualLayout>
              <c:xMode val="edge"/>
              <c:yMode val="edge"/>
              <c:x val="1.8467371772278061E-2"/>
              <c:y val="0.1130916068794661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331217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7632230348436"/>
          <c:y val="5.5318078953985418E-2"/>
          <c:w val="0.87997393744826269"/>
          <c:h val="0.74665671571168335"/>
        </c:manualLayout>
      </c:layout>
      <c:barChart>
        <c:barDir val="col"/>
        <c:grouping val="clustered"/>
        <c:varyColors val="0"/>
        <c:ser>
          <c:idx val="0"/>
          <c:order val="0"/>
          <c:tx>
            <c:strRef>
              <c:f>'Figure 5.7'!$C$37</c:f>
              <c:strCache>
                <c:ptCount val="1"/>
                <c:pt idx="0">
                  <c:v>Banked ROCs redeemed</c:v>
                </c:pt>
              </c:strCache>
            </c:strRef>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5.7'!$B$46:$B$55</c:f>
              <c:strCache>
                <c:ptCount val="10"/>
                <c:pt idx="0">
                  <c:v>SY14
(2015-16)</c:v>
                </c:pt>
                <c:pt idx="1">
                  <c:v>SY15
(2016-17)</c:v>
                </c:pt>
                <c:pt idx="2">
                  <c:v>SY16
(2017-18)</c:v>
                </c:pt>
                <c:pt idx="3">
                  <c:v>SY17
(2018-19)</c:v>
                </c:pt>
                <c:pt idx="4">
                  <c:v>SY18
(2019-20)</c:v>
                </c:pt>
                <c:pt idx="5">
                  <c:v>SY19
(2020-21)</c:v>
                </c:pt>
                <c:pt idx="6">
                  <c:v>SY20
(2021-22)</c:v>
                </c:pt>
                <c:pt idx="7">
                  <c:v>SY21
(2022-23)</c:v>
                </c:pt>
                <c:pt idx="8">
                  <c:v>SY22
(2023-24)</c:v>
                </c:pt>
                <c:pt idx="9">
                  <c:v>SY23
(2024-25)</c:v>
                </c:pt>
              </c:strCache>
            </c:strRef>
          </c:cat>
          <c:val>
            <c:numRef>
              <c:f>'Figure 5.7'!$C$46:$C$55</c:f>
              <c:numCache>
                <c:formatCode>#,##0</c:formatCode>
                <c:ptCount val="10"/>
                <c:pt idx="0">
                  <c:v>2775780</c:v>
                </c:pt>
                <c:pt idx="1">
                  <c:v>8943554</c:v>
                </c:pt>
                <c:pt idx="2">
                  <c:v>5318103</c:v>
                </c:pt>
                <c:pt idx="3">
                  <c:v>3277451</c:v>
                </c:pt>
                <c:pt idx="4">
                  <c:v>2055840</c:v>
                </c:pt>
                <c:pt idx="5">
                  <c:v>1050099</c:v>
                </c:pt>
                <c:pt idx="6">
                  <c:v>5132099</c:v>
                </c:pt>
                <c:pt idx="7">
                  <c:v>885550</c:v>
                </c:pt>
                <c:pt idx="8">
                  <c:v>1517919</c:v>
                </c:pt>
                <c:pt idx="9">
                  <c:v>5251880</c:v>
                </c:pt>
              </c:numCache>
            </c:numRef>
          </c:val>
          <c:extLst>
            <c:ext xmlns:c16="http://schemas.microsoft.com/office/drawing/2014/chart" uri="{C3380CC4-5D6E-409C-BE32-E72D297353CC}">
              <c16:uniqueId val="{00000003-DC95-4EEF-BDD5-01492DB7890E}"/>
            </c:ext>
          </c:extLst>
        </c:ser>
        <c:ser>
          <c:idx val="1"/>
          <c:order val="1"/>
          <c:tx>
            <c:strRef>
              <c:f>'Figure 5.7'!$D$37</c:f>
              <c:strCache>
                <c:ptCount val="1"/>
                <c:pt idx="0">
                  <c:v>ROCs issued but not presented</c:v>
                </c:pt>
              </c:strCache>
            </c:strRef>
          </c:tx>
          <c:spPr>
            <a:solidFill>
              <a:srgbClr val="F47B20"/>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5.7'!$B$46:$B$55</c:f>
              <c:strCache>
                <c:ptCount val="10"/>
                <c:pt idx="0">
                  <c:v>SY14
(2015-16)</c:v>
                </c:pt>
                <c:pt idx="1">
                  <c:v>SY15
(2016-17)</c:v>
                </c:pt>
                <c:pt idx="2">
                  <c:v>SY16
(2017-18)</c:v>
                </c:pt>
                <c:pt idx="3">
                  <c:v>SY17
(2018-19)</c:v>
                </c:pt>
                <c:pt idx="4">
                  <c:v>SY18
(2019-20)</c:v>
                </c:pt>
                <c:pt idx="5">
                  <c:v>SY19
(2020-21)</c:v>
                </c:pt>
                <c:pt idx="6">
                  <c:v>SY20
(2021-22)</c:v>
                </c:pt>
                <c:pt idx="7">
                  <c:v>SY21
(2022-23)</c:v>
                </c:pt>
                <c:pt idx="8">
                  <c:v>SY22
(2023-24)</c:v>
                </c:pt>
                <c:pt idx="9">
                  <c:v>SY23
(2024-25)</c:v>
                </c:pt>
              </c:strCache>
            </c:strRef>
          </c:cat>
          <c:val>
            <c:numRef>
              <c:f>'Figure 5.7'!$D$46:$D$55</c:f>
              <c:numCache>
                <c:formatCode>#,##0</c:formatCode>
                <c:ptCount val="10"/>
                <c:pt idx="0">
                  <c:v>8806286</c:v>
                </c:pt>
                <c:pt idx="1">
                  <c:v>4874500</c:v>
                </c:pt>
                <c:pt idx="2">
                  <c:v>2674340</c:v>
                </c:pt>
                <c:pt idx="3">
                  <c:v>1573814</c:v>
                </c:pt>
                <c:pt idx="4">
                  <c:v>801167</c:v>
                </c:pt>
                <c:pt idx="5">
                  <c:v>5036969</c:v>
                </c:pt>
                <c:pt idx="6">
                  <c:v>794474</c:v>
                </c:pt>
                <c:pt idx="7">
                  <c:v>1415756</c:v>
                </c:pt>
                <c:pt idx="8">
                  <c:v>5096061</c:v>
                </c:pt>
                <c:pt idx="9">
                  <c:v>787875</c:v>
                </c:pt>
              </c:numCache>
            </c:numRef>
          </c:val>
          <c:extLst>
            <c:ext xmlns:c16="http://schemas.microsoft.com/office/drawing/2014/chart" uri="{C3380CC4-5D6E-409C-BE32-E72D297353CC}">
              <c16:uniqueId val="{00000005-DC95-4EEF-BDD5-01492DB7890E}"/>
            </c:ext>
          </c:extLst>
        </c:ser>
        <c:dLbls>
          <c:dLblPos val="outEnd"/>
          <c:showLegendKey val="0"/>
          <c:showVal val="1"/>
          <c:showCatName val="0"/>
          <c:showSerName val="0"/>
          <c:showPercent val="0"/>
          <c:showBubbleSize val="0"/>
        </c:dLbls>
        <c:gapWidth val="50"/>
        <c:axId val="2118178672"/>
        <c:axId val="2118179504"/>
      </c:barChart>
      <c:catAx>
        <c:axId val="2118178672"/>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118179504"/>
        <c:crosses val="autoZero"/>
        <c:auto val="1"/>
        <c:lblAlgn val="ctr"/>
        <c:lblOffset val="100"/>
        <c:noMultiLvlLbl val="0"/>
      </c:catAx>
      <c:valAx>
        <c:axId val="2118179504"/>
        <c:scaling>
          <c:orientation val="minMax"/>
          <c:max val="10000000"/>
        </c:scaling>
        <c:delete val="0"/>
        <c:axPos val="l"/>
        <c:majorGridlines>
          <c:spPr>
            <a:ln w="635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100">
                    <a:solidFill>
                      <a:schemeClr val="tx1"/>
                    </a:solidFill>
                  </a:rPr>
                  <a:t>Number of ROCs (millions)</a:t>
                </a:r>
              </a:p>
            </c:rich>
          </c:tx>
          <c:layout>
            <c:manualLayout>
              <c:xMode val="edge"/>
              <c:yMode val="edge"/>
              <c:x val="2.7980204084283557E-2"/>
              <c:y val="0.1053247906386860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118178672"/>
        <c:crosses val="autoZero"/>
        <c:crossBetween val="between"/>
        <c:dispUnits>
          <c:builtInUnit val="millions"/>
        </c:dispUnits>
      </c:valAx>
      <c:spPr>
        <a:noFill/>
        <a:ln w="6350">
          <a:noFill/>
          <a:prstDash val="dash"/>
        </a:ln>
        <a:effectLst/>
      </c:spPr>
    </c:plotArea>
    <c:legend>
      <c:legendPos val="b"/>
      <c:layout>
        <c:manualLayout>
          <c:xMode val="edge"/>
          <c:yMode val="edge"/>
          <c:x val="0.21631218925703447"/>
          <c:y val="0.90517221150336324"/>
          <c:w val="0.68175900984886995"/>
          <c:h val="9.482778849663658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5.9'!$C$38</c:f>
              <c:strCache>
                <c:ptCount val="1"/>
                <c:pt idx="0">
                  <c:v>ROCs redeemed</c:v>
                </c:pt>
              </c:strCache>
            </c:strRef>
          </c:tx>
          <c:spPr>
            <a:solidFill>
              <a:srgbClr val="00778A"/>
            </a:solidFill>
            <a:ln w="3175">
              <a:solidFill>
                <a:schemeClr val="tx1"/>
              </a:solidFill>
            </a:ln>
          </c:spPr>
          <c:invertIfNegative val="0"/>
          <c:dLbls>
            <c:dLbl>
              <c:idx val="0"/>
              <c:layout>
                <c:manualLayout>
                  <c:x val="0"/>
                  <c:y val="-6.008728812784852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06-4D26-B93D-1934059474E3}"/>
                </c:ext>
              </c:extLst>
            </c:dLbl>
            <c:dLbl>
              <c:idx val="1"/>
              <c:layout>
                <c:manualLayout>
                  <c:x val="-3.6913563973721511E-17"/>
                  <c:y val="7.829951342678358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D9-4CC5-AD27-2CB8B359C651}"/>
                </c:ext>
              </c:extLst>
            </c:dLbl>
            <c:numFmt formatCode="#,##0.0" sourceLinked="0"/>
            <c:spPr>
              <a:noFill/>
              <a:ln>
                <a:noFill/>
              </a:ln>
              <a:effectLst/>
            </c:spPr>
            <c:txPr>
              <a:bodyPr rot="-5400000" vert="horz"/>
              <a:lstStyle/>
              <a:p>
                <a:pPr>
                  <a:defRPr b="1">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5.9'!$B$39:$B$55</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5.9'!$C$39:$C$55</c:f>
              <c:numCache>
                <c:formatCode>#,##0</c:formatCode>
                <c:ptCount val="17"/>
                <c:pt idx="0">
                  <c:v>18948878</c:v>
                </c:pt>
                <c:pt idx="1">
                  <c:v>21337205</c:v>
                </c:pt>
                <c:pt idx="2">
                  <c:v>24969364</c:v>
                </c:pt>
                <c:pt idx="3">
                  <c:v>34404733</c:v>
                </c:pt>
                <c:pt idx="4">
                  <c:v>44773499</c:v>
                </c:pt>
                <c:pt idx="5">
                  <c:v>60757250</c:v>
                </c:pt>
                <c:pt idx="6">
                  <c:v>71276525</c:v>
                </c:pt>
                <c:pt idx="7">
                  <c:v>84384727</c:v>
                </c:pt>
                <c:pt idx="8">
                  <c:v>90214078</c:v>
                </c:pt>
                <c:pt idx="9">
                  <c:v>103220879</c:v>
                </c:pt>
                <c:pt idx="10">
                  <c:v>107643960</c:v>
                </c:pt>
                <c:pt idx="11">
                  <c:v>115942339</c:v>
                </c:pt>
                <c:pt idx="12">
                  <c:v>105263447</c:v>
                </c:pt>
                <c:pt idx="13">
                  <c:v>109312159</c:v>
                </c:pt>
                <c:pt idx="14">
                  <c:v>107689568</c:v>
                </c:pt>
                <c:pt idx="15">
                  <c:v>103871737</c:v>
                </c:pt>
                <c:pt idx="16">
                  <c:v>105852239</c:v>
                </c:pt>
              </c:numCache>
            </c:numRef>
          </c:val>
          <c:extLst>
            <c:ext xmlns:c16="http://schemas.microsoft.com/office/drawing/2014/chart" uri="{C3380CC4-5D6E-409C-BE32-E72D297353CC}">
              <c16:uniqueId val="{00000000-16F4-4393-A0F8-F06F8FC5518D}"/>
            </c:ext>
          </c:extLst>
        </c:ser>
        <c:ser>
          <c:idx val="1"/>
          <c:order val="1"/>
          <c:tx>
            <c:strRef>
              <c:f>'Figure 5.9'!$D$38</c:f>
              <c:strCache>
                <c:ptCount val="1"/>
                <c:pt idx="0">
                  <c:v>Payments made (expressed as ROCs)</c:v>
                </c:pt>
              </c:strCache>
            </c:strRef>
          </c:tx>
          <c:spPr>
            <a:solidFill>
              <a:srgbClr val="F47B20"/>
            </a:solidFill>
            <a:ln w="3175">
              <a:solidFill>
                <a:schemeClr val="tx1"/>
              </a:solidFill>
            </a:ln>
          </c:spPr>
          <c:invertIfNegative val="0"/>
          <c:dLbls>
            <c:dLbl>
              <c:idx val="0"/>
              <c:layout>
                <c:manualLayout>
                  <c:x val="0"/>
                  <c:y val="-5.96486280776376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79-4882-8E31-C871B3488F3E}"/>
                </c:ext>
              </c:extLst>
            </c:dLbl>
            <c:dLbl>
              <c:idx val="1"/>
              <c:layout>
                <c:manualLayout>
                  <c:x val="-3.6913563973721511E-17"/>
                  <c:y val="-5.52349377063562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79-4882-8E31-C871B3488F3E}"/>
                </c:ext>
              </c:extLst>
            </c:dLbl>
            <c:dLbl>
              <c:idx val="2"/>
              <c:layout>
                <c:manualLayout>
                  <c:x val="4.0269807711667809E-3"/>
                  <c:y val="-6.12100489706502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79-4882-8E31-C871B3488F3E}"/>
                </c:ext>
              </c:extLst>
            </c:dLbl>
            <c:dLbl>
              <c:idx val="3"/>
              <c:layout>
                <c:manualLayout>
                  <c:x val="0"/>
                  <c:y val="-4.52949140239357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06-4D26-B93D-1934059474E3}"/>
                </c:ext>
              </c:extLst>
            </c:dLbl>
            <c:dLbl>
              <c:idx val="4"/>
              <c:layout>
                <c:manualLayout>
                  <c:x val="0"/>
                  <c:y val="-3.9135722202856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06-4D26-B93D-1934059474E3}"/>
                </c:ext>
              </c:extLst>
            </c:dLbl>
            <c:dLbl>
              <c:idx val="8"/>
              <c:layout>
                <c:manualLayout>
                  <c:x val="0"/>
                  <c:y val="-5.7857907716875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79-4882-8E31-C871B3488F3E}"/>
                </c:ext>
              </c:extLst>
            </c:dLbl>
            <c:dLbl>
              <c:idx val="9"/>
              <c:layout>
                <c:manualLayout>
                  <c:x val="-2.0134903855835566E-3"/>
                  <c:y val="-5.91799407025610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79-4882-8E31-C871B3488F3E}"/>
                </c:ext>
              </c:extLst>
            </c:dLbl>
            <c:dLbl>
              <c:idx val="10"/>
              <c:layout>
                <c:manualLayout>
                  <c:x val="0"/>
                  <c:y val="-8.00324621214047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79-4882-8E31-C871B3488F3E}"/>
                </c:ext>
              </c:extLst>
            </c:dLbl>
            <c:dLbl>
              <c:idx val="11"/>
              <c:layout>
                <c:manualLayout>
                  <c:x val="0"/>
                  <c:y val="-7.08028471302998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79-4882-8E31-C871B3488F3E}"/>
                </c:ext>
              </c:extLst>
            </c:dLbl>
            <c:dLbl>
              <c:idx val="12"/>
              <c:layout>
                <c:manualLayout>
                  <c:x val="0"/>
                  <c:y val="-5.78306693874034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79-4882-8E31-C871B3488F3E}"/>
                </c:ext>
              </c:extLst>
            </c:dLbl>
            <c:dLbl>
              <c:idx val="13"/>
              <c:layout>
                <c:manualLayout>
                  <c:x val="0"/>
                  <c:y val="-8.0391961032365553E-2"/>
                </c:manualLayout>
              </c:layout>
              <c:numFmt formatCode="#,##0.0" sourceLinked="0"/>
              <c:spPr>
                <a:noFill/>
                <a:ln>
                  <a:noFill/>
                </a:ln>
                <a:effectLst/>
              </c:spPr>
              <c:txPr>
                <a:bodyPr rot="0" vert="horz"/>
                <a:lstStyle/>
                <a:p>
                  <a:pPr>
                    <a:defRPr b="1">
                      <a:solidFill>
                        <a:sysClr val="windowText" lastClr="000000"/>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CA-4A08-AECB-806708E74972}"/>
                </c:ext>
              </c:extLst>
            </c:dLbl>
            <c:dLbl>
              <c:idx val="14"/>
              <c:layout>
                <c:manualLayout>
                  <c:x val="0"/>
                  <c:y val="-6.9804136709204809E-2"/>
                </c:manualLayout>
              </c:layout>
              <c:numFmt formatCode="#,##0.0" sourceLinked="0"/>
              <c:spPr>
                <a:noFill/>
                <a:ln>
                  <a:noFill/>
                </a:ln>
                <a:effectLst/>
              </c:spPr>
              <c:txPr>
                <a:bodyPr rot="0" vert="horz"/>
                <a:lstStyle/>
                <a:p>
                  <a:pPr>
                    <a:defRPr b="1">
                      <a:solidFill>
                        <a:sysClr val="windowText" lastClr="000000"/>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85-492D-9F09-D466742D4B51}"/>
                </c:ext>
              </c:extLst>
            </c:dLbl>
            <c:dLbl>
              <c:idx val="16"/>
              <c:layout>
                <c:manualLayout>
                  <c:x val="-1.4170528732404862E-16"/>
                  <c:y val="-5.8927281119372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5D-47D4-B526-FC4E524F3F1E}"/>
                </c:ext>
              </c:extLst>
            </c:dLbl>
            <c:numFmt formatCode="#,##0.0" sourceLinked="0"/>
            <c:spPr>
              <a:solidFill>
                <a:schemeClr val="bg1"/>
              </a:solidFill>
              <a:ln>
                <a:noFill/>
              </a:ln>
              <a:effectLst/>
            </c:spPr>
            <c:txPr>
              <a:bodyPr rot="0" vert="horz"/>
              <a:lstStyle/>
              <a:p>
                <a:pPr>
                  <a:defRPr b="1">
                    <a:solidFill>
                      <a:sysClr val="windowText" lastClr="00000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5.9'!$B$39:$B$55</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5.9'!$D$39:$D$55</c:f>
              <c:numCache>
                <c:formatCode>#,##0</c:formatCode>
                <c:ptCount val="17"/>
                <c:pt idx="0">
                  <c:v>9858363.2829977628</c:v>
                </c:pt>
                <c:pt idx="1">
                  <c:v>8764387.1739714984</c:v>
                </c:pt>
                <c:pt idx="2">
                  <c:v>9780209.6242227629</c:v>
                </c:pt>
                <c:pt idx="3">
                  <c:v>3272393.1248384598</c:v>
                </c:pt>
                <c:pt idx="4">
                  <c:v>4142454.7531319088</c:v>
                </c:pt>
                <c:pt idx="5">
                  <c:v>1101529.2125178485</c:v>
                </c:pt>
                <c:pt idx="6">
                  <c:v>642872.78060046188</c:v>
                </c:pt>
                <c:pt idx="7">
                  <c:v>54971.099481163998</c:v>
                </c:pt>
                <c:pt idx="8">
                  <c:v>10370999.128210854</c:v>
                </c:pt>
                <c:pt idx="9">
                  <c:v>13340354.649188241</c:v>
                </c:pt>
                <c:pt idx="10">
                  <c:v>17934690.427784838</c:v>
                </c:pt>
                <c:pt idx="11">
                  <c:v>13557874.579745797</c:v>
                </c:pt>
                <c:pt idx="12">
                  <c:v>9469118.4215784222</c:v>
                </c:pt>
                <c:pt idx="13">
                  <c:v>16012448.405511811</c:v>
                </c:pt>
                <c:pt idx="14">
                  <c:v>14156702.659606654</c:v>
                </c:pt>
                <c:pt idx="15">
                  <c:v>10638045.928656165</c:v>
                </c:pt>
                <c:pt idx="16">
                  <c:v>13316912.866522484</c:v>
                </c:pt>
              </c:numCache>
            </c:numRef>
          </c:val>
          <c:extLst>
            <c:ext xmlns:c16="http://schemas.microsoft.com/office/drawing/2014/chart" uri="{C3380CC4-5D6E-409C-BE32-E72D297353CC}">
              <c16:uniqueId val="{0000000A-16F4-4393-A0F8-F06F8FC5518D}"/>
            </c:ext>
          </c:extLst>
        </c:ser>
        <c:dLbls>
          <c:dLblPos val="ctr"/>
          <c:showLegendKey val="0"/>
          <c:showVal val="1"/>
          <c:showCatName val="0"/>
          <c:showSerName val="0"/>
          <c:showPercent val="0"/>
          <c:showBubbleSize val="0"/>
        </c:dLbls>
        <c:gapWidth val="50"/>
        <c:overlap val="100"/>
        <c:axId val="287909567"/>
        <c:axId val="287910815"/>
      </c:barChart>
      <c:catAx>
        <c:axId val="28790956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vert="horz"/>
          <a:lstStyle/>
          <a:p>
            <a:pPr>
              <a:defRPr sz="1100" b="0">
                <a:solidFill>
                  <a:sysClr val="windowText" lastClr="000000"/>
                </a:solidFill>
              </a:defRPr>
            </a:pPr>
            <a:endParaRPr lang="en-US"/>
          </a:p>
        </c:txPr>
        <c:crossAx val="287910815"/>
        <c:crosses val="autoZero"/>
        <c:auto val="1"/>
        <c:lblAlgn val="ctr"/>
        <c:lblOffset val="100"/>
        <c:noMultiLvlLbl val="0"/>
      </c:catAx>
      <c:valAx>
        <c:axId val="287910815"/>
        <c:scaling>
          <c:orientation val="minMax"/>
        </c:scaling>
        <c:delete val="0"/>
        <c:axPos val="l"/>
        <c:majorGridlines>
          <c:spPr>
            <a:ln w="6350" cap="flat" cmpd="sng" algn="ctr">
              <a:solidFill>
                <a:schemeClr val="bg1">
                  <a:lumMod val="85000"/>
                </a:schemeClr>
              </a:solidFill>
              <a:prstDash val="dash"/>
              <a:round/>
            </a:ln>
            <a:effectLst/>
          </c:spPr>
        </c:majorGridlines>
        <c:title>
          <c:tx>
            <c:rich>
              <a:bodyPr rot="-5400000" vert="horz"/>
              <a:lstStyle/>
              <a:p>
                <a:pPr>
                  <a:defRPr sz="1100" b="0"/>
                </a:pPr>
                <a:r>
                  <a:rPr lang="en-GB" sz="1100" b="0"/>
                  <a:t>ROCs (millions)</a:t>
                </a:r>
              </a:p>
            </c:rich>
          </c:tx>
          <c:layout>
            <c:manualLayout>
              <c:xMode val="edge"/>
              <c:yMode val="edge"/>
              <c:x val="1.2399256044637322E-2"/>
              <c:y val="8.1732957898463979E-2"/>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sz="1100" b="0">
                <a:solidFill>
                  <a:sysClr val="windowText" lastClr="000000"/>
                </a:solidFill>
              </a:defRPr>
            </a:pPr>
            <a:endParaRPr lang="en-US"/>
          </a:p>
        </c:txPr>
        <c:crossAx val="287909567"/>
        <c:crosses val="autoZero"/>
        <c:crossBetween val="between"/>
        <c:dispUnits>
          <c:builtInUnit val="millions"/>
        </c:dispUnits>
      </c:valAx>
      <c:spPr>
        <a:noFill/>
        <a:ln>
          <a:noFill/>
        </a:ln>
        <a:effectLst/>
      </c:spPr>
    </c:plotArea>
    <c:legend>
      <c:legendPos val="b"/>
      <c:overlay val="0"/>
      <c:spPr>
        <a:noFill/>
        <a:ln>
          <a:noFill/>
        </a:ln>
        <a:effectLst/>
      </c:spPr>
      <c:txPr>
        <a:bodyPr rot="0" vert="horz"/>
        <a:lstStyle/>
        <a:p>
          <a:pPr>
            <a:defRPr sz="1200"/>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5.12'!$C$34</c:f>
              <c:strCache>
                <c:ptCount val="1"/>
                <c:pt idx="0">
                  <c:v>Scheme value (£)</c:v>
                </c:pt>
              </c:strCache>
            </c:strRef>
          </c:tx>
          <c:spPr>
            <a:ln w="28575">
              <a:solidFill>
                <a:srgbClr val="E86E1E"/>
              </a:solidFill>
            </a:ln>
          </c:spPr>
          <c:marker>
            <c:symbol val="circle"/>
            <c:size val="5"/>
            <c:spPr>
              <a:solidFill>
                <a:srgbClr val="E86E1E"/>
              </a:solidFill>
              <a:ln w="28575">
                <a:solidFill>
                  <a:srgbClr val="E86E1E"/>
                </a:solidFill>
              </a:ln>
              <a:effectLst/>
            </c:spPr>
          </c:marker>
          <c:dLbls>
            <c:dLbl>
              <c:idx val="14"/>
              <c:layout>
                <c:manualLayout>
                  <c:x val="-3.4970848217373209E-2"/>
                  <c:y val="-7.59560982219478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B4-4143-AABD-D093C4886F44}"/>
                </c:ext>
              </c:extLst>
            </c:dLbl>
            <c:numFmt formatCode="&quot;£&quot;#,##0.00" sourceLinked="0"/>
            <c:spPr>
              <a:noFill/>
              <a:ln>
                <a:noFill/>
              </a:ln>
              <a:effectLst/>
            </c:spPr>
            <c:txPr>
              <a:bodyPr rot="-4200000" vert="horz" wrap="square" lIns="38100" tIns="19050" rIns="38100" bIns="19050" anchor="ctr">
                <a:spAutoFit/>
              </a:bodyPr>
              <a:lstStyle/>
              <a:p>
                <a:pPr>
                  <a:defRPr sz="1000" b="1">
                    <a:latin typeface="Aptos" panose="020B00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5.12'!$B$35:$B$56</c:f>
              <c:strCache>
                <c:ptCount val="22"/>
                <c:pt idx="0">
                  <c:v>SY1 (2002-03)</c:v>
                </c:pt>
                <c:pt idx="1">
                  <c:v>SY8 (2003-04)</c:v>
                </c:pt>
                <c:pt idx="2">
                  <c:v>SY9 (2004-05)</c:v>
                </c:pt>
                <c:pt idx="3">
                  <c:v>SY4 (2005-06)</c:v>
                </c:pt>
                <c:pt idx="4">
                  <c:v>SY5 (2006-07)</c:v>
                </c:pt>
                <c:pt idx="5">
                  <c:v>SY6 (2007-08)</c:v>
                </c:pt>
                <c:pt idx="6">
                  <c:v>SY7 (2008-09)</c:v>
                </c:pt>
                <c:pt idx="7">
                  <c:v>SY8 (2009-10)</c:v>
                </c:pt>
                <c:pt idx="8">
                  <c:v>SY9 (2010-11)</c:v>
                </c:pt>
                <c:pt idx="9">
                  <c:v>SY10 (2011-12)</c:v>
                </c:pt>
                <c:pt idx="10">
                  <c:v>SY11 (2012-13)</c:v>
                </c:pt>
                <c:pt idx="11">
                  <c:v>SY12 (2013-14)</c:v>
                </c:pt>
                <c:pt idx="12">
                  <c:v>SY13 (2014-15)</c:v>
                </c:pt>
                <c:pt idx="13">
                  <c:v>SY14 (2015-16)</c:v>
                </c:pt>
                <c:pt idx="14">
                  <c:v>SY15 (2016-17)</c:v>
                </c:pt>
                <c:pt idx="15">
                  <c:v>SY16 (2017-18)</c:v>
                </c:pt>
                <c:pt idx="16">
                  <c:v>SY17 (2018-19)</c:v>
                </c:pt>
                <c:pt idx="17">
                  <c:v>SY18 (2019-20)</c:v>
                </c:pt>
                <c:pt idx="18">
                  <c:v>SY19 (2020-21)</c:v>
                </c:pt>
                <c:pt idx="19">
                  <c:v>SY20 (2021-22)</c:v>
                </c:pt>
                <c:pt idx="20">
                  <c:v>SY21 (2022-23)</c:v>
                </c:pt>
                <c:pt idx="21">
                  <c:v>SY22 (2023-24)</c:v>
                </c:pt>
              </c:strCache>
            </c:strRef>
          </c:cat>
          <c:val>
            <c:numRef>
              <c:f>'Figure 5.12'!$C$35:$C$56</c:f>
              <c:numCache>
                <c:formatCode>"£"#,##0</c:formatCode>
                <c:ptCount val="22"/>
                <c:pt idx="0">
                  <c:v>250439567.06</c:v>
                </c:pt>
                <c:pt idx="1">
                  <c:v>406609993.92000002</c:v>
                </c:pt>
                <c:pt idx="2">
                  <c:v>491227122</c:v>
                </c:pt>
                <c:pt idx="3">
                  <c:v>582768945.17999995</c:v>
                </c:pt>
                <c:pt idx="4">
                  <c:v>720111589.12</c:v>
                </c:pt>
                <c:pt idx="5">
                  <c:v>871914465.45000005</c:v>
                </c:pt>
                <c:pt idx="6">
                  <c:v>1030250496.8599999</c:v>
                </c:pt>
                <c:pt idx="7">
                  <c:v>1117216053.8</c:v>
                </c:pt>
                <c:pt idx="8">
                  <c:v>1281927147.76</c:v>
                </c:pt>
                <c:pt idx="9">
                  <c:v>1454288063.9100001</c:v>
                </c:pt>
                <c:pt idx="10">
                  <c:v>1987047885.6200001</c:v>
                </c:pt>
                <c:pt idx="11">
                  <c:v>2595549720</c:v>
                </c:pt>
                <c:pt idx="12">
                  <c:v>3111220316.25</c:v>
                </c:pt>
                <c:pt idx="13">
                  <c:v>3740774947.9099998</c:v>
                </c:pt>
                <c:pt idx="14">
                  <c:v>4498976069.8599997</c:v>
                </c:pt>
                <c:pt idx="15">
                  <c:v>5308924610.8199997</c:v>
                </c:pt>
                <c:pt idx="16">
                  <c:v>5924723558.3999996</c:v>
                </c:pt>
                <c:pt idx="17">
                  <c:v>6310741511.7699995</c:v>
                </c:pt>
                <c:pt idx="18">
                  <c:v>5733699958.0900002</c:v>
                </c:pt>
                <c:pt idx="19">
                  <c:v>6366340140.1599998</c:v>
                </c:pt>
                <c:pt idx="20">
                  <c:v>6435528583.6800003</c:v>
                </c:pt>
                <c:pt idx="21">
                  <c:v>6746728598.3699999</c:v>
                </c:pt>
              </c:numCache>
            </c:numRef>
          </c:val>
          <c:smooth val="0"/>
          <c:extLst>
            <c:ext xmlns:c16="http://schemas.microsoft.com/office/drawing/2014/chart" uri="{C3380CC4-5D6E-409C-BE32-E72D297353CC}">
              <c16:uniqueId val="{00000001-B46D-401E-9FBC-9C070AAB84A5}"/>
            </c:ext>
          </c:extLst>
        </c:ser>
        <c:dLbls>
          <c:dLblPos val="t"/>
          <c:showLegendKey val="0"/>
          <c:showVal val="1"/>
          <c:showCatName val="0"/>
          <c:showSerName val="0"/>
          <c:showPercent val="0"/>
          <c:showBubbleSize val="0"/>
        </c:dLbls>
        <c:marker val="1"/>
        <c:smooth val="0"/>
        <c:axId val="1459607407"/>
        <c:axId val="1459628207"/>
        <c:extLst/>
      </c:lineChart>
      <c:catAx>
        <c:axId val="1459607407"/>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vert="horz"/>
          <a:lstStyle/>
          <a:p>
            <a:pPr>
              <a:defRPr sz="1100" b="0">
                <a:latin typeface="Aptos" panose="020B0004020202020204" pitchFamily="34" charset="0"/>
              </a:defRPr>
            </a:pPr>
            <a:endParaRPr lang="en-US"/>
          </a:p>
        </c:txPr>
        <c:crossAx val="1459628207"/>
        <c:crosses val="autoZero"/>
        <c:auto val="1"/>
        <c:lblAlgn val="ctr"/>
        <c:lblOffset val="100"/>
        <c:noMultiLvlLbl val="0"/>
      </c:catAx>
      <c:valAx>
        <c:axId val="1459628207"/>
        <c:scaling>
          <c:orientation val="minMax"/>
        </c:scaling>
        <c:delete val="0"/>
        <c:axPos val="l"/>
        <c:majorGridlines>
          <c:spPr>
            <a:ln w="6350" cap="flat" cmpd="sng" algn="ctr">
              <a:solidFill>
                <a:schemeClr val="bg1">
                  <a:lumMod val="85000"/>
                </a:schemeClr>
              </a:solidFill>
              <a:prstDash val="dash"/>
              <a:round/>
            </a:ln>
            <a:effectLst/>
          </c:spPr>
        </c:majorGridlines>
        <c:title>
          <c:tx>
            <c:rich>
              <a:bodyPr rot="-5400000" vert="horz"/>
              <a:lstStyle/>
              <a:p>
                <a:pPr>
                  <a:defRPr sz="1100" b="0">
                    <a:solidFill>
                      <a:sysClr val="windowText" lastClr="000000"/>
                    </a:solidFill>
                    <a:latin typeface="Aptos" panose="020B0004020202020204" pitchFamily="34" charset="0"/>
                  </a:defRPr>
                </a:pPr>
                <a:r>
                  <a:rPr lang="en-GB" sz="1100" b="0">
                    <a:solidFill>
                      <a:sysClr val="windowText" lastClr="000000"/>
                    </a:solidFill>
                    <a:latin typeface="Aptos" panose="020B0004020202020204" pitchFamily="34" charset="0"/>
                  </a:rPr>
                  <a:t>Scheme value (billions)</a:t>
                </a:r>
              </a:p>
            </c:rich>
          </c:tx>
          <c:layout>
            <c:manualLayout>
              <c:xMode val="edge"/>
              <c:yMode val="edge"/>
              <c:x val="8.0095892039375744E-3"/>
              <c:y val="0.22749290628813576"/>
            </c:manualLayout>
          </c:layout>
          <c:overlay val="0"/>
          <c:spPr>
            <a:noFill/>
            <a:ln>
              <a:noFill/>
            </a:ln>
            <a:effectLst/>
          </c:spPr>
        </c:title>
        <c:numFmt formatCode="&quot;£&quot;#,##0" sourceLinked="0"/>
        <c:majorTickMark val="out"/>
        <c:minorTickMark val="none"/>
        <c:tickLblPos val="nextTo"/>
        <c:spPr>
          <a:noFill/>
          <a:ln>
            <a:solidFill>
              <a:schemeClr val="tx1"/>
            </a:solidFill>
          </a:ln>
          <a:effectLst/>
        </c:spPr>
        <c:txPr>
          <a:bodyPr rot="-60000000" vert="horz"/>
          <a:lstStyle/>
          <a:p>
            <a:pPr>
              <a:defRPr sz="1100" b="0">
                <a:latin typeface="Aptos" panose="020B0004020202020204" pitchFamily="34" charset="0"/>
              </a:defRPr>
            </a:pPr>
            <a:endParaRPr lang="en-US"/>
          </a:p>
        </c:txPr>
        <c:crossAx val="1459607407"/>
        <c:crosses val="autoZero"/>
        <c:crossBetween val="between"/>
        <c:dispUnits>
          <c:builtInUnit val="b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Aptos" panose="020B0004020202020204" pitchFamily="34" charset="0"/>
              </a:defRPr>
            </a:pPr>
            <a:r>
              <a:rPr lang="en-GB" sz="1400" b="1">
                <a:latin typeface="Aptos" panose="020B0004020202020204" pitchFamily="34" charset="0"/>
              </a:rPr>
              <a:t>c) Fuelled</a:t>
            </a:r>
          </a:p>
        </c:rich>
      </c:tx>
      <c:layout>
        <c:manualLayout>
          <c:xMode val="edge"/>
          <c:yMode val="edge"/>
          <c:x val="0.41785256798292858"/>
          <c:y val="3.5258679326475935E-3"/>
        </c:manualLayout>
      </c:layout>
      <c:overlay val="0"/>
    </c:title>
    <c:autoTitleDeleted val="0"/>
    <c:plotArea>
      <c:layout>
        <c:manualLayout>
          <c:layoutTarget val="inner"/>
          <c:xMode val="edge"/>
          <c:yMode val="edge"/>
          <c:x val="0.11547269419234707"/>
          <c:y val="6.913060980857591E-2"/>
          <c:w val="0.80973395623287725"/>
          <c:h val="0.60711281389247496"/>
        </c:manualLayout>
      </c:layout>
      <c:lineChart>
        <c:grouping val="standard"/>
        <c:varyColors val="0"/>
        <c:ser>
          <c:idx val="0"/>
          <c:order val="0"/>
          <c:tx>
            <c:strRef>
              <c:f>'Figure 5.13 (a-g)'!$B$58</c:f>
              <c:strCache>
                <c:ptCount val="1"/>
                <c:pt idx="0">
                  <c:v>Fuelled</c:v>
                </c:pt>
              </c:strCache>
            </c:strRef>
          </c:tx>
          <c:spPr>
            <a:ln>
              <a:solidFill>
                <a:srgbClr val="F56927"/>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54A9-47D9-AE6B-C02157825491}"/>
                </c:ext>
              </c:extLst>
            </c:dLbl>
            <c:dLbl>
              <c:idx val="1"/>
              <c:delete val="1"/>
              <c:extLst>
                <c:ext xmlns:c15="http://schemas.microsoft.com/office/drawing/2012/chart" uri="{CE6537A1-D6FC-4f65-9D91-7224C49458BB}"/>
                <c:ext xmlns:c16="http://schemas.microsoft.com/office/drawing/2014/chart" uri="{C3380CC4-5D6E-409C-BE32-E72D297353CC}">
                  <c16:uniqueId val="{0000001E-54A9-47D9-AE6B-C02157825491}"/>
                </c:ext>
              </c:extLst>
            </c:dLbl>
            <c:dLbl>
              <c:idx val="2"/>
              <c:delete val="1"/>
              <c:extLst>
                <c:ext xmlns:c15="http://schemas.microsoft.com/office/drawing/2012/chart" uri="{CE6537A1-D6FC-4f65-9D91-7224C49458BB}"/>
                <c:ext xmlns:c16="http://schemas.microsoft.com/office/drawing/2014/chart" uri="{C3380CC4-5D6E-409C-BE32-E72D297353CC}">
                  <c16:uniqueId val="{0000001B-54A9-47D9-AE6B-C02157825491}"/>
                </c:ext>
              </c:extLst>
            </c:dLbl>
            <c:dLbl>
              <c:idx val="3"/>
              <c:delete val="1"/>
              <c:extLst>
                <c:ext xmlns:c15="http://schemas.microsoft.com/office/drawing/2012/chart" uri="{CE6537A1-D6FC-4f65-9D91-7224C49458BB}"/>
                <c:ext xmlns:c16="http://schemas.microsoft.com/office/drawing/2014/chart" uri="{C3380CC4-5D6E-409C-BE32-E72D297353CC}">
                  <c16:uniqueId val="{0000001A-54A9-47D9-AE6B-C02157825491}"/>
                </c:ext>
              </c:extLst>
            </c:dLbl>
            <c:dLbl>
              <c:idx val="4"/>
              <c:delete val="1"/>
              <c:extLst>
                <c:ext xmlns:c15="http://schemas.microsoft.com/office/drawing/2012/chart" uri="{CE6537A1-D6FC-4f65-9D91-7224C49458BB}"/>
                <c:ext xmlns:c16="http://schemas.microsoft.com/office/drawing/2014/chart" uri="{C3380CC4-5D6E-409C-BE32-E72D297353CC}">
                  <c16:uniqueId val="{00000019-54A9-47D9-AE6B-C02157825491}"/>
                </c:ext>
              </c:extLst>
            </c:dLbl>
            <c:dLbl>
              <c:idx val="5"/>
              <c:delete val="1"/>
              <c:extLst>
                <c:ext xmlns:c15="http://schemas.microsoft.com/office/drawing/2012/chart" uri="{CE6537A1-D6FC-4f65-9D91-7224C49458BB}"/>
                <c:ext xmlns:c16="http://schemas.microsoft.com/office/drawing/2014/chart" uri="{C3380CC4-5D6E-409C-BE32-E72D297353CC}">
                  <c16:uniqueId val="{00000016-54A9-47D9-AE6B-C02157825491}"/>
                </c:ext>
              </c:extLst>
            </c:dLbl>
            <c:dLbl>
              <c:idx val="6"/>
              <c:delete val="1"/>
              <c:extLst>
                <c:ext xmlns:c15="http://schemas.microsoft.com/office/drawing/2012/chart" uri="{CE6537A1-D6FC-4f65-9D91-7224C49458BB}"/>
                <c:ext xmlns:c16="http://schemas.microsoft.com/office/drawing/2014/chart" uri="{C3380CC4-5D6E-409C-BE32-E72D297353CC}">
                  <c16:uniqueId val="{00000017-54A9-47D9-AE6B-C02157825491}"/>
                </c:ext>
              </c:extLst>
            </c:dLbl>
            <c:dLbl>
              <c:idx val="7"/>
              <c:delete val="1"/>
              <c:extLst>
                <c:ext xmlns:c15="http://schemas.microsoft.com/office/drawing/2012/chart" uri="{CE6537A1-D6FC-4f65-9D91-7224C49458BB}"/>
                <c:ext xmlns:c16="http://schemas.microsoft.com/office/drawing/2014/chart" uri="{C3380CC4-5D6E-409C-BE32-E72D297353CC}">
                  <c16:uniqueId val="{00000011-54A9-47D9-AE6B-C02157825491}"/>
                </c:ext>
              </c:extLst>
            </c:dLbl>
            <c:dLbl>
              <c:idx val="8"/>
              <c:delete val="1"/>
              <c:extLst>
                <c:ext xmlns:c15="http://schemas.microsoft.com/office/drawing/2012/chart" uri="{CE6537A1-D6FC-4f65-9D91-7224C49458BB}"/>
                <c:ext xmlns:c16="http://schemas.microsoft.com/office/drawing/2014/chart" uri="{C3380CC4-5D6E-409C-BE32-E72D297353CC}">
                  <c16:uniqueId val="{00000010-54A9-47D9-AE6B-C02157825491}"/>
                </c:ext>
              </c:extLst>
            </c:dLbl>
            <c:dLbl>
              <c:idx val="9"/>
              <c:delete val="1"/>
              <c:extLst>
                <c:ext xmlns:c15="http://schemas.microsoft.com/office/drawing/2012/chart" uri="{CE6537A1-D6FC-4f65-9D91-7224C49458BB}"/>
                <c:ext xmlns:c16="http://schemas.microsoft.com/office/drawing/2014/chart" uri="{C3380CC4-5D6E-409C-BE32-E72D297353CC}">
                  <c16:uniqueId val="{0000000D-54A9-47D9-AE6B-C02157825491}"/>
                </c:ext>
              </c:extLst>
            </c:dLbl>
            <c:dLbl>
              <c:idx val="10"/>
              <c:delete val="1"/>
              <c:extLst>
                <c:ext xmlns:c15="http://schemas.microsoft.com/office/drawing/2012/chart" uri="{CE6537A1-D6FC-4f65-9D91-7224C49458BB}"/>
                <c:ext xmlns:c16="http://schemas.microsoft.com/office/drawing/2014/chart" uri="{C3380CC4-5D6E-409C-BE32-E72D297353CC}">
                  <c16:uniqueId val="{0000000C-54A9-47D9-AE6B-C02157825491}"/>
                </c:ext>
              </c:extLst>
            </c:dLbl>
            <c:dLbl>
              <c:idx val="11"/>
              <c:delete val="1"/>
              <c:extLst>
                <c:ext xmlns:c15="http://schemas.microsoft.com/office/drawing/2012/chart" uri="{CE6537A1-D6FC-4f65-9D91-7224C49458BB}"/>
                <c:ext xmlns:c16="http://schemas.microsoft.com/office/drawing/2014/chart" uri="{C3380CC4-5D6E-409C-BE32-E72D297353CC}">
                  <c16:uniqueId val="{00000009-54A9-47D9-AE6B-C02157825491}"/>
                </c:ext>
              </c:extLst>
            </c:dLbl>
            <c:dLbl>
              <c:idx val="12"/>
              <c:delete val="1"/>
              <c:extLst>
                <c:ext xmlns:c15="http://schemas.microsoft.com/office/drawing/2012/chart" uri="{CE6537A1-D6FC-4f65-9D91-7224C49458BB}"/>
                <c:ext xmlns:c16="http://schemas.microsoft.com/office/drawing/2014/chart" uri="{C3380CC4-5D6E-409C-BE32-E72D297353CC}">
                  <c16:uniqueId val="{00000007-54A9-47D9-AE6B-C02157825491}"/>
                </c:ext>
              </c:extLst>
            </c:dLbl>
            <c:dLbl>
              <c:idx val="13"/>
              <c:delete val="1"/>
              <c:extLst>
                <c:ext xmlns:c15="http://schemas.microsoft.com/office/drawing/2012/chart" uri="{CE6537A1-D6FC-4f65-9D91-7224C49458BB}"/>
                <c:ext xmlns:c16="http://schemas.microsoft.com/office/drawing/2014/chart" uri="{C3380CC4-5D6E-409C-BE32-E72D297353CC}">
                  <c16:uniqueId val="{00000005-54A9-47D9-AE6B-C02157825491}"/>
                </c:ext>
              </c:extLst>
            </c:dLbl>
            <c:dLbl>
              <c:idx val="14"/>
              <c:delete val="1"/>
              <c:extLst>
                <c:ext xmlns:c15="http://schemas.microsoft.com/office/drawing/2012/chart" uri="{CE6537A1-D6FC-4f65-9D91-7224C49458BB}"/>
                <c:ext xmlns:c16="http://schemas.microsoft.com/office/drawing/2014/chart" uri="{C3380CC4-5D6E-409C-BE32-E72D297353CC}">
                  <c16:uniqueId val="{00000003-54A9-47D9-AE6B-C02157825491}"/>
                </c:ext>
              </c:extLst>
            </c:dLbl>
            <c:dLbl>
              <c:idx val="15"/>
              <c:delete val="1"/>
              <c:extLst>
                <c:ext xmlns:c15="http://schemas.microsoft.com/office/drawing/2012/chart" uri="{CE6537A1-D6FC-4f65-9D91-7224C49458BB}"/>
                <c:ext xmlns:c16="http://schemas.microsoft.com/office/drawing/2014/chart" uri="{C3380CC4-5D6E-409C-BE32-E72D297353CC}">
                  <c16:uniqueId val="{00000002-54A9-47D9-AE6B-C02157825491}"/>
                </c:ext>
              </c:extLst>
            </c:dLbl>
            <c:dLbl>
              <c:idx val="16"/>
              <c:delete val="1"/>
              <c:extLst>
                <c:ext xmlns:c15="http://schemas.microsoft.com/office/drawing/2012/chart" uri="{CE6537A1-D6FC-4f65-9D91-7224C49458BB}"/>
                <c:ext xmlns:c16="http://schemas.microsoft.com/office/drawing/2014/chart" uri="{C3380CC4-5D6E-409C-BE32-E72D297353CC}">
                  <c16:uniqueId val="{00000001-7DFA-485F-BBEA-B732C82D7005}"/>
                </c:ext>
              </c:extLst>
            </c:dLbl>
            <c:spPr>
              <a:noFill/>
              <a:ln>
                <a:noFill/>
              </a:ln>
              <a:effectLst/>
            </c:spPr>
            <c:txPr>
              <a:bodyPr wrap="square" lIns="38100" tIns="19050" rIns="38100" bIns="19050" anchor="ctr">
                <a:spAutoFit/>
              </a:bodyPr>
              <a:lstStyle/>
              <a:p>
                <a:pPr>
                  <a:defRPr b="1">
                    <a:latin typeface="Aptos" panose="020B00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A1ABB2"/>
                      </a:solidFill>
                    </a:ln>
                  </c:spPr>
                </c15:leaderLines>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(a-g)'!$C$58:$T$58</c:f>
              <c:numCache>
                <c:formatCode>"£"#,##0.00</c:formatCode>
                <c:ptCount val="18"/>
                <c:pt idx="0">
                  <c:v>52.95</c:v>
                </c:pt>
                <c:pt idx="1">
                  <c:v>54.37</c:v>
                </c:pt>
                <c:pt idx="2">
                  <c:v>56.341241561242754</c:v>
                </c:pt>
                <c:pt idx="3">
                  <c:v>51.187638782705982</c:v>
                </c:pt>
                <c:pt idx="4">
                  <c:v>44.384164973471172</c:v>
                </c:pt>
                <c:pt idx="5">
                  <c:v>61.042208698619149</c:v>
                </c:pt>
                <c:pt idx="6">
                  <c:v>51.308080230226963</c:v>
                </c:pt>
                <c:pt idx="7">
                  <c:v>51.163278216363096</c:v>
                </c:pt>
                <c:pt idx="8">
                  <c:v>51.749354488850699</c:v>
                </c:pt>
                <c:pt idx="9">
                  <c:v>61.29142165867578</c:v>
                </c:pt>
                <c:pt idx="10">
                  <c:v>68.929244561036057</c:v>
                </c:pt>
                <c:pt idx="11">
                  <c:v>72.52249353938204</c:v>
                </c:pt>
                <c:pt idx="12">
                  <c:v>72.396837374567667</c:v>
                </c:pt>
                <c:pt idx="13">
                  <c:v>72.305146935608164</c:v>
                </c:pt>
                <c:pt idx="14">
                  <c:v>75.867521444643515</c:v>
                </c:pt>
                <c:pt idx="15">
                  <c:v>77.98</c:v>
                </c:pt>
                <c:pt idx="16">
                  <c:v>86.388060050276778</c:v>
                </c:pt>
                <c:pt idx="17">
                  <c:v>96.267910538573886</c:v>
                </c:pt>
              </c:numCache>
            </c:numRef>
          </c:val>
          <c:smooth val="0"/>
          <c:extLst>
            <c:ext xmlns:c16="http://schemas.microsoft.com/office/drawing/2014/chart" uri="{C3380CC4-5D6E-409C-BE32-E72D297353CC}">
              <c16:uniqueId val="{00000001-7C66-407C-94A3-AD168B562D7C}"/>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54A9-47D9-AE6B-C02157825491}"/>
                </c:ext>
              </c:extLst>
            </c:dLbl>
            <c:dLbl>
              <c:idx val="1"/>
              <c:delete val="1"/>
              <c:extLst>
                <c:ext xmlns:c15="http://schemas.microsoft.com/office/drawing/2012/chart" uri="{CE6537A1-D6FC-4f65-9D91-7224C49458BB}"/>
                <c:ext xmlns:c16="http://schemas.microsoft.com/office/drawing/2014/chart" uri="{C3380CC4-5D6E-409C-BE32-E72D297353CC}">
                  <c16:uniqueId val="{0000001C-54A9-47D9-AE6B-C02157825491}"/>
                </c:ext>
              </c:extLst>
            </c:dLbl>
            <c:dLbl>
              <c:idx val="2"/>
              <c:delete val="1"/>
              <c:extLst>
                <c:ext xmlns:c15="http://schemas.microsoft.com/office/drawing/2012/chart" uri="{CE6537A1-D6FC-4f65-9D91-7224C49458BB}"/>
                <c:ext xmlns:c16="http://schemas.microsoft.com/office/drawing/2014/chart" uri="{C3380CC4-5D6E-409C-BE32-E72D297353CC}">
                  <c16:uniqueId val="{00000013-54A9-47D9-AE6B-C02157825491}"/>
                </c:ext>
              </c:extLst>
            </c:dLbl>
            <c:dLbl>
              <c:idx val="3"/>
              <c:delete val="1"/>
              <c:extLst>
                <c:ext xmlns:c15="http://schemas.microsoft.com/office/drawing/2012/chart" uri="{CE6537A1-D6FC-4f65-9D91-7224C49458BB}"/>
                <c:ext xmlns:c16="http://schemas.microsoft.com/office/drawing/2014/chart" uri="{C3380CC4-5D6E-409C-BE32-E72D297353CC}">
                  <c16:uniqueId val="{00000014-54A9-47D9-AE6B-C02157825491}"/>
                </c:ext>
              </c:extLst>
            </c:dLbl>
            <c:dLbl>
              <c:idx val="4"/>
              <c:delete val="1"/>
              <c:extLst>
                <c:ext xmlns:c15="http://schemas.microsoft.com/office/drawing/2012/chart" uri="{CE6537A1-D6FC-4f65-9D91-7224C49458BB}"/>
                <c:ext xmlns:c16="http://schemas.microsoft.com/office/drawing/2014/chart" uri="{C3380CC4-5D6E-409C-BE32-E72D297353CC}">
                  <c16:uniqueId val="{00000018-54A9-47D9-AE6B-C02157825491}"/>
                </c:ext>
              </c:extLst>
            </c:dLbl>
            <c:dLbl>
              <c:idx val="5"/>
              <c:delete val="1"/>
              <c:extLst>
                <c:ext xmlns:c15="http://schemas.microsoft.com/office/drawing/2012/chart" uri="{CE6537A1-D6FC-4f65-9D91-7224C49458BB}"/>
                <c:ext xmlns:c16="http://schemas.microsoft.com/office/drawing/2014/chart" uri="{C3380CC4-5D6E-409C-BE32-E72D297353CC}">
                  <c16:uniqueId val="{00000015-54A9-47D9-AE6B-C02157825491}"/>
                </c:ext>
              </c:extLst>
            </c:dLbl>
            <c:dLbl>
              <c:idx val="6"/>
              <c:delete val="1"/>
              <c:extLst>
                <c:ext xmlns:c15="http://schemas.microsoft.com/office/drawing/2012/chart" uri="{CE6537A1-D6FC-4f65-9D91-7224C49458BB}"/>
                <c:ext xmlns:c16="http://schemas.microsoft.com/office/drawing/2014/chart" uri="{C3380CC4-5D6E-409C-BE32-E72D297353CC}">
                  <c16:uniqueId val="{00000012-54A9-47D9-AE6B-C02157825491}"/>
                </c:ext>
              </c:extLst>
            </c:dLbl>
            <c:dLbl>
              <c:idx val="7"/>
              <c:delete val="1"/>
              <c:extLst>
                <c:ext xmlns:c15="http://schemas.microsoft.com/office/drawing/2012/chart" uri="{CE6537A1-D6FC-4f65-9D91-7224C49458BB}"/>
                <c:ext xmlns:c16="http://schemas.microsoft.com/office/drawing/2014/chart" uri="{C3380CC4-5D6E-409C-BE32-E72D297353CC}">
                  <c16:uniqueId val="{0000000F-54A9-47D9-AE6B-C02157825491}"/>
                </c:ext>
              </c:extLst>
            </c:dLbl>
            <c:dLbl>
              <c:idx val="8"/>
              <c:delete val="1"/>
              <c:extLst>
                <c:ext xmlns:c15="http://schemas.microsoft.com/office/drawing/2012/chart" uri="{CE6537A1-D6FC-4f65-9D91-7224C49458BB}"/>
                <c:ext xmlns:c16="http://schemas.microsoft.com/office/drawing/2014/chart" uri="{C3380CC4-5D6E-409C-BE32-E72D297353CC}">
                  <c16:uniqueId val="{0000000E-54A9-47D9-AE6B-C02157825491}"/>
                </c:ext>
              </c:extLst>
            </c:dLbl>
            <c:dLbl>
              <c:idx val="9"/>
              <c:delete val="1"/>
              <c:extLst>
                <c:ext xmlns:c15="http://schemas.microsoft.com/office/drawing/2012/chart" uri="{CE6537A1-D6FC-4f65-9D91-7224C49458BB}"/>
                <c:ext xmlns:c16="http://schemas.microsoft.com/office/drawing/2014/chart" uri="{C3380CC4-5D6E-409C-BE32-E72D297353CC}">
                  <c16:uniqueId val="{0000000B-54A9-47D9-AE6B-C02157825491}"/>
                </c:ext>
              </c:extLst>
            </c:dLbl>
            <c:dLbl>
              <c:idx val="10"/>
              <c:delete val="1"/>
              <c:extLst>
                <c:ext xmlns:c15="http://schemas.microsoft.com/office/drawing/2012/chart" uri="{CE6537A1-D6FC-4f65-9D91-7224C49458BB}"/>
                <c:ext xmlns:c16="http://schemas.microsoft.com/office/drawing/2014/chart" uri="{C3380CC4-5D6E-409C-BE32-E72D297353CC}">
                  <c16:uniqueId val="{0000000A-54A9-47D9-AE6B-C02157825491}"/>
                </c:ext>
              </c:extLst>
            </c:dLbl>
            <c:dLbl>
              <c:idx val="11"/>
              <c:delete val="1"/>
              <c:extLst>
                <c:ext xmlns:c15="http://schemas.microsoft.com/office/drawing/2012/chart" uri="{CE6537A1-D6FC-4f65-9D91-7224C49458BB}"/>
                <c:ext xmlns:c16="http://schemas.microsoft.com/office/drawing/2014/chart" uri="{C3380CC4-5D6E-409C-BE32-E72D297353CC}">
                  <c16:uniqueId val="{00000008-54A9-47D9-AE6B-C02157825491}"/>
                </c:ext>
              </c:extLst>
            </c:dLbl>
            <c:dLbl>
              <c:idx val="12"/>
              <c:delete val="1"/>
              <c:extLst>
                <c:ext xmlns:c15="http://schemas.microsoft.com/office/drawing/2012/chart" uri="{CE6537A1-D6FC-4f65-9D91-7224C49458BB}"/>
                <c:ext xmlns:c16="http://schemas.microsoft.com/office/drawing/2014/chart" uri="{C3380CC4-5D6E-409C-BE32-E72D297353CC}">
                  <c16:uniqueId val="{00000006-54A9-47D9-AE6B-C02157825491}"/>
                </c:ext>
              </c:extLst>
            </c:dLbl>
            <c:dLbl>
              <c:idx val="13"/>
              <c:delete val="1"/>
              <c:extLst>
                <c:ext xmlns:c15="http://schemas.microsoft.com/office/drawing/2012/chart" uri="{CE6537A1-D6FC-4f65-9D91-7224C49458BB}"/>
                <c:ext xmlns:c16="http://schemas.microsoft.com/office/drawing/2014/chart" uri="{C3380CC4-5D6E-409C-BE32-E72D297353CC}">
                  <c16:uniqueId val="{00000004-54A9-47D9-AE6B-C02157825491}"/>
                </c:ext>
              </c:extLst>
            </c:dLbl>
            <c:dLbl>
              <c:idx val="14"/>
              <c:delete val="1"/>
              <c:extLst>
                <c:ext xmlns:c15="http://schemas.microsoft.com/office/drawing/2012/chart" uri="{CE6537A1-D6FC-4f65-9D91-7224C49458BB}"/>
                <c:ext xmlns:c16="http://schemas.microsoft.com/office/drawing/2014/chart" uri="{C3380CC4-5D6E-409C-BE32-E72D297353CC}">
                  <c16:uniqueId val="{00000001-54A9-47D9-AE6B-C02157825491}"/>
                </c:ext>
              </c:extLst>
            </c:dLbl>
            <c:dLbl>
              <c:idx val="15"/>
              <c:delete val="1"/>
              <c:extLst>
                <c:ext xmlns:c15="http://schemas.microsoft.com/office/drawing/2012/chart" uri="{CE6537A1-D6FC-4f65-9D91-7224C49458BB}"/>
                <c:ext xmlns:c16="http://schemas.microsoft.com/office/drawing/2014/chart" uri="{C3380CC4-5D6E-409C-BE32-E72D297353CC}">
                  <c16:uniqueId val="{00000000-54A9-47D9-AE6B-C02157825491}"/>
                </c:ext>
              </c:extLst>
            </c:dLbl>
            <c:dLbl>
              <c:idx val="16"/>
              <c:delete val="1"/>
              <c:extLst>
                <c:ext xmlns:c15="http://schemas.microsoft.com/office/drawing/2012/chart" uri="{CE6537A1-D6FC-4f65-9D91-7224C49458BB}"/>
                <c:ext xmlns:c16="http://schemas.microsoft.com/office/drawing/2014/chart" uri="{C3380CC4-5D6E-409C-BE32-E72D297353CC}">
                  <c16:uniqueId val="{00000000-7DFA-485F-BBEA-B732C82D7005}"/>
                </c:ext>
              </c:extLst>
            </c:dLbl>
            <c:dLbl>
              <c:idx val="17"/>
              <c:layout>
                <c:manualLayout>
                  <c:x val="-2.82102131221494E-2"/>
                  <c:y val="4.2037229833839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A9-47D9-AE6B-C02157825491}"/>
                </c:ext>
              </c:extLst>
            </c:dLbl>
            <c:spPr>
              <a:noFill/>
              <a:ln>
                <a:noFill/>
              </a:ln>
              <a:effectLst/>
            </c:spPr>
            <c:txPr>
              <a:bodyPr wrap="square" lIns="38100" tIns="19050" rIns="38100" bIns="19050" anchor="ctr">
                <a:spAutoFit/>
              </a:bodyPr>
              <a:lstStyle/>
              <a:p>
                <a:pPr>
                  <a:defRPr b="1">
                    <a:latin typeface="Aptos" panose="020B00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A1ABB2"/>
                      </a:solidFill>
                    </a:ln>
                  </c:spPr>
                </c15:leaderLines>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4A53-4084-A618-36B689379C1B}"/>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latin typeface="Aptos" panose="020B0004020202020204" pitchFamily="34" charset="0"/>
              </a:defRPr>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latin typeface="Aptos" panose="020B0004020202020204" pitchFamily="34" charset="0"/>
                  </a:defRPr>
                </a:pPr>
                <a:r>
                  <a:rPr lang="en-GB" sz="1100" b="0">
                    <a:latin typeface="Aptos" panose="020B0004020202020204" pitchFamily="34" charset="0"/>
                  </a:rPr>
                  <a:t>£/MWh</a:t>
                </a:r>
              </a:p>
            </c:rich>
          </c:tx>
          <c:layout>
            <c:manualLayout>
              <c:xMode val="edge"/>
              <c:yMode val="edge"/>
              <c:x val="5.1480333907849975E-4"/>
              <c:y val="0.34355654566898181"/>
            </c:manualLayout>
          </c:layout>
          <c:overlay val="0"/>
        </c:title>
        <c:numFmt formatCode="&quot;£&quot;#,##0" sourceLinked="0"/>
        <c:majorTickMark val="out"/>
        <c:minorTickMark val="none"/>
        <c:tickLblPos val="nextTo"/>
        <c:spPr>
          <a:ln w="6350">
            <a:solidFill>
              <a:schemeClr val="tx1"/>
            </a:solidFill>
          </a:ln>
        </c:spPr>
        <c:txPr>
          <a:bodyPr/>
          <a:lstStyle/>
          <a:p>
            <a:pPr>
              <a:defRPr sz="1100" b="0">
                <a:latin typeface="Aptos" panose="020B0004020202020204" pitchFamily="34" charset="0"/>
              </a:defRPr>
            </a:pPr>
            <a:endParaRPr lang="en-US"/>
          </a:p>
        </c:txPr>
        <c:crossAx val="168939520"/>
        <c:crosses val="autoZero"/>
        <c:crossBetween val="between"/>
      </c:valAx>
    </c:plotArea>
    <c:legend>
      <c:legendPos val="b"/>
      <c:layout>
        <c:manualLayout>
          <c:xMode val="edge"/>
          <c:yMode val="edge"/>
          <c:x val="0.20843014794123199"/>
          <c:y val="0.92505218776271825"/>
          <c:w val="0.60005843846298845"/>
          <c:h val="7.494781223728178E-2"/>
        </c:manualLayout>
      </c:layout>
      <c:overlay val="0"/>
      <c:txPr>
        <a:bodyPr/>
        <a:lstStyle/>
        <a:p>
          <a:pPr>
            <a:defRPr sz="1200" b="0">
              <a:latin typeface="Aptos" panose="020B0004020202020204" pitchFamily="34" charset="0"/>
            </a:defRPr>
          </a:pPr>
          <a:endParaRPr lang="en-US"/>
        </a:p>
      </c:txPr>
    </c:legend>
    <c:plotVisOnly val="1"/>
    <c:dispBlanksAs val="gap"/>
    <c:showDLblsOverMax val="0"/>
  </c:chart>
  <c:spPr>
    <a:ln>
      <a:noFill/>
    </a:ln>
  </c:spPr>
  <c:txPr>
    <a:bodyPr/>
    <a:lstStyle/>
    <a:p>
      <a:pPr>
        <a:defRPr>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d) Hydro</a:t>
            </a:r>
          </a:p>
        </c:rich>
      </c:tx>
      <c:layout>
        <c:manualLayout>
          <c:xMode val="edge"/>
          <c:yMode val="edge"/>
          <c:x val="0.42682532729428357"/>
          <c:y val="3.5367788800274476E-3"/>
        </c:manualLayout>
      </c:layout>
      <c:overlay val="0"/>
    </c:title>
    <c:autoTitleDeleted val="0"/>
    <c:plotArea>
      <c:layout>
        <c:manualLayout>
          <c:layoutTarget val="inner"/>
          <c:xMode val="edge"/>
          <c:yMode val="edge"/>
          <c:x val="0.14421057001546186"/>
          <c:y val="6.1701196211023719E-2"/>
          <c:w val="0.78755468527075745"/>
          <c:h val="0.60803957035860434"/>
        </c:manualLayout>
      </c:layout>
      <c:lineChart>
        <c:grouping val="standard"/>
        <c:varyColors val="0"/>
        <c:ser>
          <c:idx val="1"/>
          <c:order val="0"/>
          <c:tx>
            <c:strRef>
              <c:f>'Figure 5.13 (a-g)'!$B$59</c:f>
              <c:strCache>
                <c:ptCount val="1"/>
                <c:pt idx="0">
                  <c:v>Hydro</c:v>
                </c:pt>
              </c:strCache>
            </c:strRef>
          </c:tx>
          <c:spPr>
            <a:ln>
              <a:solidFill>
                <a:srgbClr val="E86E1E"/>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BE57-422B-A587-F456DB20967C}"/>
                </c:ext>
              </c:extLst>
            </c:dLbl>
            <c:dLbl>
              <c:idx val="1"/>
              <c:delete val="1"/>
              <c:extLst>
                <c:ext xmlns:c15="http://schemas.microsoft.com/office/drawing/2012/chart" uri="{CE6537A1-D6FC-4f65-9D91-7224C49458BB}"/>
                <c:ext xmlns:c16="http://schemas.microsoft.com/office/drawing/2014/chart" uri="{C3380CC4-5D6E-409C-BE32-E72D297353CC}">
                  <c16:uniqueId val="{00000012-BE57-422B-A587-F456DB20967C}"/>
                </c:ext>
              </c:extLst>
            </c:dLbl>
            <c:dLbl>
              <c:idx val="2"/>
              <c:delete val="1"/>
              <c:extLst>
                <c:ext xmlns:c15="http://schemas.microsoft.com/office/drawing/2012/chart" uri="{CE6537A1-D6FC-4f65-9D91-7224C49458BB}"/>
                <c:ext xmlns:c16="http://schemas.microsoft.com/office/drawing/2014/chart" uri="{C3380CC4-5D6E-409C-BE32-E72D297353CC}">
                  <c16:uniqueId val="{0000000F-BE57-422B-A587-F456DB20967C}"/>
                </c:ext>
              </c:extLst>
            </c:dLbl>
            <c:dLbl>
              <c:idx val="3"/>
              <c:delete val="1"/>
              <c:extLst>
                <c:ext xmlns:c15="http://schemas.microsoft.com/office/drawing/2012/chart" uri="{CE6537A1-D6FC-4f65-9D91-7224C49458BB}"/>
                <c:ext xmlns:c16="http://schemas.microsoft.com/office/drawing/2014/chart" uri="{C3380CC4-5D6E-409C-BE32-E72D297353CC}">
                  <c16:uniqueId val="{0000000D-BE57-422B-A587-F456DB20967C}"/>
                </c:ext>
              </c:extLst>
            </c:dLbl>
            <c:dLbl>
              <c:idx val="4"/>
              <c:delete val="1"/>
              <c:extLst>
                <c:ext xmlns:c15="http://schemas.microsoft.com/office/drawing/2012/chart" uri="{CE6537A1-D6FC-4f65-9D91-7224C49458BB}"/>
                <c:ext xmlns:c16="http://schemas.microsoft.com/office/drawing/2014/chart" uri="{C3380CC4-5D6E-409C-BE32-E72D297353CC}">
                  <c16:uniqueId val="{00000018-BE57-422B-A587-F456DB20967C}"/>
                </c:ext>
              </c:extLst>
            </c:dLbl>
            <c:dLbl>
              <c:idx val="5"/>
              <c:delete val="1"/>
              <c:extLst>
                <c:ext xmlns:c15="http://schemas.microsoft.com/office/drawing/2012/chart" uri="{CE6537A1-D6FC-4f65-9D91-7224C49458BB}"/>
                <c:ext xmlns:c16="http://schemas.microsoft.com/office/drawing/2014/chart" uri="{C3380CC4-5D6E-409C-BE32-E72D297353CC}">
                  <c16:uniqueId val="{00000014-BE57-422B-A587-F456DB20967C}"/>
                </c:ext>
              </c:extLst>
            </c:dLbl>
            <c:dLbl>
              <c:idx val="6"/>
              <c:delete val="1"/>
              <c:extLst>
                <c:ext xmlns:c15="http://schemas.microsoft.com/office/drawing/2012/chart" uri="{CE6537A1-D6FC-4f65-9D91-7224C49458BB}"/>
                <c:ext xmlns:c16="http://schemas.microsoft.com/office/drawing/2014/chart" uri="{C3380CC4-5D6E-409C-BE32-E72D297353CC}">
                  <c16:uniqueId val="{00000017-BE57-422B-A587-F456DB20967C}"/>
                </c:ext>
              </c:extLst>
            </c:dLbl>
            <c:dLbl>
              <c:idx val="7"/>
              <c:delete val="1"/>
              <c:extLst>
                <c:ext xmlns:c15="http://schemas.microsoft.com/office/drawing/2012/chart" uri="{CE6537A1-D6FC-4f65-9D91-7224C49458BB}"/>
                <c:ext xmlns:c16="http://schemas.microsoft.com/office/drawing/2014/chart" uri="{C3380CC4-5D6E-409C-BE32-E72D297353CC}">
                  <c16:uniqueId val="{00000016-BE57-422B-A587-F456DB20967C}"/>
                </c:ext>
              </c:extLst>
            </c:dLbl>
            <c:dLbl>
              <c:idx val="8"/>
              <c:delete val="1"/>
              <c:extLst>
                <c:ext xmlns:c15="http://schemas.microsoft.com/office/drawing/2012/chart" uri="{CE6537A1-D6FC-4f65-9D91-7224C49458BB}"/>
                <c:ext xmlns:c16="http://schemas.microsoft.com/office/drawing/2014/chart" uri="{C3380CC4-5D6E-409C-BE32-E72D297353CC}">
                  <c16:uniqueId val="{00000015-BE57-422B-A587-F456DB20967C}"/>
                </c:ext>
              </c:extLst>
            </c:dLbl>
            <c:dLbl>
              <c:idx val="9"/>
              <c:delete val="1"/>
              <c:extLst>
                <c:ext xmlns:c15="http://schemas.microsoft.com/office/drawing/2012/chart" uri="{CE6537A1-D6FC-4f65-9D91-7224C49458BB}"/>
                <c:ext xmlns:c16="http://schemas.microsoft.com/office/drawing/2014/chart" uri="{C3380CC4-5D6E-409C-BE32-E72D297353CC}">
                  <c16:uniqueId val="{0000001F-BE57-422B-A587-F456DB20967C}"/>
                </c:ext>
              </c:extLst>
            </c:dLbl>
            <c:dLbl>
              <c:idx val="10"/>
              <c:delete val="1"/>
              <c:extLst>
                <c:ext xmlns:c15="http://schemas.microsoft.com/office/drawing/2012/chart" uri="{CE6537A1-D6FC-4f65-9D91-7224C49458BB}"/>
                <c:ext xmlns:c16="http://schemas.microsoft.com/office/drawing/2014/chart" uri="{C3380CC4-5D6E-409C-BE32-E72D297353CC}">
                  <c16:uniqueId val="{0000001E-BE57-422B-A587-F456DB20967C}"/>
                </c:ext>
              </c:extLst>
            </c:dLbl>
            <c:dLbl>
              <c:idx val="11"/>
              <c:delete val="1"/>
              <c:extLst>
                <c:ext xmlns:c15="http://schemas.microsoft.com/office/drawing/2012/chart" uri="{CE6537A1-D6FC-4f65-9D91-7224C49458BB}"/>
                <c:ext xmlns:c16="http://schemas.microsoft.com/office/drawing/2014/chart" uri="{C3380CC4-5D6E-409C-BE32-E72D297353CC}">
                  <c16:uniqueId val="{0000001D-BE57-422B-A587-F456DB20967C}"/>
                </c:ext>
              </c:extLst>
            </c:dLbl>
            <c:dLbl>
              <c:idx val="12"/>
              <c:delete val="1"/>
              <c:extLst>
                <c:ext xmlns:c15="http://schemas.microsoft.com/office/drawing/2012/chart" uri="{CE6537A1-D6FC-4f65-9D91-7224C49458BB}"/>
                <c:ext xmlns:c16="http://schemas.microsoft.com/office/drawing/2014/chart" uri="{C3380CC4-5D6E-409C-BE32-E72D297353CC}">
                  <c16:uniqueId val="{0000001C-BE57-422B-A587-F456DB20967C}"/>
                </c:ext>
              </c:extLst>
            </c:dLbl>
            <c:dLbl>
              <c:idx val="13"/>
              <c:delete val="1"/>
              <c:extLst>
                <c:ext xmlns:c15="http://schemas.microsoft.com/office/drawing/2012/chart" uri="{CE6537A1-D6FC-4f65-9D91-7224C49458BB}"/>
                <c:ext xmlns:c16="http://schemas.microsoft.com/office/drawing/2014/chart" uri="{C3380CC4-5D6E-409C-BE32-E72D297353CC}">
                  <c16:uniqueId val="{0000001B-BE57-422B-A587-F456DB20967C}"/>
                </c:ext>
              </c:extLst>
            </c:dLbl>
            <c:dLbl>
              <c:idx val="14"/>
              <c:delete val="1"/>
              <c:extLst>
                <c:ext xmlns:c15="http://schemas.microsoft.com/office/drawing/2012/chart" uri="{CE6537A1-D6FC-4f65-9D91-7224C49458BB}"/>
                <c:ext xmlns:c16="http://schemas.microsoft.com/office/drawing/2014/chart" uri="{C3380CC4-5D6E-409C-BE32-E72D297353CC}">
                  <c16:uniqueId val="{0000001A-BE57-422B-A587-F456DB20967C}"/>
                </c:ext>
              </c:extLst>
            </c:dLbl>
            <c:dLbl>
              <c:idx val="15"/>
              <c:delete val="1"/>
              <c:extLst>
                <c:ext xmlns:c15="http://schemas.microsoft.com/office/drawing/2012/chart" uri="{CE6537A1-D6FC-4f65-9D91-7224C49458BB}"/>
                <c:ext xmlns:c16="http://schemas.microsoft.com/office/drawing/2014/chart" uri="{C3380CC4-5D6E-409C-BE32-E72D297353CC}">
                  <c16:uniqueId val="{00000019-BE57-422B-A587-F456DB20967C}"/>
                </c:ext>
              </c:extLst>
            </c:dLbl>
            <c:dLbl>
              <c:idx val="16"/>
              <c:delete val="1"/>
              <c:extLst>
                <c:ext xmlns:c15="http://schemas.microsoft.com/office/drawing/2012/chart" uri="{CE6537A1-D6FC-4f65-9D91-7224C49458BB}"/>
                <c:ext xmlns:c16="http://schemas.microsoft.com/office/drawing/2014/chart" uri="{C3380CC4-5D6E-409C-BE32-E72D297353CC}">
                  <c16:uniqueId val="{00000001-2987-4691-A958-21ECCA4249B7}"/>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(a-g)'!$C$59:$T$59</c:f>
              <c:numCache>
                <c:formatCode>"£"#,##0.00</c:formatCode>
                <c:ptCount val="18"/>
                <c:pt idx="0">
                  <c:v>52.95</c:v>
                </c:pt>
                <c:pt idx="1">
                  <c:v>54.37</c:v>
                </c:pt>
                <c:pt idx="2">
                  <c:v>52.449751476914244</c:v>
                </c:pt>
                <c:pt idx="3">
                  <c:v>51.344975473133523</c:v>
                </c:pt>
                <c:pt idx="4">
                  <c:v>42.314232329600308</c:v>
                </c:pt>
                <c:pt idx="5">
                  <c:v>44.477856504218387</c:v>
                </c:pt>
                <c:pt idx="6">
                  <c:v>42.819548719082</c:v>
                </c:pt>
                <c:pt idx="7">
                  <c:v>43.821041608927487</c:v>
                </c:pt>
                <c:pt idx="8">
                  <c:v>44.5548355559934</c:v>
                </c:pt>
                <c:pt idx="9">
                  <c:v>50.140166154910382</c:v>
                </c:pt>
                <c:pt idx="10">
                  <c:v>51.97744931281207</c:v>
                </c:pt>
                <c:pt idx="11">
                  <c:v>55.58736755425992</c:v>
                </c:pt>
                <c:pt idx="12">
                  <c:v>55.069244854229296</c:v>
                </c:pt>
                <c:pt idx="13">
                  <c:v>55.136596756236749</c:v>
                </c:pt>
                <c:pt idx="14">
                  <c:v>58.877047938852328</c:v>
                </c:pt>
                <c:pt idx="15">
                  <c:v>60.35</c:v>
                </c:pt>
                <c:pt idx="16">
                  <c:v>65.794632857174435</c:v>
                </c:pt>
                <c:pt idx="17">
                  <c:v>73.479419188874687</c:v>
                </c:pt>
              </c:numCache>
            </c:numRef>
          </c:val>
          <c:smooth val="0"/>
          <c:extLst xmlns:c15="http://schemas.microsoft.com/office/drawing/2012/chart">
            <c:ext xmlns:c16="http://schemas.microsoft.com/office/drawing/2014/chart" uri="{C3380CC4-5D6E-409C-BE32-E72D297353CC}">
              <c16:uniqueId val="{00000003-C16A-434B-B66D-9787D152B04E}"/>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BE57-422B-A587-F456DB20967C}"/>
                </c:ext>
              </c:extLst>
            </c:dLbl>
            <c:dLbl>
              <c:idx val="1"/>
              <c:delete val="1"/>
              <c:extLst>
                <c:ext xmlns:c15="http://schemas.microsoft.com/office/drawing/2012/chart" uri="{CE6537A1-D6FC-4f65-9D91-7224C49458BB}"/>
                <c:ext xmlns:c16="http://schemas.microsoft.com/office/drawing/2014/chart" uri="{C3380CC4-5D6E-409C-BE32-E72D297353CC}">
                  <c16:uniqueId val="{00000010-BE57-422B-A587-F456DB20967C}"/>
                </c:ext>
              </c:extLst>
            </c:dLbl>
            <c:dLbl>
              <c:idx val="2"/>
              <c:delete val="1"/>
              <c:extLst>
                <c:ext xmlns:c15="http://schemas.microsoft.com/office/drawing/2012/chart" uri="{CE6537A1-D6FC-4f65-9D91-7224C49458BB}"/>
                <c:ext xmlns:c16="http://schemas.microsoft.com/office/drawing/2014/chart" uri="{C3380CC4-5D6E-409C-BE32-E72D297353CC}">
                  <c16:uniqueId val="{0000000E-BE57-422B-A587-F456DB20967C}"/>
                </c:ext>
              </c:extLst>
            </c:dLbl>
            <c:dLbl>
              <c:idx val="3"/>
              <c:delete val="1"/>
              <c:extLst>
                <c:ext xmlns:c15="http://schemas.microsoft.com/office/drawing/2012/chart" uri="{CE6537A1-D6FC-4f65-9D91-7224C49458BB}"/>
                <c:ext xmlns:c16="http://schemas.microsoft.com/office/drawing/2014/chart" uri="{C3380CC4-5D6E-409C-BE32-E72D297353CC}">
                  <c16:uniqueId val="{0000000C-BE57-422B-A587-F456DB20967C}"/>
                </c:ext>
              </c:extLst>
            </c:dLbl>
            <c:dLbl>
              <c:idx val="4"/>
              <c:delete val="1"/>
              <c:extLst>
                <c:ext xmlns:c15="http://schemas.microsoft.com/office/drawing/2012/chart" uri="{CE6537A1-D6FC-4f65-9D91-7224C49458BB}"/>
                <c:ext xmlns:c16="http://schemas.microsoft.com/office/drawing/2014/chart" uri="{C3380CC4-5D6E-409C-BE32-E72D297353CC}">
                  <c16:uniqueId val="{0000000B-BE57-422B-A587-F456DB20967C}"/>
                </c:ext>
              </c:extLst>
            </c:dLbl>
            <c:dLbl>
              <c:idx val="5"/>
              <c:delete val="1"/>
              <c:extLst>
                <c:ext xmlns:c15="http://schemas.microsoft.com/office/drawing/2012/chart" uri="{CE6537A1-D6FC-4f65-9D91-7224C49458BB}"/>
                <c:ext xmlns:c16="http://schemas.microsoft.com/office/drawing/2014/chart" uri="{C3380CC4-5D6E-409C-BE32-E72D297353CC}">
                  <c16:uniqueId val="{0000000A-BE57-422B-A587-F456DB20967C}"/>
                </c:ext>
              </c:extLst>
            </c:dLbl>
            <c:dLbl>
              <c:idx val="6"/>
              <c:delete val="1"/>
              <c:extLst>
                <c:ext xmlns:c15="http://schemas.microsoft.com/office/drawing/2012/chart" uri="{CE6537A1-D6FC-4f65-9D91-7224C49458BB}"/>
                <c:ext xmlns:c16="http://schemas.microsoft.com/office/drawing/2014/chart" uri="{C3380CC4-5D6E-409C-BE32-E72D297353CC}">
                  <c16:uniqueId val="{00000009-BE57-422B-A587-F456DB20967C}"/>
                </c:ext>
              </c:extLst>
            </c:dLbl>
            <c:dLbl>
              <c:idx val="7"/>
              <c:delete val="1"/>
              <c:extLst>
                <c:ext xmlns:c15="http://schemas.microsoft.com/office/drawing/2012/chart" uri="{CE6537A1-D6FC-4f65-9D91-7224C49458BB}"/>
                <c:ext xmlns:c16="http://schemas.microsoft.com/office/drawing/2014/chart" uri="{C3380CC4-5D6E-409C-BE32-E72D297353CC}">
                  <c16:uniqueId val="{00000008-BE57-422B-A587-F456DB20967C}"/>
                </c:ext>
              </c:extLst>
            </c:dLbl>
            <c:dLbl>
              <c:idx val="8"/>
              <c:delete val="1"/>
              <c:extLst>
                <c:ext xmlns:c15="http://schemas.microsoft.com/office/drawing/2012/chart" uri="{CE6537A1-D6FC-4f65-9D91-7224C49458BB}"/>
                <c:ext xmlns:c16="http://schemas.microsoft.com/office/drawing/2014/chart" uri="{C3380CC4-5D6E-409C-BE32-E72D297353CC}">
                  <c16:uniqueId val="{00000007-BE57-422B-A587-F456DB20967C}"/>
                </c:ext>
              </c:extLst>
            </c:dLbl>
            <c:dLbl>
              <c:idx val="9"/>
              <c:delete val="1"/>
              <c:extLst>
                <c:ext xmlns:c15="http://schemas.microsoft.com/office/drawing/2012/chart" uri="{CE6537A1-D6FC-4f65-9D91-7224C49458BB}"/>
                <c:ext xmlns:c16="http://schemas.microsoft.com/office/drawing/2014/chart" uri="{C3380CC4-5D6E-409C-BE32-E72D297353CC}">
                  <c16:uniqueId val="{00000006-BE57-422B-A587-F456DB20967C}"/>
                </c:ext>
              </c:extLst>
            </c:dLbl>
            <c:dLbl>
              <c:idx val="10"/>
              <c:delete val="1"/>
              <c:extLst>
                <c:ext xmlns:c15="http://schemas.microsoft.com/office/drawing/2012/chart" uri="{CE6537A1-D6FC-4f65-9D91-7224C49458BB}"/>
                <c:ext xmlns:c16="http://schemas.microsoft.com/office/drawing/2014/chart" uri="{C3380CC4-5D6E-409C-BE32-E72D297353CC}">
                  <c16:uniqueId val="{00000005-BE57-422B-A587-F456DB20967C}"/>
                </c:ext>
              </c:extLst>
            </c:dLbl>
            <c:dLbl>
              <c:idx val="11"/>
              <c:delete val="1"/>
              <c:extLst>
                <c:ext xmlns:c15="http://schemas.microsoft.com/office/drawing/2012/chart" uri="{CE6537A1-D6FC-4f65-9D91-7224C49458BB}"/>
                <c:ext xmlns:c16="http://schemas.microsoft.com/office/drawing/2014/chart" uri="{C3380CC4-5D6E-409C-BE32-E72D297353CC}">
                  <c16:uniqueId val="{00000004-BE57-422B-A587-F456DB20967C}"/>
                </c:ext>
              </c:extLst>
            </c:dLbl>
            <c:dLbl>
              <c:idx val="12"/>
              <c:delete val="1"/>
              <c:extLst>
                <c:ext xmlns:c15="http://schemas.microsoft.com/office/drawing/2012/chart" uri="{CE6537A1-D6FC-4f65-9D91-7224C49458BB}"/>
                <c:ext xmlns:c16="http://schemas.microsoft.com/office/drawing/2014/chart" uri="{C3380CC4-5D6E-409C-BE32-E72D297353CC}">
                  <c16:uniqueId val="{00000003-BE57-422B-A587-F456DB20967C}"/>
                </c:ext>
              </c:extLst>
            </c:dLbl>
            <c:dLbl>
              <c:idx val="13"/>
              <c:delete val="1"/>
              <c:extLst>
                <c:ext xmlns:c15="http://schemas.microsoft.com/office/drawing/2012/chart" uri="{CE6537A1-D6FC-4f65-9D91-7224C49458BB}"/>
                <c:ext xmlns:c16="http://schemas.microsoft.com/office/drawing/2014/chart" uri="{C3380CC4-5D6E-409C-BE32-E72D297353CC}">
                  <c16:uniqueId val="{00000002-BE57-422B-A587-F456DB20967C}"/>
                </c:ext>
              </c:extLst>
            </c:dLbl>
            <c:dLbl>
              <c:idx val="14"/>
              <c:delete val="1"/>
              <c:extLst>
                <c:ext xmlns:c15="http://schemas.microsoft.com/office/drawing/2012/chart" uri="{CE6537A1-D6FC-4f65-9D91-7224C49458BB}"/>
                <c:ext xmlns:c16="http://schemas.microsoft.com/office/drawing/2014/chart" uri="{C3380CC4-5D6E-409C-BE32-E72D297353CC}">
                  <c16:uniqueId val="{00000001-BE57-422B-A587-F456DB20967C}"/>
                </c:ext>
              </c:extLst>
            </c:dLbl>
            <c:dLbl>
              <c:idx val="15"/>
              <c:delete val="1"/>
              <c:extLst>
                <c:ext xmlns:c15="http://schemas.microsoft.com/office/drawing/2012/chart" uri="{CE6537A1-D6FC-4f65-9D91-7224C49458BB}"/>
                <c:ext xmlns:c16="http://schemas.microsoft.com/office/drawing/2014/chart" uri="{C3380CC4-5D6E-409C-BE32-E72D297353CC}">
                  <c16:uniqueId val="{00000000-BE57-422B-A587-F456DB20967C}"/>
                </c:ext>
              </c:extLst>
            </c:dLbl>
            <c:dLbl>
              <c:idx val="16"/>
              <c:delete val="1"/>
              <c:extLst>
                <c:ext xmlns:c15="http://schemas.microsoft.com/office/drawing/2012/chart" uri="{CE6537A1-D6FC-4f65-9D91-7224C49458BB}"/>
                <c:ext xmlns:c16="http://schemas.microsoft.com/office/drawing/2014/chart" uri="{C3380CC4-5D6E-409C-BE32-E72D297353CC}">
                  <c16:uniqueId val="{00000000-2987-4691-A958-21ECCA4249B7}"/>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F087-46B6-9B67-979FAA11C71D}"/>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solidFill>
                  <a:sysClr val="windowText" lastClr="000000"/>
                </a:solidFill>
              </a:defRPr>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6.2025547492165819E-3"/>
              <c:y val="0.34355666424733317"/>
            </c:manualLayout>
          </c:layout>
          <c:overlay val="0"/>
        </c:title>
        <c:numFmt formatCode="&quot;£&quot;#,##0" sourceLinked="0"/>
        <c:majorTickMark val="out"/>
        <c:minorTickMark val="none"/>
        <c:tickLblPos val="nextTo"/>
        <c:spPr>
          <a:ln w="6350">
            <a:solidFill>
              <a:schemeClr val="tx1"/>
            </a:solidFill>
          </a:ln>
        </c:spPr>
        <c:txPr>
          <a:bodyPr/>
          <a:lstStyle/>
          <a:p>
            <a:pPr>
              <a:defRPr sz="1100" b="0"/>
            </a:pPr>
            <a:endParaRPr lang="en-US"/>
          </a:p>
        </c:txPr>
        <c:crossAx val="168939520"/>
        <c:crosses val="autoZero"/>
        <c:crossBetween val="between"/>
      </c:valAx>
    </c:plotArea>
    <c:legend>
      <c:legendPos val="b"/>
      <c:layout>
        <c:manualLayout>
          <c:xMode val="edge"/>
          <c:yMode val="edge"/>
          <c:x val="0.21191752037067479"/>
          <c:y val="0.92512997847640122"/>
          <c:w val="0.5818144530863355"/>
          <c:h val="7.4870021523598812E-2"/>
        </c:manualLayout>
      </c:layout>
      <c:overlay val="0"/>
      <c:txPr>
        <a:bodyPr/>
        <a:lstStyle/>
        <a:p>
          <a:pPr>
            <a:defRPr sz="1200"/>
          </a:pPr>
          <a:endParaRPr lang="en-US"/>
        </a:p>
      </c:txPr>
    </c:legend>
    <c:plotVisOnly val="1"/>
    <c:dispBlanksAs val="gap"/>
    <c:showDLblsOverMax val="0"/>
  </c:chart>
  <c:spPr>
    <a:ln>
      <a:noFill/>
    </a:ln>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f) Landfill gas</a:t>
            </a:r>
          </a:p>
        </c:rich>
      </c:tx>
      <c:overlay val="0"/>
    </c:title>
    <c:autoTitleDeleted val="0"/>
    <c:plotArea>
      <c:layout>
        <c:manualLayout>
          <c:layoutTarget val="inner"/>
          <c:xMode val="edge"/>
          <c:yMode val="edge"/>
          <c:x val="0.11242671323451899"/>
          <c:y val="9.8125308641975315E-2"/>
          <c:w val="0.81534337193180817"/>
          <c:h val="0.57059068679966751"/>
        </c:manualLayout>
      </c:layout>
      <c:lineChart>
        <c:grouping val="standard"/>
        <c:varyColors val="0"/>
        <c:ser>
          <c:idx val="2"/>
          <c:order val="0"/>
          <c:tx>
            <c:strRef>
              <c:f>'Figure 5.13 (a-g)'!$B$60</c:f>
              <c:strCache>
                <c:ptCount val="1"/>
                <c:pt idx="0">
                  <c:v>Landfill gas </c:v>
                </c:pt>
              </c:strCache>
            </c:strRef>
          </c:tx>
          <c:spPr>
            <a:ln>
              <a:solidFill>
                <a:srgbClr val="F56927"/>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FA51-4567-AD91-83EB86FB2BDF}"/>
                </c:ext>
              </c:extLst>
            </c:dLbl>
            <c:dLbl>
              <c:idx val="1"/>
              <c:delete val="1"/>
              <c:extLst>
                <c:ext xmlns:c15="http://schemas.microsoft.com/office/drawing/2012/chart" uri="{CE6537A1-D6FC-4f65-9D91-7224C49458BB}"/>
                <c:ext xmlns:c16="http://schemas.microsoft.com/office/drawing/2014/chart" uri="{C3380CC4-5D6E-409C-BE32-E72D297353CC}">
                  <c16:uniqueId val="{00000012-FA51-4567-AD91-83EB86FB2BDF}"/>
                </c:ext>
              </c:extLst>
            </c:dLbl>
            <c:dLbl>
              <c:idx val="2"/>
              <c:delete val="1"/>
              <c:extLst>
                <c:ext xmlns:c15="http://schemas.microsoft.com/office/drawing/2012/chart" uri="{CE6537A1-D6FC-4f65-9D91-7224C49458BB}"/>
                <c:ext xmlns:c16="http://schemas.microsoft.com/office/drawing/2014/chart" uri="{C3380CC4-5D6E-409C-BE32-E72D297353CC}">
                  <c16:uniqueId val="{00000011-FA51-4567-AD91-83EB86FB2BDF}"/>
                </c:ext>
              </c:extLst>
            </c:dLbl>
            <c:dLbl>
              <c:idx val="3"/>
              <c:delete val="1"/>
              <c:extLst>
                <c:ext xmlns:c15="http://schemas.microsoft.com/office/drawing/2012/chart" uri="{CE6537A1-D6FC-4f65-9D91-7224C49458BB}"/>
                <c:ext xmlns:c16="http://schemas.microsoft.com/office/drawing/2014/chart" uri="{C3380CC4-5D6E-409C-BE32-E72D297353CC}">
                  <c16:uniqueId val="{00000010-FA51-4567-AD91-83EB86FB2BDF}"/>
                </c:ext>
              </c:extLst>
            </c:dLbl>
            <c:dLbl>
              <c:idx val="4"/>
              <c:delete val="1"/>
              <c:extLst>
                <c:ext xmlns:c15="http://schemas.microsoft.com/office/drawing/2012/chart" uri="{CE6537A1-D6FC-4f65-9D91-7224C49458BB}"/>
                <c:ext xmlns:c16="http://schemas.microsoft.com/office/drawing/2014/chart" uri="{C3380CC4-5D6E-409C-BE32-E72D297353CC}">
                  <c16:uniqueId val="{0000000B-FA51-4567-AD91-83EB86FB2BDF}"/>
                </c:ext>
              </c:extLst>
            </c:dLbl>
            <c:dLbl>
              <c:idx val="5"/>
              <c:delete val="1"/>
              <c:extLst>
                <c:ext xmlns:c15="http://schemas.microsoft.com/office/drawing/2012/chart" uri="{CE6537A1-D6FC-4f65-9D91-7224C49458BB}"/>
                <c:ext xmlns:c16="http://schemas.microsoft.com/office/drawing/2014/chart" uri="{C3380CC4-5D6E-409C-BE32-E72D297353CC}">
                  <c16:uniqueId val="{0000000A-FA51-4567-AD91-83EB86FB2BDF}"/>
                </c:ext>
              </c:extLst>
            </c:dLbl>
            <c:dLbl>
              <c:idx val="6"/>
              <c:delete val="1"/>
              <c:extLst>
                <c:ext xmlns:c15="http://schemas.microsoft.com/office/drawing/2012/chart" uri="{CE6537A1-D6FC-4f65-9D91-7224C49458BB}"/>
                <c:ext xmlns:c16="http://schemas.microsoft.com/office/drawing/2014/chart" uri="{C3380CC4-5D6E-409C-BE32-E72D297353CC}">
                  <c16:uniqueId val="{00000009-FA51-4567-AD91-83EB86FB2BDF}"/>
                </c:ext>
              </c:extLst>
            </c:dLbl>
            <c:dLbl>
              <c:idx val="7"/>
              <c:delete val="1"/>
              <c:extLst>
                <c:ext xmlns:c15="http://schemas.microsoft.com/office/drawing/2012/chart" uri="{CE6537A1-D6FC-4f65-9D91-7224C49458BB}"/>
                <c:ext xmlns:c16="http://schemas.microsoft.com/office/drawing/2014/chart" uri="{C3380CC4-5D6E-409C-BE32-E72D297353CC}">
                  <c16:uniqueId val="{00000008-FA51-4567-AD91-83EB86FB2BDF}"/>
                </c:ext>
              </c:extLst>
            </c:dLbl>
            <c:dLbl>
              <c:idx val="8"/>
              <c:delete val="1"/>
              <c:extLst>
                <c:ext xmlns:c15="http://schemas.microsoft.com/office/drawing/2012/chart" uri="{CE6537A1-D6FC-4f65-9D91-7224C49458BB}"/>
                <c:ext xmlns:c16="http://schemas.microsoft.com/office/drawing/2014/chart" uri="{C3380CC4-5D6E-409C-BE32-E72D297353CC}">
                  <c16:uniqueId val="{00000007-FA51-4567-AD91-83EB86FB2BDF}"/>
                </c:ext>
              </c:extLst>
            </c:dLbl>
            <c:dLbl>
              <c:idx val="9"/>
              <c:delete val="1"/>
              <c:extLst>
                <c:ext xmlns:c15="http://schemas.microsoft.com/office/drawing/2012/chart" uri="{CE6537A1-D6FC-4f65-9D91-7224C49458BB}"/>
                <c:ext xmlns:c16="http://schemas.microsoft.com/office/drawing/2014/chart" uri="{C3380CC4-5D6E-409C-BE32-E72D297353CC}">
                  <c16:uniqueId val="{00000006-FA51-4567-AD91-83EB86FB2BDF}"/>
                </c:ext>
              </c:extLst>
            </c:dLbl>
            <c:dLbl>
              <c:idx val="10"/>
              <c:delete val="1"/>
              <c:extLst>
                <c:ext xmlns:c15="http://schemas.microsoft.com/office/drawing/2012/chart" uri="{CE6537A1-D6FC-4f65-9D91-7224C49458BB}"/>
                <c:ext xmlns:c16="http://schemas.microsoft.com/office/drawing/2014/chart" uri="{C3380CC4-5D6E-409C-BE32-E72D297353CC}">
                  <c16:uniqueId val="{00000005-FA51-4567-AD91-83EB86FB2BDF}"/>
                </c:ext>
              </c:extLst>
            </c:dLbl>
            <c:dLbl>
              <c:idx val="11"/>
              <c:delete val="1"/>
              <c:extLst>
                <c:ext xmlns:c15="http://schemas.microsoft.com/office/drawing/2012/chart" uri="{CE6537A1-D6FC-4f65-9D91-7224C49458BB}"/>
                <c:ext xmlns:c16="http://schemas.microsoft.com/office/drawing/2014/chart" uri="{C3380CC4-5D6E-409C-BE32-E72D297353CC}">
                  <c16:uniqueId val="{00000004-FA51-4567-AD91-83EB86FB2BDF}"/>
                </c:ext>
              </c:extLst>
            </c:dLbl>
            <c:dLbl>
              <c:idx val="12"/>
              <c:delete val="1"/>
              <c:extLst>
                <c:ext xmlns:c15="http://schemas.microsoft.com/office/drawing/2012/chart" uri="{CE6537A1-D6FC-4f65-9D91-7224C49458BB}"/>
                <c:ext xmlns:c16="http://schemas.microsoft.com/office/drawing/2014/chart" uri="{C3380CC4-5D6E-409C-BE32-E72D297353CC}">
                  <c16:uniqueId val="{00000003-FA51-4567-AD91-83EB86FB2BDF}"/>
                </c:ext>
              </c:extLst>
            </c:dLbl>
            <c:dLbl>
              <c:idx val="13"/>
              <c:delete val="1"/>
              <c:extLst>
                <c:ext xmlns:c15="http://schemas.microsoft.com/office/drawing/2012/chart" uri="{CE6537A1-D6FC-4f65-9D91-7224C49458BB}"/>
                <c:ext xmlns:c16="http://schemas.microsoft.com/office/drawing/2014/chart" uri="{C3380CC4-5D6E-409C-BE32-E72D297353CC}">
                  <c16:uniqueId val="{00000002-FA51-4567-AD91-83EB86FB2BDF}"/>
                </c:ext>
              </c:extLst>
            </c:dLbl>
            <c:dLbl>
              <c:idx val="14"/>
              <c:delete val="1"/>
              <c:extLst>
                <c:ext xmlns:c15="http://schemas.microsoft.com/office/drawing/2012/chart" uri="{CE6537A1-D6FC-4f65-9D91-7224C49458BB}"/>
                <c:ext xmlns:c16="http://schemas.microsoft.com/office/drawing/2014/chart" uri="{C3380CC4-5D6E-409C-BE32-E72D297353CC}">
                  <c16:uniqueId val="{00000001-FA51-4567-AD91-83EB86FB2BDF}"/>
                </c:ext>
              </c:extLst>
            </c:dLbl>
            <c:dLbl>
              <c:idx val="15"/>
              <c:delete val="1"/>
              <c:extLst>
                <c:ext xmlns:c15="http://schemas.microsoft.com/office/drawing/2012/chart" uri="{CE6537A1-D6FC-4f65-9D91-7224C49458BB}"/>
                <c:ext xmlns:c16="http://schemas.microsoft.com/office/drawing/2014/chart" uri="{C3380CC4-5D6E-409C-BE32-E72D297353CC}">
                  <c16:uniqueId val="{00000000-FA51-4567-AD91-83EB86FB2BDF}"/>
                </c:ext>
              </c:extLst>
            </c:dLbl>
            <c:dLbl>
              <c:idx val="16"/>
              <c:delete val="1"/>
              <c:extLst>
                <c:ext xmlns:c15="http://schemas.microsoft.com/office/drawing/2012/chart" uri="{CE6537A1-D6FC-4f65-9D91-7224C49458BB}"/>
                <c:ext xmlns:c16="http://schemas.microsoft.com/office/drawing/2014/chart" uri="{C3380CC4-5D6E-409C-BE32-E72D297353CC}">
                  <c16:uniqueId val="{00000001-5B56-416A-A112-DB9D6328D0FD}"/>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(a-g)'!$C$60:$T$60</c:f>
              <c:numCache>
                <c:formatCode>"£"#,##0.00</c:formatCode>
                <c:ptCount val="18"/>
                <c:pt idx="0">
                  <c:v>52.95</c:v>
                </c:pt>
                <c:pt idx="1">
                  <c:v>54.37</c:v>
                </c:pt>
                <c:pt idx="2">
                  <c:v>52.259499800959276</c:v>
                </c:pt>
                <c:pt idx="3">
                  <c:v>51.34</c:v>
                </c:pt>
                <c:pt idx="4">
                  <c:v>42.246077688651368</c:v>
                </c:pt>
                <c:pt idx="5">
                  <c:v>44.2704400469406</c:v>
                </c:pt>
                <c:pt idx="6">
                  <c:v>42.281469091327331</c:v>
                </c:pt>
                <c:pt idx="7">
                  <c:v>43.101568165517683</c:v>
                </c:pt>
                <c:pt idx="8">
                  <c:v>43.814339796629262</c:v>
                </c:pt>
                <c:pt idx="9">
                  <c:v>49.310022673869064</c:v>
                </c:pt>
                <c:pt idx="10">
                  <c:v>50.648528816172679</c:v>
                </c:pt>
                <c:pt idx="11">
                  <c:v>54.124217300686524</c:v>
                </c:pt>
                <c:pt idx="12">
                  <c:v>53.568810016189012</c:v>
                </c:pt>
                <c:pt idx="13">
                  <c:v>53.528051043865823</c:v>
                </c:pt>
                <c:pt idx="14">
                  <c:v>57.061642209157199</c:v>
                </c:pt>
                <c:pt idx="15">
                  <c:v>58.5</c:v>
                </c:pt>
                <c:pt idx="16">
                  <c:v>63.444023047287843</c:v>
                </c:pt>
                <c:pt idx="17">
                  <c:v>71.293631156108432</c:v>
                </c:pt>
              </c:numCache>
            </c:numRef>
          </c:val>
          <c:smooth val="0"/>
          <c:extLst xmlns:c15="http://schemas.microsoft.com/office/drawing/2012/chart">
            <c:ext xmlns:c16="http://schemas.microsoft.com/office/drawing/2014/chart" uri="{C3380CC4-5D6E-409C-BE32-E72D297353CC}">
              <c16:uniqueId val="{00000005-97E0-4ADB-B6D7-7C2ADDC2D0A3}"/>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FA51-4567-AD91-83EB86FB2BDF}"/>
                </c:ext>
              </c:extLst>
            </c:dLbl>
            <c:dLbl>
              <c:idx val="1"/>
              <c:delete val="1"/>
              <c:extLst>
                <c:ext xmlns:c15="http://schemas.microsoft.com/office/drawing/2012/chart" uri="{CE6537A1-D6FC-4f65-9D91-7224C49458BB}"/>
                <c:ext xmlns:c16="http://schemas.microsoft.com/office/drawing/2014/chart" uri="{C3380CC4-5D6E-409C-BE32-E72D297353CC}">
                  <c16:uniqueId val="{0000000E-FA51-4567-AD91-83EB86FB2BDF}"/>
                </c:ext>
              </c:extLst>
            </c:dLbl>
            <c:dLbl>
              <c:idx val="2"/>
              <c:delete val="1"/>
              <c:extLst>
                <c:ext xmlns:c15="http://schemas.microsoft.com/office/drawing/2012/chart" uri="{CE6537A1-D6FC-4f65-9D91-7224C49458BB}"/>
                <c:ext xmlns:c16="http://schemas.microsoft.com/office/drawing/2014/chart" uri="{C3380CC4-5D6E-409C-BE32-E72D297353CC}">
                  <c16:uniqueId val="{0000000D-FA51-4567-AD91-83EB86FB2BDF}"/>
                </c:ext>
              </c:extLst>
            </c:dLbl>
            <c:dLbl>
              <c:idx val="3"/>
              <c:delete val="1"/>
              <c:extLst>
                <c:ext xmlns:c15="http://schemas.microsoft.com/office/drawing/2012/chart" uri="{CE6537A1-D6FC-4f65-9D91-7224C49458BB}"/>
                <c:ext xmlns:c16="http://schemas.microsoft.com/office/drawing/2014/chart" uri="{C3380CC4-5D6E-409C-BE32-E72D297353CC}">
                  <c16:uniqueId val="{0000000C-FA51-4567-AD91-83EB86FB2BDF}"/>
                </c:ext>
              </c:extLst>
            </c:dLbl>
            <c:dLbl>
              <c:idx val="4"/>
              <c:delete val="1"/>
              <c:extLst>
                <c:ext xmlns:c15="http://schemas.microsoft.com/office/drawing/2012/chart" uri="{CE6537A1-D6FC-4f65-9D91-7224C49458BB}"/>
                <c:ext xmlns:c16="http://schemas.microsoft.com/office/drawing/2014/chart" uri="{C3380CC4-5D6E-409C-BE32-E72D297353CC}">
                  <c16:uniqueId val="{00000014-FA51-4567-AD91-83EB86FB2BDF}"/>
                </c:ext>
              </c:extLst>
            </c:dLbl>
            <c:dLbl>
              <c:idx val="5"/>
              <c:delete val="1"/>
              <c:extLst>
                <c:ext xmlns:c15="http://schemas.microsoft.com/office/drawing/2012/chart" uri="{CE6537A1-D6FC-4f65-9D91-7224C49458BB}"/>
                <c:ext xmlns:c16="http://schemas.microsoft.com/office/drawing/2014/chart" uri="{C3380CC4-5D6E-409C-BE32-E72D297353CC}">
                  <c16:uniqueId val="{00000015-FA51-4567-AD91-83EB86FB2BDF}"/>
                </c:ext>
              </c:extLst>
            </c:dLbl>
            <c:dLbl>
              <c:idx val="6"/>
              <c:delete val="1"/>
              <c:extLst>
                <c:ext xmlns:c15="http://schemas.microsoft.com/office/drawing/2012/chart" uri="{CE6537A1-D6FC-4f65-9D91-7224C49458BB}"/>
                <c:ext xmlns:c16="http://schemas.microsoft.com/office/drawing/2014/chart" uri="{C3380CC4-5D6E-409C-BE32-E72D297353CC}">
                  <c16:uniqueId val="{00000017-FA51-4567-AD91-83EB86FB2BDF}"/>
                </c:ext>
              </c:extLst>
            </c:dLbl>
            <c:dLbl>
              <c:idx val="7"/>
              <c:delete val="1"/>
              <c:extLst>
                <c:ext xmlns:c15="http://schemas.microsoft.com/office/drawing/2012/chart" uri="{CE6537A1-D6FC-4f65-9D91-7224C49458BB}"/>
                <c:ext xmlns:c16="http://schemas.microsoft.com/office/drawing/2014/chart" uri="{C3380CC4-5D6E-409C-BE32-E72D297353CC}">
                  <c16:uniqueId val="{00000016-FA51-4567-AD91-83EB86FB2BDF}"/>
                </c:ext>
              </c:extLst>
            </c:dLbl>
            <c:dLbl>
              <c:idx val="8"/>
              <c:delete val="1"/>
              <c:extLst>
                <c:ext xmlns:c15="http://schemas.microsoft.com/office/drawing/2012/chart" uri="{CE6537A1-D6FC-4f65-9D91-7224C49458BB}"/>
                <c:ext xmlns:c16="http://schemas.microsoft.com/office/drawing/2014/chart" uri="{C3380CC4-5D6E-409C-BE32-E72D297353CC}">
                  <c16:uniqueId val="{00000018-FA51-4567-AD91-83EB86FB2BDF}"/>
                </c:ext>
              </c:extLst>
            </c:dLbl>
            <c:dLbl>
              <c:idx val="9"/>
              <c:delete val="1"/>
              <c:extLst>
                <c:ext xmlns:c15="http://schemas.microsoft.com/office/drawing/2012/chart" uri="{CE6537A1-D6FC-4f65-9D91-7224C49458BB}"/>
                <c:ext xmlns:c16="http://schemas.microsoft.com/office/drawing/2014/chart" uri="{C3380CC4-5D6E-409C-BE32-E72D297353CC}">
                  <c16:uniqueId val="{00000019-FA51-4567-AD91-83EB86FB2BDF}"/>
                </c:ext>
              </c:extLst>
            </c:dLbl>
            <c:dLbl>
              <c:idx val="10"/>
              <c:delete val="1"/>
              <c:extLst>
                <c:ext xmlns:c15="http://schemas.microsoft.com/office/drawing/2012/chart" uri="{CE6537A1-D6FC-4f65-9D91-7224C49458BB}"/>
                <c:ext xmlns:c16="http://schemas.microsoft.com/office/drawing/2014/chart" uri="{C3380CC4-5D6E-409C-BE32-E72D297353CC}">
                  <c16:uniqueId val="{0000001A-FA51-4567-AD91-83EB86FB2BDF}"/>
                </c:ext>
              </c:extLst>
            </c:dLbl>
            <c:dLbl>
              <c:idx val="11"/>
              <c:delete val="1"/>
              <c:extLst>
                <c:ext xmlns:c15="http://schemas.microsoft.com/office/drawing/2012/chart" uri="{CE6537A1-D6FC-4f65-9D91-7224C49458BB}"/>
                <c:ext xmlns:c16="http://schemas.microsoft.com/office/drawing/2014/chart" uri="{C3380CC4-5D6E-409C-BE32-E72D297353CC}">
                  <c16:uniqueId val="{0000001B-FA51-4567-AD91-83EB86FB2BDF}"/>
                </c:ext>
              </c:extLst>
            </c:dLbl>
            <c:dLbl>
              <c:idx val="12"/>
              <c:delete val="1"/>
              <c:extLst>
                <c:ext xmlns:c15="http://schemas.microsoft.com/office/drawing/2012/chart" uri="{CE6537A1-D6FC-4f65-9D91-7224C49458BB}"/>
                <c:ext xmlns:c16="http://schemas.microsoft.com/office/drawing/2014/chart" uri="{C3380CC4-5D6E-409C-BE32-E72D297353CC}">
                  <c16:uniqueId val="{0000001D-FA51-4567-AD91-83EB86FB2BDF}"/>
                </c:ext>
              </c:extLst>
            </c:dLbl>
            <c:dLbl>
              <c:idx val="13"/>
              <c:delete val="1"/>
              <c:extLst>
                <c:ext xmlns:c15="http://schemas.microsoft.com/office/drawing/2012/chart" uri="{CE6537A1-D6FC-4f65-9D91-7224C49458BB}"/>
                <c:ext xmlns:c16="http://schemas.microsoft.com/office/drawing/2014/chart" uri="{C3380CC4-5D6E-409C-BE32-E72D297353CC}">
                  <c16:uniqueId val="{0000001C-FA51-4567-AD91-83EB86FB2BDF}"/>
                </c:ext>
              </c:extLst>
            </c:dLbl>
            <c:dLbl>
              <c:idx val="14"/>
              <c:delete val="1"/>
              <c:extLst>
                <c:ext xmlns:c15="http://schemas.microsoft.com/office/drawing/2012/chart" uri="{CE6537A1-D6FC-4f65-9D91-7224C49458BB}"/>
                <c:ext xmlns:c16="http://schemas.microsoft.com/office/drawing/2014/chart" uri="{C3380CC4-5D6E-409C-BE32-E72D297353CC}">
                  <c16:uniqueId val="{0000001F-FA51-4567-AD91-83EB86FB2BDF}"/>
                </c:ext>
              </c:extLst>
            </c:dLbl>
            <c:dLbl>
              <c:idx val="15"/>
              <c:delete val="1"/>
              <c:extLst>
                <c:ext xmlns:c15="http://schemas.microsoft.com/office/drawing/2012/chart" uri="{CE6537A1-D6FC-4f65-9D91-7224C49458BB}"/>
                <c:ext xmlns:c16="http://schemas.microsoft.com/office/drawing/2014/chart" uri="{C3380CC4-5D6E-409C-BE32-E72D297353CC}">
                  <c16:uniqueId val="{0000001E-FA51-4567-AD91-83EB86FB2BDF}"/>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(a-g)'!$C$65:$S$65</c:f>
              <c:numCache>
                <c:formatCode>"£"#,##0.00</c:formatCode>
                <c:ptCount val="17"/>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numCache>
            </c:numRef>
          </c:val>
          <c:smooth val="0"/>
          <c:extLst>
            <c:ext xmlns:c16="http://schemas.microsoft.com/office/drawing/2014/chart" uri="{C3380CC4-5D6E-409C-BE32-E72D297353CC}">
              <c16:uniqueId val="{00000001-11D8-4B14-A87B-D36DAA20FBEA}"/>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6.4384778492945337E-4"/>
              <c:y val="0.34355654566898181"/>
            </c:manualLayout>
          </c:layout>
          <c:overlay val="0"/>
        </c:title>
        <c:numFmt formatCode="&quot;£&quot;#,##0" sourceLinked="0"/>
        <c:majorTickMark val="out"/>
        <c:minorTickMark val="none"/>
        <c:tickLblPos val="nextTo"/>
        <c:spPr>
          <a:ln w="6350">
            <a:solidFill>
              <a:schemeClr val="tx1"/>
            </a:solidFill>
          </a:ln>
        </c:spPr>
        <c:txPr>
          <a:bodyPr/>
          <a:lstStyle/>
          <a:p>
            <a:pPr>
              <a:defRPr sz="1100" b="0"/>
            </a:pPr>
            <a:endParaRPr lang="en-US"/>
          </a:p>
        </c:txPr>
        <c:crossAx val="168939520"/>
        <c:crosses val="autoZero"/>
        <c:crossBetween val="between"/>
      </c:valAx>
    </c:plotArea>
    <c:legend>
      <c:legendPos val="b"/>
      <c:layout>
        <c:manualLayout>
          <c:xMode val="edge"/>
          <c:yMode val="edge"/>
          <c:x val="0.15769537169695252"/>
          <c:y val="0.92536238472761712"/>
          <c:w val="0.68460903420486441"/>
          <c:h val="7.4637615272382898E-2"/>
        </c:manualLayout>
      </c:layout>
      <c:overlay val="0"/>
      <c:txPr>
        <a:bodyPr/>
        <a:lstStyle/>
        <a:p>
          <a:pPr>
            <a:defRPr sz="1200"/>
          </a:pPr>
          <a:endParaRPr lang="en-US"/>
        </a:p>
      </c:txPr>
    </c:legend>
    <c:plotVisOnly val="1"/>
    <c:dispBlanksAs val="gap"/>
    <c:showDLblsOverMax val="0"/>
  </c:chart>
  <c:spPr>
    <a:ln>
      <a:noFill/>
    </a:ln>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'Figure 2.4'!$C$39</c:f>
              <c:strCache>
                <c:ptCount val="1"/>
                <c:pt idx="0">
                  <c:v>Capacity (MW)</c:v>
                </c:pt>
              </c:strCache>
            </c:strRef>
          </c:tx>
          <c:spPr>
            <a:solidFill>
              <a:srgbClr val="00778A"/>
            </a:solidFill>
            <a:ln w="3175">
              <a:solidFill>
                <a:sysClr val="windowText" lastClr="000000"/>
              </a:solidFill>
            </a:ln>
            <a:effectLst/>
          </c:spPr>
          <c:invertIfNegative val="0"/>
          <c:dLbls>
            <c:dLbl>
              <c:idx val="0"/>
              <c:tx>
                <c:rich>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fld id="{F4B58AC7-6712-497A-8612-9DEE470874BD}" type="VALUE">
                      <a:rPr lang="en-US" b="1">
                        <a:solidFill>
                          <a:schemeClr val="bg1"/>
                        </a:solidFill>
                      </a:rPr>
                      <a:pPr>
                        <a:defRPr b="1">
                          <a:solidFill>
                            <a:schemeClr val="bg1"/>
                          </a:solidFill>
                        </a:defRPr>
                      </a:pPr>
                      <a:t>[]</a:t>
                    </a:fld>
                    <a:r>
                      <a:rPr lang="en-US" b="1">
                        <a:solidFill>
                          <a:schemeClr val="bg1"/>
                        </a:solidFill>
                      </a:rPr>
                      <a:t>MW</a:t>
                    </a:r>
                  </a:p>
                </c:rich>
              </c:tx>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9D8-4B85-9925-22634A34426E}"/>
                </c:ext>
              </c:extLst>
            </c:dLbl>
            <c:dLbl>
              <c:idx val="1"/>
              <c:tx>
                <c:rich>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fld id="{1537D82E-0C0D-4C39-8ED7-08344ED44581}" type="VALUE">
                      <a:rPr lang="en-US" b="1">
                        <a:solidFill>
                          <a:schemeClr val="bg1"/>
                        </a:solidFill>
                      </a:rPr>
                      <a:pPr>
                        <a:defRPr b="1">
                          <a:solidFill>
                            <a:schemeClr val="bg1"/>
                          </a:solidFill>
                        </a:defRPr>
                      </a:pPr>
                      <a:t>[]</a:t>
                    </a:fld>
                    <a:r>
                      <a:rPr lang="en-US" b="1">
                        <a:solidFill>
                          <a:schemeClr val="bg1"/>
                        </a:solidFill>
                      </a:rPr>
                      <a:t>MW</a:t>
                    </a:r>
                  </a:p>
                </c:rich>
              </c:tx>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9D8-4B85-9925-22634A34426E}"/>
                </c:ext>
              </c:extLst>
            </c:dLbl>
            <c:dLbl>
              <c:idx val="2"/>
              <c:tx>
                <c:rich>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fld id="{E43C1BF9-4CFA-453F-9A41-1512740FD891}" type="VALUE">
                      <a:rPr lang="en-US" b="1">
                        <a:solidFill>
                          <a:schemeClr val="bg1"/>
                        </a:solidFill>
                      </a:rPr>
                      <a:pPr>
                        <a:defRPr b="1">
                          <a:solidFill>
                            <a:schemeClr val="bg1"/>
                          </a:solidFill>
                        </a:defRPr>
                      </a:pPr>
                      <a:t>[]</a:t>
                    </a:fld>
                    <a:r>
                      <a:rPr lang="en-US" b="1">
                        <a:solidFill>
                          <a:schemeClr val="bg1"/>
                        </a:solidFill>
                      </a:rPr>
                      <a:t>MW</a:t>
                    </a:r>
                  </a:p>
                </c:rich>
              </c:tx>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9D8-4B85-9925-22634A34426E}"/>
                </c:ext>
              </c:extLst>
            </c:dLbl>
            <c:dLbl>
              <c:idx val="3"/>
              <c:tx>
                <c:rich>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fld id="{F075F57D-29DA-4005-8245-0649E9F4B41B}" type="VALUE">
                      <a:rPr lang="en-US" b="1">
                        <a:solidFill>
                          <a:schemeClr val="bg1"/>
                        </a:solidFill>
                      </a:rPr>
                      <a:pPr>
                        <a:defRPr b="1">
                          <a:solidFill>
                            <a:schemeClr val="bg1"/>
                          </a:solidFill>
                        </a:defRPr>
                      </a:pPr>
                      <a:t>[]</a:t>
                    </a:fld>
                    <a:r>
                      <a:rPr lang="en-US" b="1">
                        <a:solidFill>
                          <a:schemeClr val="bg1"/>
                        </a:solidFill>
                      </a:rPr>
                      <a:t>MW</a:t>
                    </a:r>
                  </a:p>
                </c:rich>
              </c:tx>
              <c:numFmt formatCode="#,##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9D8-4B85-9925-22634A34426E}"/>
                </c:ext>
              </c:extLst>
            </c:dLbl>
            <c:dLbl>
              <c:idx val="4"/>
              <c:tx>
                <c:rich>
                  <a:bodyPr/>
                  <a:lstStyle/>
                  <a:p>
                    <a:fld id="{20E62562-866F-49AF-94E5-A67DC51ABEAD}" type="VALUE">
                      <a:rPr lang="en-US">
                        <a:solidFill>
                          <a:sysClr val="windowText" lastClr="000000"/>
                        </a:solidFill>
                      </a:rPr>
                      <a:pPr/>
                      <a:t>[]</a:t>
                    </a:fld>
                    <a:r>
                      <a:rPr lang="en-US">
                        <a:solidFill>
                          <a:sysClr val="windowText" lastClr="000000"/>
                        </a:solidFill>
                      </a:rPr>
                      <a:t>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9D8-4B85-9925-22634A34426E}"/>
                </c:ext>
              </c:extLst>
            </c:dLbl>
            <c:dLbl>
              <c:idx val="5"/>
              <c:tx>
                <c:rich>
                  <a:bodyPr/>
                  <a:lstStyle/>
                  <a:p>
                    <a:fld id="{9DD7BC0F-2225-4BF3-AB83-91EFF017236C}" type="VALUE">
                      <a:rPr lang="en-US">
                        <a:solidFill>
                          <a:sysClr val="windowText" lastClr="000000"/>
                        </a:solidFill>
                      </a:rPr>
                      <a:pPr/>
                      <a:t>[]</a:t>
                    </a:fld>
                    <a:r>
                      <a:rPr lang="en-US">
                        <a:solidFill>
                          <a:sysClr val="windowText" lastClr="000000"/>
                        </a:solidFill>
                      </a:rPr>
                      <a:t>MW</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E9D8-4B85-9925-22634A34426E}"/>
                </c:ext>
              </c:extLst>
            </c:dLbl>
            <c:dLbl>
              <c:idx val="6"/>
              <c:tx>
                <c:rich>
                  <a:bodyPr/>
                  <a:lstStyle/>
                  <a:p>
                    <a:fld id="{08FF3F2E-A3EB-40F4-B2F0-50F22BAB4F82}" type="VALUE">
                      <a:rPr lang="en-US">
                        <a:solidFill>
                          <a:sysClr val="windowText" lastClr="000000"/>
                        </a:solidFill>
                      </a:rPr>
                      <a:pPr/>
                      <a:t>[]</a:t>
                    </a:fld>
                    <a:r>
                      <a:rPr lang="en-US">
                        <a:solidFill>
                          <a:sysClr val="windowText" lastClr="000000"/>
                        </a:solidFill>
                      </a:rPr>
                      <a:t>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E9D8-4B85-9925-22634A34426E}"/>
                </c:ext>
              </c:extLst>
            </c:dLbl>
            <c:dLbl>
              <c:idx val="7"/>
              <c:tx>
                <c:rich>
                  <a:bodyPr/>
                  <a:lstStyle/>
                  <a:p>
                    <a:fld id="{A0E37474-CC2C-4741-92ED-D1980B41C65C}" type="VALUE">
                      <a:rPr lang="en-US">
                        <a:solidFill>
                          <a:sysClr val="windowText" lastClr="000000"/>
                        </a:solidFill>
                      </a:rPr>
                      <a:pPr/>
                      <a:t>[]</a:t>
                    </a:fld>
                    <a:r>
                      <a:rPr lang="en-US">
                        <a:solidFill>
                          <a:sysClr val="windowText" lastClr="000000"/>
                        </a:solidFill>
                      </a:rPr>
                      <a:t>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E9D8-4B85-9925-22634A34426E}"/>
                </c:ext>
              </c:extLst>
            </c:dLbl>
            <c:dLbl>
              <c:idx val="8"/>
              <c:tx>
                <c:rich>
                  <a:bodyPr/>
                  <a:lstStyle/>
                  <a:p>
                    <a:fld id="{9B64D1E4-7821-4623-8818-CAA9EA511999}" type="VALUE">
                      <a:rPr lang="en-US">
                        <a:solidFill>
                          <a:sysClr val="windowText" lastClr="000000"/>
                        </a:solidFill>
                      </a:rPr>
                      <a:pPr/>
                      <a:t>[]</a:t>
                    </a:fld>
                    <a:r>
                      <a:rPr lang="en-US">
                        <a:solidFill>
                          <a:sysClr val="windowText" lastClr="000000"/>
                        </a:solidFill>
                      </a:rPr>
                      <a:t>MW</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E9D8-4B85-9925-22634A34426E}"/>
                </c:ext>
              </c:extLst>
            </c:dLbl>
            <c:numFmt formatCode="#,##0" sourceLinked="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2.4'!$B$40:$B$48</c:f>
              <c:strCache>
                <c:ptCount val="9"/>
                <c:pt idx="0">
                  <c:v>Onshore wind</c:v>
                </c:pt>
                <c:pt idx="1">
                  <c:v>Fuelled</c:v>
                </c:pt>
                <c:pt idx="2">
                  <c:v>Offshore wind</c:v>
                </c:pt>
                <c:pt idx="3">
                  <c:v>Solar PV</c:v>
                </c:pt>
                <c:pt idx="4">
                  <c:v>Landfill gas</c:v>
                </c:pt>
                <c:pt idx="5">
                  <c:v>Hydro</c:v>
                </c:pt>
                <c:pt idx="6">
                  <c:v>Sewage gas</c:v>
                </c:pt>
                <c:pt idx="7">
                  <c:v>Tidal stream</c:v>
                </c:pt>
                <c:pt idx="8">
                  <c:v>Wave Power</c:v>
                </c:pt>
              </c:strCache>
            </c:strRef>
          </c:cat>
          <c:val>
            <c:numRef>
              <c:f>'Figure 2.4'!$C$40:$C$48</c:f>
              <c:numCache>
                <c:formatCode>#,##0</c:formatCode>
                <c:ptCount val="9"/>
                <c:pt idx="0">
                  <c:v>12295.542197999948</c:v>
                </c:pt>
                <c:pt idx="1">
                  <c:v>8472.1001114410174</c:v>
                </c:pt>
                <c:pt idx="2">
                  <c:v>6569.1358199999995</c:v>
                </c:pt>
                <c:pt idx="3">
                  <c:v>5811.5626800000018</c:v>
                </c:pt>
                <c:pt idx="4">
                  <c:v>752.26295599999844</c:v>
                </c:pt>
                <c:pt idx="5">
                  <c:v>722.1335280000003</c:v>
                </c:pt>
                <c:pt idx="6">
                  <c:v>197.24209499999995</c:v>
                </c:pt>
                <c:pt idx="7">
                  <c:v>14.176000000000002</c:v>
                </c:pt>
                <c:pt idx="8">
                  <c:v>3.3529999999999998</c:v>
                </c:pt>
              </c:numCache>
            </c:numRef>
          </c:val>
          <c:extLst>
            <c:ext xmlns:c16="http://schemas.microsoft.com/office/drawing/2014/chart" uri="{C3380CC4-5D6E-409C-BE32-E72D297353CC}">
              <c16:uniqueId val="{00000000-F3C6-417D-BAAB-9B3D6EDF85B2}"/>
            </c:ext>
          </c:extLst>
        </c:ser>
        <c:ser>
          <c:idx val="2"/>
          <c:order val="3"/>
          <c:tx>
            <c:v>Filler</c:v>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2.4'!$B$40:$B$48</c:f>
              <c:strCache>
                <c:ptCount val="9"/>
                <c:pt idx="0">
                  <c:v>Onshore wind</c:v>
                </c:pt>
                <c:pt idx="1">
                  <c:v>Fuelled</c:v>
                </c:pt>
                <c:pt idx="2">
                  <c:v>Offshore wind</c:v>
                </c:pt>
                <c:pt idx="3">
                  <c:v>Solar PV</c:v>
                </c:pt>
                <c:pt idx="4">
                  <c:v>Landfill gas</c:v>
                </c:pt>
                <c:pt idx="5">
                  <c:v>Hydro</c:v>
                </c:pt>
                <c:pt idx="6">
                  <c:v>Sewage gas</c:v>
                </c:pt>
                <c:pt idx="7">
                  <c:v>Tidal stream</c:v>
                </c:pt>
                <c:pt idx="8">
                  <c:v>Wave Power</c:v>
                </c:pt>
              </c:strCache>
            </c:strRef>
          </c:cat>
          <c:val>
            <c:numRef>
              <c:f>'Figure 2.4'!$F$40:$F$48</c:f>
              <c:numCache>
                <c:formatCode>General</c:formatCode>
                <c:ptCount val="9"/>
              </c:numCache>
            </c:numRef>
          </c:val>
          <c:extLst>
            <c:ext xmlns:c16="http://schemas.microsoft.com/office/drawing/2014/chart" uri="{C3380CC4-5D6E-409C-BE32-E72D297353CC}">
              <c16:uniqueId val="{00000001-F3C6-417D-BAAB-9B3D6EDF85B2}"/>
            </c:ext>
          </c:extLst>
        </c:ser>
        <c:dLbls>
          <c:dLblPos val="inEnd"/>
          <c:showLegendKey val="0"/>
          <c:showVal val="1"/>
          <c:showCatName val="0"/>
          <c:showSerName val="0"/>
          <c:showPercent val="0"/>
          <c:showBubbleSize val="0"/>
        </c:dLbls>
        <c:gapWidth val="50"/>
        <c:axId val="673202488"/>
        <c:axId val="673206096"/>
      </c:barChart>
      <c:barChart>
        <c:barDir val="col"/>
        <c:grouping val="clustered"/>
        <c:varyColors val="0"/>
        <c:ser>
          <c:idx val="3"/>
          <c:order val="0"/>
          <c:tx>
            <c:v>Filler</c:v>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2.4'!$B$40:$B$48</c:f>
              <c:strCache>
                <c:ptCount val="9"/>
                <c:pt idx="0">
                  <c:v>Onshore wind</c:v>
                </c:pt>
                <c:pt idx="1">
                  <c:v>Fuelled</c:v>
                </c:pt>
                <c:pt idx="2">
                  <c:v>Offshore wind</c:v>
                </c:pt>
                <c:pt idx="3">
                  <c:v>Solar PV</c:v>
                </c:pt>
                <c:pt idx="4">
                  <c:v>Landfill gas</c:v>
                </c:pt>
                <c:pt idx="5">
                  <c:v>Hydro</c:v>
                </c:pt>
                <c:pt idx="6">
                  <c:v>Sewage gas</c:v>
                </c:pt>
                <c:pt idx="7">
                  <c:v>Tidal stream</c:v>
                </c:pt>
                <c:pt idx="8">
                  <c:v>Wave Power</c:v>
                </c:pt>
              </c:strCache>
            </c:strRef>
          </c:cat>
          <c:val>
            <c:numRef>
              <c:f>'Figure 2.4'!$F$40:$F$48</c:f>
              <c:numCache>
                <c:formatCode>General</c:formatCode>
                <c:ptCount val="9"/>
              </c:numCache>
            </c:numRef>
          </c:val>
          <c:extLst>
            <c:ext xmlns:c16="http://schemas.microsoft.com/office/drawing/2014/chart" uri="{C3380CC4-5D6E-409C-BE32-E72D297353CC}">
              <c16:uniqueId val="{00000002-F3C6-417D-BAAB-9B3D6EDF85B2}"/>
            </c:ext>
          </c:extLst>
        </c:ser>
        <c:ser>
          <c:idx val="1"/>
          <c:order val="1"/>
          <c:tx>
            <c:strRef>
              <c:f>'Figure 2.4'!$D$39</c:f>
              <c:strCache>
                <c:ptCount val="1"/>
                <c:pt idx="0">
                  <c:v>Number of stations</c:v>
                </c:pt>
              </c:strCache>
            </c:strRef>
          </c:tx>
          <c:spPr>
            <a:solidFill>
              <a:srgbClr val="F47B20"/>
            </a:solidFill>
            <a:ln w="3175">
              <a:solidFill>
                <a:sysClr val="windowText" lastClr="000000"/>
              </a:solidFill>
            </a:ln>
            <a:effectLst/>
          </c:spPr>
          <c:invertIfNegative val="0"/>
          <c:dLbls>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F3-4BA8-ADC3-9A3D00310436}"/>
                </c:ext>
              </c:extLst>
            </c:dLbl>
            <c:numFmt formatCode="#,##0" sourceLinked="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2.4'!$B$40:$B$48</c:f>
              <c:strCache>
                <c:ptCount val="9"/>
                <c:pt idx="0">
                  <c:v>Onshore wind</c:v>
                </c:pt>
                <c:pt idx="1">
                  <c:v>Fuelled</c:v>
                </c:pt>
                <c:pt idx="2">
                  <c:v>Offshore wind</c:v>
                </c:pt>
                <c:pt idx="3">
                  <c:v>Solar PV</c:v>
                </c:pt>
                <c:pt idx="4">
                  <c:v>Landfill gas</c:v>
                </c:pt>
                <c:pt idx="5">
                  <c:v>Hydro</c:v>
                </c:pt>
                <c:pt idx="6">
                  <c:v>Sewage gas</c:v>
                </c:pt>
                <c:pt idx="7">
                  <c:v>Tidal stream</c:v>
                </c:pt>
                <c:pt idx="8">
                  <c:v>Wave Power</c:v>
                </c:pt>
              </c:strCache>
            </c:strRef>
          </c:cat>
          <c:val>
            <c:numRef>
              <c:f>'Figure 2.4'!$D$40:$D$48</c:f>
              <c:numCache>
                <c:formatCode>#,##0</c:formatCode>
                <c:ptCount val="9"/>
                <c:pt idx="0">
                  <c:v>1409</c:v>
                </c:pt>
                <c:pt idx="1">
                  <c:v>666</c:v>
                </c:pt>
                <c:pt idx="2">
                  <c:v>36</c:v>
                </c:pt>
                <c:pt idx="3">
                  <c:v>922</c:v>
                </c:pt>
                <c:pt idx="4">
                  <c:v>455</c:v>
                </c:pt>
                <c:pt idx="5">
                  <c:v>257</c:v>
                </c:pt>
                <c:pt idx="6">
                  <c:v>170</c:v>
                </c:pt>
                <c:pt idx="7">
                  <c:v>9</c:v>
                </c:pt>
                <c:pt idx="8">
                  <c:v>5</c:v>
                </c:pt>
              </c:numCache>
            </c:numRef>
          </c:val>
          <c:extLst>
            <c:ext xmlns:c16="http://schemas.microsoft.com/office/drawing/2014/chart" uri="{C3380CC4-5D6E-409C-BE32-E72D297353CC}">
              <c16:uniqueId val="{00000003-F3C6-417D-BAAB-9B3D6EDF85B2}"/>
            </c:ext>
          </c:extLst>
        </c:ser>
        <c:dLbls>
          <c:dLblPos val="inEnd"/>
          <c:showLegendKey val="0"/>
          <c:showVal val="1"/>
          <c:showCatName val="0"/>
          <c:showSerName val="0"/>
          <c:showPercent val="0"/>
          <c:showBubbleSize val="0"/>
        </c:dLbls>
        <c:gapWidth val="50"/>
        <c:axId val="330596536"/>
        <c:axId val="330604736"/>
      </c:barChart>
      <c:catAx>
        <c:axId val="673202488"/>
        <c:scaling>
          <c:orientation val="minMax"/>
        </c:scaling>
        <c:delete val="0"/>
        <c:axPos val="b"/>
        <c:numFmt formatCode="_-* #,##0_-;\-* #,##0_-;_-* &quot;-&quot;??_-;_-@_-" sourceLinked="0"/>
        <c:majorTickMark val="out"/>
        <c:minorTickMark val="none"/>
        <c:tickLblPos val="nextTo"/>
        <c:spPr>
          <a:noFill/>
          <a:ln w="6350" cap="flat" cmpd="sng" algn="ctr">
            <a:solidFill>
              <a:schemeClr val="tx1"/>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673206096"/>
        <c:crosses val="autoZero"/>
        <c:auto val="1"/>
        <c:lblAlgn val="ctr"/>
        <c:lblOffset val="100"/>
        <c:noMultiLvlLbl val="0"/>
      </c:catAx>
      <c:valAx>
        <c:axId val="673206096"/>
        <c:scaling>
          <c:orientation val="minMax"/>
          <c:max val="16000"/>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Capacity in MW</a:t>
                </a:r>
              </a:p>
            </c:rich>
          </c:tx>
          <c:layout>
            <c:manualLayout>
              <c:xMode val="edge"/>
              <c:yMode val="edge"/>
              <c:x val="1.9298832561496084E-5"/>
              <c:y val="0.165780275936974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673202488"/>
        <c:crosses val="autoZero"/>
        <c:crossBetween val="between"/>
      </c:valAx>
      <c:valAx>
        <c:axId val="330604736"/>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stations</a:t>
                </a:r>
              </a:p>
            </c:rich>
          </c:tx>
          <c:layout>
            <c:manualLayout>
              <c:xMode val="edge"/>
              <c:yMode val="edge"/>
              <c:x val="0.97157591871951543"/>
              <c:y val="9.0767402864789598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330596536"/>
        <c:crosses val="max"/>
        <c:crossBetween val="between"/>
      </c:valAx>
      <c:catAx>
        <c:axId val="330596536"/>
        <c:scaling>
          <c:orientation val="minMax"/>
        </c:scaling>
        <c:delete val="1"/>
        <c:axPos val="b"/>
        <c:numFmt formatCode="General" sourceLinked="1"/>
        <c:majorTickMark val="out"/>
        <c:minorTickMark val="none"/>
        <c:tickLblPos val="nextTo"/>
        <c:crossAx val="330604736"/>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0.28864106159383629"/>
          <c:y val="0.91044824654565737"/>
          <c:w val="0.42271773225978981"/>
          <c:h val="7.677899984981119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a) Offshore wind</a:t>
            </a:r>
          </a:p>
        </c:rich>
      </c:tx>
      <c:layout>
        <c:manualLayout>
          <c:xMode val="edge"/>
          <c:yMode val="edge"/>
          <c:x val="0.35183249575815112"/>
          <c:y val="1.0992529290022887E-2"/>
        </c:manualLayout>
      </c:layout>
      <c:overlay val="0"/>
    </c:title>
    <c:autoTitleDeleted val="0"/>
    <c:plotArea>
      <c:layout>
        <c:manualLayout>
          <c:layoutTarget val="inner"/>
          <c:xMode val="edge"/>
          <c:yMode val="edge"/>
          <c:x val="0.11784122122155449"/>
          <c:y val="9.000341921895709E-2"/>
          <c:w val="0.80974158357055248"/>
          <c:h val="0.58660957280710191"/>
        </c:manualLayout>
      </c:layout>
      <c:lineChart>
        <c:grouping val="standard"/>
        <c:varyColors val="0"/>
        <c:ser>
          <c:idx val="3"/>
          <c:order val="0"/>
          <c:tx>
            <c:strRef>
              <c:f>'Figure 5.13 (a-g)'!$B$61</c:f>
              <c:strCache>
                <c:ptCount val="1"/>
                <c:pt idx="0">
                  <c:v>Offshore wind</c:v>
                </c:pt>
              </c:strCache>
            </c:strRef>
          </c:tx>
          <c:spPr>
            <a:ln>
              <a:solidFill>
                <a:srgbClr val="F56927"/>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2C3B-4B8F-B60A-A1CA26EC6284}"/>
                </c:ext>
              </c:extLst>
            </c:dLbl>
            <c:dLbl>
              <c:idx val="1"/>
              <c:delete val="1"/>
              <c:extLst>
                <c:ext xmlns:c15="http://schemas.microsoft.com/office/drawing/2012/chart" uri="{CE6537A1-D6FC-4f65-9D91-7224C49458BB}"/>
                <c:ext xmlns:c16="http://schemas.microsoft.com/office/drawing/2014/chart" uri="{C3380CC4-5D6E-409C-BE32-E72D297353CC}">
                  <c16:uniqueId val="{0000001E-2C3B-4B8F-B60A-A1CA26EC6284}"/>
                </c:ext>
              </c:extLst>
            </c:dLbl>
            <c:dLbl>
              <c:idx val="2"/>
              <c:delete val="1"/>
              <c:extLst>
                <c:ext xmlns:c15="http://schemas.microsoft.com/office/drawing/2012/chart" uri="{CE6537A1-D6FC-4f65-9D91-7224C49458BB}"/>
                <c:ext xmlns:c16="http://schemas.microsoft.com/office/drawing/2014/chart" uri="{C3380CC4-5D6E-409C-BE32-E72D297353CC}">
                  <c16:uniqueId val="{0000000D-2C3B-4B8F-B60A-A1CA26EC6284}"/>
                </c:ext>
              </c:extLst>
            </c:dLbl>
            <c:dLbl>
              <c:idx val="3"/>
              <c:delete val="1"/>
              <c:extLst>
                <c:ext xmlns:c15="http://schemas.microsoft.com/office/drawing/2012/chart" uri="{CE6537A1-D6FC-4f65-9D91-7224C49458BB}"/>
                <c:ext xmlns:c16="http://schemas.microsoft.com/office/drawing/2014/chart" uri="{C3380CC4-5D6E-409C-BE32-E72D297353CC}">
                  <c16:uniqueId val="{0000000C-2C3B-4B8F-B60A-A1CA26EC6284}"/>
                </c:ext>
              </c:extLst>
            </c:dLbl>
            <c:dLbl>
              <c:idx val="4"/>
              <c:delete val="1"/>
              <c:extLst>
                <c:ext xmlns:c15="http://schemas.microsoft.com/office/drawing/2012/chart" uri="{CE6537A1-D6FC-4f65-9D91-7224C49458BB}"/>
                <c:ext xmlns:c16="http://schemas.microsoft.com/office/drawing/2014/chart" uri="{C3380CC4-5D6E-409C-BE32-E72D297353CC}">
                  <c16:uniqueId val="{0000000B-2C3B-4B8F-B60A-A1CA26EC6284}"/>
                </c:ext>
              </c:extLst>
            </c:dLbl>
            <c:dLbl>
              <c:idx val="5"/>
              <c:delete val="1"/>
              <c:extLst>
                <c:ext xmlns:c15="http://schemas.microsoft.com/office/drawing/2012/chart" uri="{CE6537A1-D6FC-4f65-9D91-7224C49458BB}"/>
                <c:ext xmlns:c16="http://schemas.microsoft.com/office/drawing/2014/chart" uri="{C3380CC4-5D6E-409C-BE32-E72D297353CC}">
                  <c16:uniqueId val="{0000000A-2C3B-4B8F-B60A-A1CA26EC6284}"/>
                </c:ext>
              </c:extLst>
            </c:dLbl>
            <c:dLbl>
              <c:idx val="6"/>
              <c:delete val="1"/>
              <c:extLst>
                <c:ext xmlns:c15="http://schemas.microsoft.com/office/drawing/2012/chart" uri="{CE6537A1-D6FC-4f65-9D91-7224C49458BB}"/>
                <c:ext xmlns:c16="http://schemas.microsoft.com/office/drawing/2014/chart" uri="{C3380CC4-5D6E-409C-BE32-E72D297353CC}">
                  <c16:uniqueId val="{00000009-2C3B-4B8F-B60A-A1CA26EC6284}"/>
                </c:ext>
              </c:extLst>
            </c:dLbl>
            <c:dLbl>
              <c:idx val="7"/>
              <c:delete val="1"/>
              <c:extLst>
                <c:ext xmlns:c15="http://schemas.microsoft.com/office/drawing/2012/chart" uri="{CE6537A1-D6FC-4f65-9D91-7224C49458BB}"/>
                <c:ext xmlns:c16="http://schemas.microsoft.com/office/drawing/2014/chart" uri="{C3380CC4-5D6E-409C-BE32-E72D297353CC}">
                  <c16:uniqueId val="{00000008-2C3B-4B8F-B60A-A1CA26EC6284}"/>
                </c:ext>
              </c:extLst>
            </c:dLbl>
            <c:dLbl>
              <c:idx val="8"/>
              <c:delete val="1"/>
              <c:extLst>
                <c:ext xmlns:c15="http://schemas.microsoft.com/office/drawing/2012/chart" uri="{CE6537A1-D6FC-4f65-9D91-7224C49458BB}"/>
                <c:ext xmlns:c16="http://schemas.microsoft.com/office/drawing/2014/chart" uri="{C3380CC4-5D6E-409C-BE32-E72D297353CC}">
                  <c16:uniqueId val="{00000007-2C3B-4B8F-B60A-A1CA26EC6284}"/>
                </c:ext>
              </c:extLst>
            </c:dLbl>
            <c:dLbl>
              <c:idx val="9"/>
              <c:delete val="1"/>
              <c:extLst>
                <c:ext xmlns:c15="http://schemas.microsoft.com/office/drawing/2012/chart" uri="{CE6537A1-D6FC-4f65-9D91-7224C49458BB}"/>
                <c:ext xmlns:c16="http://schemas.microsoft.com/office/drawing/2014/chart" uri="{C3380CC4-5D6E-409C-BE32-E72D297353CC}">
                  <c16:uniqueId val="{00000006-2C3B-4B8F-B60A-A1CA26EC6284}"/>
                </c:ext>
              </c:extLst>
            </c:dLbl>
            <c:dLbl>
              <c:idx val="10"/>
              <c:delete val="1"/>
              <c:extLst>
                <c:ext xmlns:c15="http://schemas.microsoft.com/office/drawing/2012/chart" uri="{CE6537A1-D6FC-4f65-9D91-7224C49458BB}"/>
                <c:ext xmlns:c16="http://schemas.microsoft.com/office/drawing/2014/chart" uri="{C3380CC4-5D6E-409C-BE32-E72D297353CC}">
                  <c16:uniqueId val="{00000005-2C3B-4B8F-B60A-A1CA26EC6284}"/>
                </c:ext>
              </c:extLst>
            </c:dLbl>
            <c:dLbl>
              <c:idx val="11"/>
              <c:delete val="1"/>
              <c:extLst>
                <c:ext xmlns:c15="http://schemas.microsoft.com/office/drawing/2012/chart" uri="{CE6537A1-D6FC-4f65-9D91-7224C49458BB}"/>
                <c:ext xmlns:c16="http://schemas.microsoft.com/office/drawing/2014/chart" uri="{C3380CC4-5D6E-409C-BE32-E72D297353CC}">
                  <c16:uniqueId val="{00000004-2C3B-4B8F-B60A-A1CA26EC6284}"/>
                </c:ext>
              </c:extLst>
            </c:dLbl>
            <c:dLbl>
              <c:idx val="12"/>
              <c:delete val="1"/>
              <c:extLst>
                <c:ext xmlns:c15="http://schemas.microsoft.com/office/drawing/2012/chart" uri="{CE6537A1-D6FC-4f65-9D91-7224C49458BB}"/>
                <c:ext xmlns:c16="http://schemas.microsoft.com/office/drawing/2014/chart" uri="{C3380CC4-5D6E-409C-BE32-E72D297353CC}">
                  <c16:uniqueId val="{00000003-2C3B-4B8F-B60A-A1CA26EC6284}"/>
                </c:ext>
              </c:extLst>
            </c:dLbl>
            <c:dLbl>
              <c:idx val="13"/>
              <c:delete val="1"/>
              <c:extLst>
                <c:ext xmlns:c15="http://schemas.microsoft.com/office/drawing/2012/chart" uri="{CE6537A1-D6FC-4f65-9D91-7224C49458BB}"/>
                <c:ext xmlns:c16="http://schemas.microsoft.com/office/drawing/2014/chart" uri="{C3380CC4-5D6E-409C-BE32-E72D297353CC}">
                  <c16:uniqueId val="{00000002-2C3B-4B8F-B60A-A1CA26EC6284}"/>
                </c:ext>
              </c:extLst>
            </c:dLbl>
            <c:dLbl>
              <c:idx val="14"/>
              <c:delete val="1"/>
              <c:extLst>
                <c:ext xmlns:c15="http://schemas.microsoft.com/office/drawing/2012/chart" uri="{CE6537A1-D6FC-4f65-9D91-7224C49458BB}"/>
                <c:ext xmlns:c16="http://schemas.microsoft.com/office/drawing/2014/chart" uri="{C3380CC4-5D6E-409C-BE32-E72D297353CC}">
                  <c16:uniqueId val="{00000001-2C3B-4B8F-B60A-A1CA26EC6284}"/>
                </c:ext>
              </c:extLst>
            </c:dLbl>
            <c:dLbl>
              <c:idx val="15"/>
              <c:delete val="1"/>
              <c:extLst>
                <c:ext xmlns:c15="http://schemas.microsoft.com/office/drawing/2012/chart" uri="{CE6537A1-D6FC-4f65-9D91-7224C49458BB}"/>
                <c:ext xmlns:c16="http://schemas.microsoft.com/office/drawing/2014/chart" uri="{C3380CC4-5D6E-409C-BE32-E72D297353CC}">
                  <c16:uniqueId val="{00000000-2C3B-4B8F-B60A-A1CA26EC6284}"/>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(a-g)'!$C$61:$T$61</c:f>
              <c:numCache>
                <c:formatCode>"£"#,##0.00</c:formatCode>
                <c:ptCount val="18"/>
                <c:pt idx="0">
                  <c:v>52.95</c:v>
                </c:pt>
                <c:pt idx="1">
                  <c:v>54.37</c:v>
                </c:pt>
                <c:pt idx="2">
                  <c:v>68.051929601575722</c:v>
                </c:pt>
                <c:pt idx="3">
                  <c:v>77.136196806283678</c:v>
                </c:pt>
                <c:pt idx="4">
                  <c:v>68.924317351316958</c:v>
                </c:pt>
                <c:pt idx="5">
                  <c:v>78.989103028952627</c:v>
                </c:pt>
                <c:pt idx="6">
                  <c:v>78.57380786706068</c:v>
                </c:pt>
                <c:pt idx="7">
                  <c:v>81.560519347400287</c:v>
                </c:pt>
                <c:pt idx="8">
                  <c:v>83.601205760232844</c:v>
                </c:pt>
                <c:pt idx="9">
                  <c:v>94.463610830026198</c:v>
                </c:pt>
                <c:pt idx="10">
                  <c:v>97.238519701359792</c:v>
                </c:pt>
                <c:pt idx="11">
                  <c:v>103.8640687945275</c:v>
                </c:pt>
                <c:pt idx="12">
                  <c:v>102.94123992117473</c:v>
                </c:pt>
                <c:pt idx="13">
                  <c:v>102.88548271996162</c:v>
                </c:pt>
                <c:pt idx="14">
                  <c:v>110.44970943515901</c:v>
                </c:pt>
                <c:pt idx="15">
                  <c:v>113.47</c:v>
                </c:pt>
                <c:pt idx="16">
                  <c:v>123.26753324139794</c:v>
                </c:pt>
                <c:pt idx="17">
                  <c:v>138.18689667913816</c:v>
                </c:pt>
              </c:numCache>
            </c:numRef>
          </c:val>
          <c:smooth val="0"/>
          <c:extLst xmlns:c15="http://schemas.microsoft.com/office/drawing/2012/chart">
            <c:ext xmlns:c16="http://schemas.microsoft.com/office/drawing/2014/chart" uri="{C3380CC4-5D6E-409C-BE32-E72D297353CC}">
              <c16:uniqueId val="{00000007-0B6B-493C-8B09-410B25E59FB1}"/>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2C3B-4B8F-B60A-A1CA26EC6284}"/>
                </c:ext>
              </c:extLst>
            </c:dLbl>
            <c:dLbl>
              <c:idx val="1"/>
              <c:delete val="1"/>
              <c:extLst>
                <c:ext xmlns:c15="http://schemas.microsoft.com/office/drawing/2012/chart" uri="{CE6537A1-D6FC-4f65-9D91-7224C49458BB}"/>
                <c:ext xmlns:c16="http://schemas.microsoft.com/office/drawing/2014/chart" uri="{C3380CC4-5D6E-409C-BE32-E72D297353CC}">
                  <c16:uniqueId val="{0000000E-2C3B-4B8F-B60A-A1CA26EC6284}"/>
                </c:ext>
              </c:extLst>
            </c:dLbl>
            <c:dLbl>
              <c:idx val="2"/>
              <c:delete val="1"/>
              <c:extLst>
                <c:ext xmlns:c15="http://schemas.microsoft.com/office/drawing/2012/chart" uri="{CE6537A1-D6FC-4f65-9D91-7224C49458BB}"/>
                <c:ext xmlns:c16="http://schemas.microsoft.com/office/drawing/2014/chart" uri="{C3380CC4-5D6E-409C-BE32-E72D297353CC}">
                  <c16:uniqueId val="{00000010-2C3B-4B8F-B60A-A1CA26EC6284}"/>
                </c:ext>
              </c:extLst>
            </c:dLbl>
            <c:dLbl>
              <c:idx val="3"/>
              <c:delete val="1"/>
              <c:extLst>
                <c:ext xmlns:c15="http://schemas.microsoft.com/office/drawing/2012/chart" uri="{CE6537A1-D6FC-4f65-9D91-7224C49458BB}"/>
                <c:ext xmlns:c16="http://schemas.microsoft.com/office/drawing/2014/chart" uri="{C3380CC4-5D6E-409C-BE32-E72D297353CC}">
                  <c16:uniqueId val="{00000011-2C3B-4B8F-B60A-A1CA26EC6284}"/>
                </c:ext>
              </c:extLst>
            </c:dLbl>
            <c:dLbl>
              <c:idx val="4"/>
              <c:delete val="1"/>
              <c:extLst>
                <c:ext xmlns:c15="http://schemas.microsoft.com/office/drawing/2012/chart" uri="{CE6537A1-D6FC-4f65-9D91-7224C49458BB}"/>
                <c:ext xmlns:c16="http://schemas.microsoft.com/office/drawing/2014/chart" uri="{C3380CC4-5D6E-409C-BE32-E72D297353CC}">
                  <c16:uniqueId val="{00000012-2C3B-4B8F-B60A-A1CA26EC6284}"/>
                </c:ext>
              </c:extLst>
            </c:dLbl>
            <c:dLbl>
              <c:idx val="5"/>
              <c:delete val="1"/>
              <c:extLst>
                <c:ext xmlns:c15="http://schemas.microsoft.com/office/drawing/2012/chart" uri="{CE6537A1-D6FC-4f65-9D91-7224C49458BB}"/>
                <c:ext xmlns:c16="http://schemas.microsoft.com/office/drawing/2014/chart" uri="{C3380CC4-5D6E-409C-BE32-E72D297353CC}">
                  <c16:uniqueId val="{00000013-2C3B-4B8F-B60A-A1CA26EC6284}"/>
                </c:ext>
              </c:extLst>
            </c:dLbl>
            <c:dLbl>
              <c:idx val="6"/>
              <c:delete val="1"/>
              <c:extLst>
                <c:ext xmlns:c15="http://schemas.microsoft.com/office/drawing/2012/chart" uri="{CE6537A1-D6FC-4f65-9D91-7224C49458BB}"/>
                <c:ext xmlns:c16="http://schemas.microsoft.com/office/drawing/2014/chart" uri="{C3380CC4-5D6E-409C-BE32-E72D297353CC}">
                  <c16:uniqueId val="{00000015-2C3B-4B8F-B60A-A1CA26EC6284}"/>
                </c:ext>
              </c:extLst>
            </c:dLbl>
            <c:dLbl>
              <c:idx val="7"/>
              <c:delete val="1"/>
              <c:extLst>
                <c:ext xmlns:c15="http://schemas.microsoft.com/office/drawing/2012/chart" uri="{CE6537A1-D6FC-4f65-9D91-7224C49458BB}"/>
                <c:ext xmlns:c16="http://schemas.microsoft.com/office/drawing/2014/chart" uri="{C3380CC4-5D6E-409C-BE32-E72D297353CC}">
                  <c16:uniqueId val="{00000014-2C3B-4B8F-B60A-A1CA26EC6284}"/>
                </c:ext>
              </c:extLst>
            </c:dLbl>
            <c:dLbl>
              <c:idx val="8"/>
              <c:delete val="1"/>
              <c:extLst>
                <c:ext xmlns:c15="http://schemas.microsoft.com/office/drawing/2012/chart" uri="{CE6537A1-D6FC-4f65-9D91-7224C49458BB}"/>
                <c:ext xmlns:c16="http://schemas.microsoft.com/office/drawing/2014/chart" uri="{C3380CC4-5D6E-409C-BE32-E72D297353CC}">
                  <c16:uniqueId val="{00000016-2C3B-4B8F-B60A-A1CA26EC6284}"/>
                </c:ext>
              </c:extLst>
            </c:dLbl>
            <c:dLbl>
              <c:idx val="9"/>
              <c:delete val="1"/>
              <c:extLst>
                <c:ext xmlns:c15="http://schemas.microsoft.com/office/drawing/2012/chart" uri="{CE6537A1-D6FC-4f65-9D91-7224C49458BB}"/>
                <c:ext xmlns:c16="http://schemas.microsoft.com/office/drawing/2014/chart" uri="{C3380CC4-5D6E-409C-BE32-E72D297353CC}">
                  <c16:uniqueId val="{00000017-2C3B-4B8F-B60A-A1CA26EC6284}"/>
                </c:ext>
              </c:extLst>
            </c:dLbl>
            <c:dLbl>
              <c:idx val="10"/>
              <c:delete val="1"/>
              <c:extLst>
                <c:ext xmlns:c15="http://schemas.microsoft.com/office/drawing/2012/chart" uri="{CE6537A1-D6FC-4f65-9D91-7224C49458BB}"/>
                <c:ext xmlns:c16="http://schemas.microsoft.com/office/drawing/2014/chart" uri="{C3380CC4-5D6E-409C-BE32-E72D297353CC}">
                  <c16:uniqueId val="{00000018-2C3B-4B8F-B60A-A1CA26EC6284}"/>
                </c:ext>
              </c:extLst>
            </c:dLbl>
            <c:dLbl>
              <c:idx val="11"/>
              <c:delete val="1"/>
              <c:extLst>
                <c:ext xmlns:c15="http://schemas.microsoft.com/office/drawing/2012/chart" uri="{CE6537A1-D6FC-4f65-9D91-7224C49458BB}"/>
                <c:ext xmlns:c16="http://schemas.microsoft.com/office/drawing/2014/chart" uri="{C3380CC4-5D6E-409C-BE32-E72D297353CC}">
                  <c16:uniqueId val="{0000001A-2C3B-4B8F-B60A-A1CA26EC6284}"/>
                </c:ext>
              </c:extLst>
            </c:dLbl>
            <c:dLbl>
              <c:idx val="12"/>
              <c:delete val="1"/>
              <c:extLst>
                <c:ext xmlns:c15="http://schemas.microsoft.com/office/drawing/2012/chart" uri="{CE6537A1-D6FC-4f65-9D91-7224C49458BB}"/>
                <c:ext xmlns:c16="http://schemas.microsoft.com/office/drawing/2014/chart" uri="{C3380CC4-5D6E-409C-BE32-E72D297353CC}">
                  <c16:uniqueId val="{00000019-2C3B-4B8F-B60A-A1CA26EC6284}"/>
                </c:ext>
              </c:extLst>
            </c:dLbl>
            <c:dLbl>
              <c:idx val="13"/>
              <c:delete val="1"/>
              <c:extLst>
                <c:ext xmlns:c15="http://schemas.microsoft.com/office/drawing/2012/chart" uri="{CE6537A1-D6FC-4f65-9D91-7224C49458BB}"/>
                <c:ext xmlns:c16="http://schemas.microsoft.com/office/drawing/2014/chart" uri="{C3380CC4-5D6E-409C-BE32-E72D297353CC}">
                  <c16:uniqueId val="{0000001B-2C3B-4B8F-B60A-A1CA26EC6284}"/>
                </c:ext>
              </c:extLst>
            </c:dLbl>
            <c:dLbl>
              <c:idx val="14"/>
              <c:delete val="1"/>
              <c:extLst>
                <c:ext xmlns:c15="http://schemas.microsoft.com/office/drawing/2012/chart" uri="{CE6537A1-D6FC-4f65-9D91-7224C49458BB}"/>
                <c:ext xmlns:c16="http://schemas.microsoft.com/office/drawing/2014/chart" uri="{C3380CC4-5D6E-409C-BE32-E72D297353CC}">
                  <c16:uniqueId val="{0000001C-2C3B-4B8F-B60A-A1CA26EC6284}"/>
                </c:ext>
              </c:extLst>
            </c:dLbl>
            <c:dLbl>
              <c:idx val="15"/>
              <c:delete val="1"/>
              <c:extLst>
                <c:ext xmlns:c15="http://schemas.microsoft.com/office/drawing/2012/chart" uri="{CE6537A1-D6FC-4f65-9D91-7224C49458BB}"/>
                <c:ext xmlns:c16="http://schemas.microsoft.com/office/drawing/2014/chart" uri="{C3380CC4-5D6E-409C-BE32-E72D297353CC}">
                  <c16:uniqueId val="{0000001D-2C3B-4B8F-B60A-A1CA26EC6284}"/>
                </c:ext>
              </c:extLst>
            </c:dLbl>
            <c:dLbl>
              <c:idx val="16"/>
              <c:delete val="1"/>
              <c:extLst>
                <c:ext xmlns:c15="http://schemas.microsoft.com/office/drawing/2012/chart" uri="{CE6537A1-D6FC-4f65-9D91-7224C49458BB}"/>
                <c:ext xmlns:c16="http://schemas.microsoft.com/office/drawing/2014/chart" uri="{C3380CC4-5D6E-409C-BE32-E72D297353CC}">
                  <c16:uniqueId val="{00000001-3860-4059-BDA5-C16A6CDB9FFC}"/>
                </c:ext>
              </c:extLst>
            </c:dLbl>
            <c:numFmt formatCode="&quot;£&quot;#,##0.00" sourceLinked="0"/>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F1D7-46C1-944D-3F7287EABAF9}"/>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solidFill>
                  <a:sysClr val="windowText" lastClr="000000"/>
                </a:solidFill>
              </a:defRPr>
            </a:pPr>
            <a:endParaRPr lang="en-US"/>
          </a:p>
        </c:txPr>
        <c:crossAx val="168941056"/>
        <c:crossesAt val="30"/>
        <c:auto val="1"/>
        <c:lblAlgn val="ctr"/>
        <c:lblOffset val="100"/>
        <c:noMultiLvlLbl val="0"/>
      </c:catAx>
      <c:valAx>
        <c:axId val="168941056"/>
        <c:scaling>
          <c:orientation val="minMax"/>
          <c:max val="13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5.5679349185092119E-4"/>
              <c:y val="0.34355661385600117"/>
            </c:manualLayout>
          </c:layout>
          <c:overlay val="0"/>
        </c:title>
        <c:numFmt formatCode="&quot;£&quot;#,##0" sourceLinked="0"/>
        <c:majorTickMark val="out"/>
        <c:minorTickMark val="none"/>
        <c:tickLblPos val="nextTo"/>
        <c:spPr>
          <a:ln w="6350">
            <a:solidFill>
              <a:schemeClr val="tx1"/>
            </a:solidFill>
          </a:ln>
        </c:spPr>
        <c:txPr>
          <a:bodyPr/>
          <a:lstStyle/>
          <a:p>
            <a:pPr>
              <a:defRPr sz="1100" b="0">
                <a:solidFill>
                  <a:sysClr val="windowText" lastClr="000000"/>
                </a:solidFill>
              </a:defRPr>
            </a:pPr>
            <a:endParaRPr lang="en-US"/>
          </a:p>
        </c:txPr>
        <c:crossAx val="168939520"/>
        <c:crosses val="autoZero"/>
        <c:crossBetween val="between"/>
      </c:valAx>
    </c:plotArea>
    <c:legend>
      <c:legendPos val="b"/>
      <c:layout>
        <c:manualLayout>
          <c:xMode val="edge"/>
          <c:yMode val="edge"/>
          <c:x val="0.14250226121312007"/>
          <c:y val="0.92097825148873758"/>
          <c:w val="0.71499547757375992"/>
          <c:h val="7.4870021523598812E-2"/>
        </c:manualLayout>
      </c:layout>
      <c:overlay val="0"/>
      <c:txPr>
        <a:bodyPr/>
        <a:lstStyle/>
        <a:p>
          <a:pPr>
            <a:defRPr sz="1200">
              <a:solidFill>
                <a:sysClr val="windowText" lastClr="000000"/>
              </a:solidFill>
            </a:defRPr>
          </a:pPr>
          <a:endParaRPr lang="en-US"/>
        </a:p>
      </c:txPr>
    </c:legend>
    <c:plotVisOnly val="1"/>
    <c:dispBlanksAs val="gap"/>
    <c:showDLblsOverMax val="0"/>
  </c:chart>
  <c:spPr>
    <a:ln>
      <a:noFill/>
    </a:ln>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e) Onshore wind</a:t>
            </a:r>
          </a:p>
        </c:rich>
      </c:tx>
      <c:overlay val="0"/>
    </c:title>
    <c:autoTitleDeleted val="0"/>
    <c:plotArea>
      <c:layout>
        <c:manualLayout>
          <c:layoutTarget val="inner"/>
          <c:xMode val="edge"/>
          <c:yMode val="edge"/>
          <c:x val="0.12631400188689718"/>
          <c:y val="9.0285802469135798E-2"/>
          <c:w val="0.80128087019257455"/>
          <c:h val="0.56266949992540471"/>
        </c:manualLayout>
      </c:layout>
      <c:lineChart>
        <c:grouping val="standard"/>
        <c:varyColors val="0"/>
        <c:ser>
          <c:idx val="4"/>
          <c:order val="0"/>
          <c:tx>
            <c:strRef>
              <c:f>'Figure 5.13 (a-g)'!$B$62</c:f>
              <c:strCache>
                <c:ptCount val="1"/>
                <c:pt idx="0">
                  <c:v>Onshore wind</c:v>
                </c:pt>
              </c:strCache>
            </c:strRef>
          </c:tx>
          <c:spPr>
            <a:ln cmpd="sng">
              <a:solidFill>
                <a:srgbClr val="F56927"/>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3E0A-48EF-A28F-6B016CE4548D}"/>
                </c:ext>
              </c:extLst>
            </c:dLbl>
            <c:dLbl>
              <c:idx val="1"/>
              <c:delete val="1"/>
              <c:extLst>
                <c:ext xmlns:c15="http://schemas.microsoft.com/office/drawing/2012/chart" uri="{CE6537A1-D6FC-4f65-9D91-7224C49458BB}"/>
                <c:ext xmlns:c16="http://schemas.microsoft.com/office/drawing/2014/chart" uri="{C3380CC4-5D6E-409C-BE32-E72D297353CC}">
                  <c16:uniqueId val="{00000004-3E0A-48EF-A28F-6B016CE4548D}"/>
                </c:ext>
              </c:extLst>
            </c:dLbl>
            <c:dLbl>
              <c:idx val="2"/>
              <c:delete val="1"/>
              <c:extLst>
                <c:ext xmlns:c15="http://schemas.microsoft.com/office/drawing/2012/chart" uri="{CE6537A1-D6FC-4f65-9D91-7224C49458BB}"/>
                <c:ext xmlns:c16="http://schemas.microsoft.com/office/drawing/2014/chart" uri="{C3380CC4-5D6E-409C-BE32-E72D297353CC}">
                  <c16:uniqueId val="{00000005-3E0A-48EF-A28F-6B016CE4548D}"/>
                </c:ext>
              </c:extLst>
            </c:dLbl>
            <c:dLbl>
              <c:idx val="3"/>
              <c:delete val="1"/>
              <c:extLst>
                <c:ext xmlns:c15="http://schemas.microsoft.com/office/drawing/2012/chart" uri="{CE6537A1-D6FC-4f65-9D91-7224C49458BB}"/>
                <c:ext xmlns:c16="http://schemas.microsoft.com/office/drawing/2014/chart" uri="{C3380CC4-5D6E-409C-BE32-E72D297353CC}">
                  <c16:uniqueId val="{00000007-3E0A-48EF-A28F-6B016CE4548D}"/>
                </c:ext>
              </c:extLst>
            </c:dLbl>
            <c:dLbl>
              <c:idx val="4"/>
              <c:delete val="1"/>
              <c:extLst>
                <c:ext xmlns:c15="http://schemas.microsoft.com/office/drawing/2012/chart" uri="{CE6537A1-D6FC-4f65-9D91-7224C49458BB}"/>
                <c:ext xmlns:c16="http://schemas.microsoft.com/office/drawing/2014/chart" uri="{C3380CC4-5D6E-409C-BE32-E72D297353CC}">
                  <c16:uniqueId val="{00000009-3E0A-48EF-A28F-6B016CE4548D}"/>
                </c:ext>
              </c:extLst>
            </c:dLbl>
            <c:dLbl>
              <c:idx val="5"/>
              <c:delete val="1"/>
              <c:extLst>
                <c:ext xmlns:c15="http://schemas.microsoft.com/office/drawing/2012/chart" uri="{CE6537A1-D6FC-4f65-9D91-7224C49458BB}"/>
                <c:ext xmlns:c16="http://schemas.microsoft.com/office/drawing/2014/chart" uri="{C3380CC4-5D6E-409C-BE32-E72D297353CC}">
                  <c16:uniqueId val="{0000000B-3E0A-48EF-A28F-6B016CE4548D}"/>
                </c:ext>
              </c:extLst>
            </c:dLbl>
            <c:dLbl>
              <c:idx val="6"/>
              <c:delete val="1"/>
              <c:extLst>
                <c:ext xmlns:c15="http://schemas.microsoft.com/office/drawing/2012/chart" uri="{CE6537A1-D6FC-4f65-9D91-7224C49458BB}"/>
                <c:ext xmlns:c16="http://schemas.microsoft.com/office/drawing/2014/chart" uri="{C3380CC4-5D6E-409C-BE32-E72D297353CC}">
                  <c16:uniqueId val="{0000000A-3E0A-48EF-A28F-6B016CE4548D}"/>
                </c:ext>
              </c:extLst>
            </c:dLbl>
            <c:dLbl>
              <c:idx val="7"/>
              <c:delete val="1"/>
              <c:extLst>
                <c:ext xmlns:c15="http://schemas.microsoft.com/office/drawing/2012/chart" uri="{CE6537A1-D6FC-4f65-9D91-7224C49458BB}"/>
                <c:ext xmlns:c16="http://schemas.microsoft.com/office/drawing/2014/chart" uri="{C3380CC4-5D6E-409C-BE32-E72D297353CC}">
                  <c16:uniqueId val="{0000000C-3E0A-48EF-A28F-6B016CE4548D}"/>
                </c:ext>
              </c:extLst>
            </c:dLbl>
            <c:dLbl>
              <c:idx val="8"/>
              <c:delete val="1"/>
              <c:extLst>
                <c:ext xmlns:c15="http://schemas.microsoft.com/office/drawing/2012/chart" uri="{CE6537A1-D6FC-4f65-9D91-7224C49458BB}"/>
                <c:ext xmlns:c16="http://schemas.microsoft.com/office/drawing/2014/chart" uri="{C3380CC4-5D6E-409C-BE32-E72D297353CC}">
                  <c16:uniqueId val="{0000000D-3E0A-48EF-A28F-6B016CE4548D}"/>
                </c:ext>
              </c:extLst>
            </c:dLbl>
            <c:dLbl>
              <c:idx val="9"/>
              <c:delete val="1"/>
              <c:extLst>
                <c:ext xmlns:c15="http://schemas.microsoft.com/office/drawing/2012/chart" uri="{CE6537A1-D6FC-4f65-9D91-7224C49458BB}"/>
                <c:ext xmlns:c16="http://schemas.microsoft.com/office/drawing/2014/chart" uri="{C3380CC4-5D6E-409C-BE32-E72D297353CC}">
                  <c16:uniqueId val="{0000000F-3E0A-48EF-A28F-6B016CE4548D}"/>
                </c:ext>
              </c:extLst>
            </c:dLbl>
            <c:dLbl>
              <c:idx val="10"/>
              <c:delete val="1"/>
              <c:extLst>
                <c:ext xmlns:c15="http://schemas.microsoft.com/office/drawing/2012/chart" uri="{CE6537A1-D6FC-4f65-9D91-7224C49458BB}"/>
                <c:ext xmlns:c16="http://schemas.microsoft.com/office/drawing/2014/chart" uri="{C3380CC4-5D6E-409C-BE32-E72D297353CC}">
                  <c16:uniqueId val="{0000000E-3E0A-48EF-A28F-6B016CE4548D}"/>
                </c:ext>
              </c:extLst>
            </c:dLbl>
            <c:dLbl>
              <c:idx val="11"/>
              <c:delete val="1"/>
              <c:extLst>
                <c:ext xmlns:c15="http://schemas.microsoft.com/office/drawing/2012/chart" uri="{CE6537A1-D6FC-4f65-9D91-7224C49458BB}"/>
                <c:ext xmlns:c16="http://schemas.microsoft.com/office/drawing/2014/chart" uri="{C3380CC4-5D6E-409C-BE32-E72D297353CC}">
                  <c16:uniqueId val="{00000011-3E0A-48EF-A28F-6B016CE4548D}"/>
                </c:ext>
              </c:extLst>
            </c:dLbl>
            <c:dLbl>
              <c:idx val="12"/>
              <c:delete val="1"/>
              <c:extLst>
                <c:ext xmlns:c15="http://schemas.microsoft.com/office/drawing/2012/chart" uri="{CE6537A1-D6FC-4f65-9D91-7224C49458BB}"/>
                <c:ext xmlns:c16="http://schemas.microsoft.com/office/drawing/2014/chart" uri="{C3380CC4-5D6E-409C-BE32-E72D297353CC}">
                  <c16:uniqueId val="{00000010-3E0A-48EF-A28F-6B016CE4548D}"/>
                </c:ext>
              </c:extLst>
            </c:dLbl>
            <c:dLbl>
              <c:idx val="13"/>
              <c:delete val="1"/>
              <c:extLst>
                <c:ext xmlns:c15="http://schemas.microsoft.com/office/drawing/2012/chart" uri="{CE6537A1-D6FC-4f65-9D91-7224C49458BB}"/>
                <c:ext xmlns:c16="http://schemas.microsoft.com/office/drawing/2014/chart" uri="{C3380CC4-5D6E-409C-BE32-E72D297353CC}">
                  <c16:uniqueId val="{00000013-3E0A-48EF-A28F-6B016CE4548D}"/>
                </c:ext>
              </c:extLst>
            </c:dLbl>
            <c:dLbl>
              <c:idx val="14"/>
              <c:delete val="1"/>
              <c:extLst>
                <c:ext xmlns:c15="http://schemas.microsoft.com/office/drawing/2012/chart" uri="{CE6537A1-D6FC-4f65-9D91-7224C49458BB}"/>
                <c:ext xmlns:c16="http://schemas.microsoft.com/office/drawing/2014/chart" uri="{C3380CC4-5D6E-409C-BE32-E72D297353CC}">
                  <c16:uniqueId val="{00000012-3E0A-48EF-A28F-6B016CE4548D}"/>
                </c:ext>
              </c:extLst>
            </c:dLbl>
            <c:dLbl>
              <c:idx val="15"/>
              <c:delete val="1"/>
              <c:extLst>
                <c:ext xmlns:c15="http://schemas.microsoft.com/office/drawing/2012/chart" uri="{CE6537A1-D6FC-4f65-9D91-7224C49458BB}"/>
                <c:ext xmlns:c16="http://schemas.microsoft.com/office/drawing/2014/chart" uri="{C3380CC4-5D6E-409C-BE32-E72D297353CC}">
                  <c16:uniqueId val="{00000014-3E0A-48EF-A28F-6B016CE4548D}"/>
                </c:ext>
              </c:extLst>
            </c:dLbl>
            <c:dLbl>
              <c:idx val="16"/>
              <c:delete val="1"/>
              <c:extLst>
                <c:ext xmlns:c15="http://schemas.microsoft.com/office/drawing/2012/chart" uri="{CE6537A1-D6FC-4f65-9D91-7224C49458BB}"/>
                <c:ext xmlns:c16="http://schemas.microsoft.com/office/drawing/2014/chart" uri="{C3380CC4-5D6E-409C-BE32-E72D297353CC}">
                  <c16:uniqueId val="{00000001-B16F-4777-987B-2961BE972185}"/>
                </c:ext>
              </c:extLst>
            </c:dLbl>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(a-g)'!$C$62:$T$62</c:f>
              <c:numCache>
                <c:formatCode>"£"#,##0.00</c:formatCode>
                <c:ptCount val="18"/>
                <c:pt idx="0">
                  <c:v>52.95</c:v>
                </c:pt>
                <c:pt idx="1">
                  <c:v>54.37</c:v>
                </c:pt>
                <c:pt idx="2">
                  <c:v>52.367397272496937</c:v>
                </c:pt>
                <c:pt idx="3">
                  <c:v>51.370227200766372</c:v>
                </c:pt>
                <c:pt idx="4">
                  <c:v>42.332235026702428</c:v>
                </c:pt>
                <c:pt idx="5">
                  <c:v>44.522937480803243</c:v>
                </c:pt>
                <c:pt idx="6">
                  <c:v>42.917420034586094</c:v>
                </c:pt>
                <c:pt idx="7">
                  <c:v>43.7851212074629</c:v>
                </c:pt>
                <c:pt idx="8">
                  <c:v>44.457572945217429</c:v>
                </c:pt>
                <c:pt idx="9">
                  <c:v>49.811530098718045</c:v>
                </c:pt>
                <c:pt idx="10">
                  <c:v>50.972394457157279</c:v>
                </c:pt>
                <c:pt idx="11">
                  <c:v>54.517102813284041</c:v>
                </c:pt>
                <c:pt idx="12">
                  <c:v>53.994541165817701</c:v>
                </c:pt>
                <c:pt idx="13">
                  <c:v>54.109369211698869</c:v>
                </c:pt>
                <c:pt idx="14">
                  <c:v>57.765734842476384</c:v>
                </c:pt>
                <c:pt idx="15">
                  <c:v>59.43</c:v>
                </c:pt>
                <c:pt idx="16">
                  <c:v>64.876619574616896</c:v>
                </c:pt>
                <c:pt idx="17">
                  <c:v>72.807505217169677</c:v>
                </c:pt>
              </c:numCache>
            </c:numRef>
          </c:val>
          <c:smooth val="0"/>
          <c:extLst xmlns:c15="http://schemas.microsoft.com/office/drawing/2012/chart">
            <c:ext xmlns:c16="http://schemas.microsoft.com/office/drawing/2014/chart" uri="{C3380CC4-5D6E-409C-BE32-E72D297353CC}">
              <c16:uniqueId val="{00000009-74C6-4AD0-9A03-DA07888F5E5B}"/>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3E0A-48EF-A28F-6B016CE4548D}"/>
                </c:ext>
              </c:extLst>
            </c:dLbl>
            <c:dLbl>
              <c:idx val="1"/>
              <c:delete val="1"/>
              <c:extLst>
                <c:ext xmlns:c15="http://schemas.microsoft.com/office/drawing/2012/chart" uri="{CE6537A1-D6FC-4f65-9D91-7224C49458BB}"/>
                <c:ext xmlns:c16="http://schemas.microsoft.com/office/drawing/2014/chart" uri="{C3380CC4-5D6E-409C-BE32-E72D297353CC}">
                  <c16:uniqueId val="{00000000-3E0A-48EF-A28F-6B016CE4548D}"/>
                </c:ext>
              </c:extLst>
            </c:dLbl>
            <c:dLbl>
              <c:idx val="2"/>
              <c:delete val="1"/>
              <c:extLst>
                <c:ext xmlns:c15="http://schemas.microsoft.com/office/drawing/2012/chart" uri="{CE6537A1-D6FC-4f65-9D91-7224C49458BB}"/>
                <c:ext xmlns:c16="http://schemas.microsoft.com/office/drawing/2014/chart" uri="{C3380CC4-5D6E-409C-BE32-E72D297353CC}">
                  <c16:uniqueId val="{00000002-3E0A-48EF-A28F-6B016CE4548D}"/>
                </c:ext>
              </c:extLst>
            </c:dLbl>
            <c:dLbl>
              <c:idx val="3"/>
              <c:delete val="1"/>
              <c:extLst>
                <c:ext xmlns:c15="http://schemas.microsoft.com/office/drawing/2012/chart" uri="{CE6537A1-D6FC-4f65-9D91-7224C49458BB}"/>
                <c:ext xmlns:c16="http://schemas.microsoft.com/office/drawing/2014/chart" uri="{C3380CC4-5D6E-409C-BE32-E72D297353CC}">
                  <c16:uniqueId val="{00000006-3E0A-48EF-A28F-6B016CE4548D}"/>
                </c:ext>
              </c:extLst>
            </c:dLbl>
            <c:dLbl>
              <c:idx val="4"/>
              <c:delete val="1"/>
              <c:extLst>
                <c:ext xmlns:c15="http://schemas.microsoft.com/office/drawing/2012/chart" uri="{CE6537A1-D6FC-4f65-9D91-7224C49458BB}"/>
                <c:ext xmlns:c16="http://schemas.microsoft.com/office/drawing/2014/chart" uri="{C3380CC4-5D6E-409C-BE32-E72D297353CC}">
                  <c16:uniqueId val="{00000008-3E0A-48EF-A28F-6B016CE4548D}"/>
                </c:ext>
              </c:extLst>
            </c:dLbl>
            <c:dLbl>
              <c:idx val="5"/>
              <c:delete val="1"/>
              <c:extLst>
                <c:ext xmlns:c15="http://schemas.microsoft.com/office/drawing/2012/chart" uri="{CE6537A1-D6FC-4f65-9D91-7224C49458BB}"/>
                <c:ext xmlns:c16="http://schemas.microsoft.com/office/drawing/2014/chart" uri="{C3380CC4-5D6E-409C-BE32-E72D297353CC}">
                  <c16:uniqueId val="{00000016-3E0A-48EF-A28F-6B016CE4548D}"/>
                </c:ext>
              </c:extLst>
            </c:dLbl>
            <c:dLbl>
              <c:idx val="6"/>
              <c:delete val="1"/>
              <c:extLst>
                <c:ext xmlns:c15="http://schemas.microsoft.com/office/drawing/2012/chart" uri="{CE6537A1-D6FC-4f65-9D91-7224C49458BB}"/>
                <c:ext xmlns:c16="http://schemas.microsoft.com/office/drawing/2014/chart" uri="{C3380CC4-5D6E-409C-BE32-E72D297353CC}">
                  <c16:uniqueId val="{00000015-3E0A-48EF-A28F-6B016CE4548D}"/>
                </c:ext>
              </c:extLst>
            </c:dLbl>
            <c:dLbl>
              <c:idx val="7"/>
              <c:delete val="1"/>
              <c:extLst>
                <c:ext xmlns:c15="http://schemas.microsoft.com/office/drawing/2012/chart" uri="{CE6537A1-D6FC-4f65-9D91-7224C49458BB}"/>
                <c:ext xmlns:c16="http://schemas.microsoft.com/office/drawing/2014/chart" uri="{C3380CC4-5D6E-409C-BE32-E72D297353CC}">
                  <c16:uniqueId val="{00000017-3E0A-48EF-A28F-6B016CE4548D}"/>
                </c:ext>
              </c:extLst>
            </c:dLbl>
            <c:dLbl>
              <c:idx val="8"/>
              <c:delete val="1"/>
              <c:extLst>
                <c:ext xmlns:c15="http://schemas.microsoft.com/office/drawing/2012/chart" uri="{CE6537A1-D6FC-4f65-9D91-7224C49458BB}"/>
                <c:ext xmlns:c16="http://schemas.microsoft.com/office/drawing/2014/chart" uri="{C3380CC4-5D6E-409C-BE32-E72D297353CC}">
                  <c16:uniqueId val="{00000018-3E0A-48EF-A28F-6B016CE4548D}"/>
                </c:ext>
              </c:extLst>
            </c:dLbl>
            <c:dLbl>
              <c:idx val="9"/>
              <c:delete val="1"/>
              <c:extLst>
                <c:ext xmlns:c15="http://schemas.microsoft.com/office/drawing/2012/chart" uri="{CE6537A1-D6FC-4f65-9D91-7224C49458BB}"/>
                <c:ext xmlns:c16="http://schemas.microsoft.com/office/drawing/2014/chart" uri="{C3380CC4-5D6E-409C-BE32-E72D297353CC}">
                  <c16:uniqueId val="{00000019-3E0A-48EF-A28F-6B016CE4548D}"/>
                </c:ext>
              </c:extLst>
            </c:dLbl>
            <c:dLbl>
              <c:idx val="10"/>
              <c:delete val="1"/>
              <c:extLst>
                <c:ext xmlns:c15="http://schemas.microsoft.com/office/drawing/2012/chart" uri="{CE6537A1-D6FC-4f65-9D91-7224C49458BB}"/>
                <c:ext xmlns:c16="http://schemas.microsoft.com/office/drawing/2014/chart" uri="{C3380CC4-5D6E-409C-BE32-E72D297353CC}">
                  <c16:uniqueId val="{0000001A-3E0A-48EF-A28F-6B016CE4548D}"/>
                </c:ext>
              </c:extLst>
            </c:dLbl>
            <c:dLbl>
              <c:idx val="11"/>
              <c:delete val="1"/>
              <c:extLst>
                <c:ext xmlns:c15="http://schemas.microsoft.com/office/drawing/2012/chart" uri="{CE6537A1-D6FC-4f65-9D91-7224C49458BB}"/>
                <c:ext xmlns:c16="http://schemas.microsoft.com/office/drawing/2014/chart" uri="{C3380CC4-5D6E-409C-BE32-E72D297353CC}">
                  <c16:uniqueId val="{0000001C-3E0A-48EF-A28F-6B016CE4548D}"/>
                </c:ext>
              </c:extLst>
            </c:dLbl>
            <c:dLbl>
              <c:idx val="12"/>
              <c:delete val="1"/>
              <c:extLst>
                <c:ext xmlns:c15="http://schemas.microsoft.com/office/drawing/2012/chart" uri="{CE6537A1-D6FC-4f65-9D91-7224C49458BB}"/>
                <c:ext xmlns:c16="http://schemas.microsoft.com/office/drawing/2014/chart" uri="{C3380CC4-5D6E-409C-BE32-E72D297353CC}">
                  <c16:uniqueId val="{0000001B-3E0A-48EF-A28F-6B016CE4548D}"/>
                </c:ext>
              </c:extLst>
            </c:dLbl>
            <c:dLbl>
              <c:idx val="13"/>
              <c:delete val="1"/>
              <c:extLst>
                <c:ext xmlns:c15="http://schemas.microsoft.com/office/drawing/2012/chart" uri="{CE6537A1-D6FC-4f65-9D91-7224C49458BB}"/>
                <c:ext xmlns:c16="http://schemas.microsoft.com/office/drawing/2014/chart" uri="{C3380CC4-5D6E-409C-BE32-E72D297353CC}">
                  <c16:uniqueId val="{0000001D-3E0A-48EF-A28F-6B016CE4548D}"/>
                </c:ext>
              </c:extLst>
            </c:dLbl>
            <c:dLbl>
              <c:idx val="14"/>
              <c:delete val="1"/>
              <c:extLst>
                <c:ext xmlns:c15="http://schemas.microsoft.com/office/drawing/2012/chart" uri="{CE6537A1-D6FC-4f65-9D91-7224C49458BB}"/>
                <c:ext xmlns:c16="http://schemas.microsoft.com/office/drawing/2014/chart" uri="{C3380CC4-5D6E-409C-BE32-E72D297353CC}">
                  <c16:uniqueId val="{0000001F-3E0A-48EF-A28F-6B016CE4548D}"/>
                </c:ext>
              </c:extLst>
            </c:dLbl>
            <c:dLbl>
              <c:idx val="15"/>
              <c:delete val="1"/>
              <c:extLst>
                <c:ext xmlns:c15="http://schemas.microsoft.com/office/drawing/2012/chart" uri="{CE6537A1-D6FC-4f65-9D91-7224C49458BB}"/>
                <c:ext xmlns:c16="http://schemas.microsoft.com/office/drawing/2014/chart" uri="{C3380CC4-5D6E-409C-BE32-E72D297353CC}">
                  <c16:uniqueId val="{0000001E-3E0A-48EF-A28F-6B016CE4548D}"/>
                </c:ext>
              </c:extLst>
            </c:dLbl>
            <c:dLbl>
              <c:idx val="16"/>
              <c:delete val="1"/>
              <c:extLst>
                <c:ext xmlns:c15="http://schemas.microsoft.com/office/drawing/2012/chart" uri="{CE6537A1-D6FC-4f65-9D91-7224C49458BB}"/>
                <c:ext xmlns:c16="http://schemas.microsoft.com/office/drawing/2014/chart" uri="{C3380CC4-5D6E-409C-BE32-E72D297353CC}">
                  <c16:uniqueId val="{00000000-B16F-4777-987B-2961BE972185}"/>
                </c:ext>
              </c:extLst>
            </c:dLbl>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0D1E-4453-85AA-3EA9D0FD667A}"/>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6.2025547492165819E-3"/>
              <c:y val="0.34355666424733317"/>
            </c:manualLayout>
          </c:layout>
          <c:overlay val="0"/>
        </c:title>
        <c:numFmt formatCode="&quot;£&quot;#,##0" sourceLinked="0"/>
        <c:majorTickMark val="out"/>
        <c:minorTickMark val="none"/>
        <c:tickLblPos val="nextTo"/>
        <c:spPr>
          <a:ln w="6350">
            <a:solidFill>
              <a:schemeClr val="tx1"/>
            </a:solidFill>
          </a:ln>
        </c:spPr>
        <c:txPr>
          <a:bodyPr/>
          <a:lstStyle/>
          <a:p>
            <a:pPr>
              <a:defRPr sz="1100" b="0"/>
            </a:pPr>
            <a:endParaRPr lang="en-US"/>
          </a:p>
        </c:txPr>
        <c:crossAx val="168939520"/>
        <c:crosses val="autoZero"/>
        <c:crossBetween val="between"/>
      </c:valAx>
    </c:plotArea>
    <c:legend>
      <c:legendPos val="b"/>
      <c:layout>
        <c:manualLayout>
          <c:xMode val="edge"/>
          <c:yMode val="edge"/>
          <c:x val="0.14608087098928477"/>
          <c:y val="0.89257281216087225"/>
          <c:w val="0.7127183528497697"/>
          <c:h val="7.4983220652511992E-2"/>
        </c:manualLayout>
      </c:layout>
      <c:overlay val="0"/>
      <c:txPr>
        <a:bodyPr/>
        <a:lstStyle/>
        <a:p>
          <a:pPr>
            <a:defRPr sz="1200">
              <a:solidFill>
                <a:sysClr val="windowText" lastClr="000000"/>
              </a:solidFill>
            </a:defRPr>
          </a:pPr>
          <a:endParaRPr lang="en-US"/>
        </a:p>
      </c:txPr>
    </c:legend>
    <c:plotVisOnly val="1"/>
    <c:dispBlanksAs val="gap"/>
    <c:showDLblsOverMax val="0"/>
  </c:chart>
  <c:spPr>
    <a:ln>
      <a:noFill/>
    </a:ln>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g) Sewage gas</a:t>
            </a:r>
          </a:p>
        </c:rich>
      </c:tx>
      <c:overlay val="0"/>
    </c:title>
    <c:autoTitleDeleted val="0"/>
    <c:plotArea>
      <c:layout>
        <c:manualLayout>
          <c:layoutTarget val="inner"/>
          <c:xMode val="edge"/>
          <c:yMode val="edge"/>
          <c:x val="0.13186807092146346"/>
          <c:y val="9.4205555555555556E-2"/>
          <c:w val="0.7956666401930591"/>
          <c:h val="0.59261566651397157"/>
        </c:manualLayout>
      </c:layout>
      <c:lineChart>
        <c:grouping val="standard"/>
        <c:varyColors val="0"/>
        <c:ser>
          <c:idx val="5"/>
          <c:order val="0"/>
          <c:tx>
            <c:strRef>
              <c:f>'Figure 5.13 (a-g)'!$B$63</c:f>
              <c:strCache>
                <c:ptCount val="1"/>
                <c:pt idx="0">
                  <c:v>Sewage gas</c:v>
                </c:pt>
              </c:strCache>
            </c:strRef>
          </c:tx>
          <c:spPr>
            <a:ln cap="rnd" cmpd="thickThin">
              <a:solidFill>
                <a:srgbClr val="F56927"/>
              </a:solidFill>
              <a:prstDash val="solid"/>
              <a:round/>
              <a:headEnd type="none"/>
              <a:tailEnd type="none"/>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C757-498E-8CDB-7A18F8B4DE91}"/>
                </c:ext>
              </c:extLst>
            </c:dLbl>
            <c:dLbl>
              <c:idx val="1"/>
              <c:delete val="1"/>
              <c:extLst>
                <c:ext xmlns:c15="http://schemas.microsoft.com/office/drawing/2012/chart" uri="{CE6537A1-D6FC-4f65-9D91-7224C49458BB}"/>
                <c:ext xmlns:c16="http://schemas.microsoft.com/office/drawing/2014/chart" uri="{C3380CC4-5D6E-409C-BE32-E72D297353CC}">
                  <c16:uniqueId val="{00000003-C757-498E-8CDB-7A18F8B4DE91}"/>
                </c:ext>
              </c:extLst>
            </c:dLbl>
            <c:dLbl>
              <c:idx val="2"/>
              <c:delete val="1"/>
              <c:extLst>
                <c:ext xmlns:c15="http://schemas.microsoft.com/office/drawing/2012/chart" uri="{CE6537A1-D6FC-4f65-9D91-7224C49458BB}"/>
                <c:ext xmlns:c16="http://schemas.microsoft.com/office/drawing/2014/chart" uri="{C3380CC4-5D6E-409C-BE32-E72D297353CC}">
                  <c16:uniqueId val="{00000002-C757-498E-8CDB-7A18F8B4DE91}"/>
                </c:ext>
              </c:extLst>
            </c:dLbl>
            <c:dLbl>
              <c:idx val="3"/>
              <c:delete val="1"/>
              <c:extLst>
                <c:ext xmlns:c15="http://schemas.microsoft.com/office/drawing/2012/chart" uri="{CE6537A1-D6FC-4f65-9D91-7224C49458BB}"/>
                <c:ext xmlns:c16="http://schemas.microsoft.com/office/drawing/2014/chart" uri="{C3380CC4-5D6E-409C-BE32-E72D297353CC}">
                  <c16:uniqueId val="{00000007-C757-498E-8CDB-7A18F8B4DE91}"/>
                </c:ext>
              </c:extLst>
            </c:dLbl>
            <c:dLbl>
              <c:idx val="4"/>
              <c:delete val="1"/>
              <c:extLst>
                <c:ext xmlns:c15="http://schemas.microsoft.com/office/drawing/2012/chart" uri="{CE6537A1-D6FC-4f65-9D91-7224C49458BB}"/>
                <c:ext xmlns:c16="http://schemas.microsoft.com/office/drawing/2014/chart" uri="{C3380CC4-5D6E-409C-BE32-E72D297353CC}">
                  <c16:uniqueId val="{00000014-C757-498E-8CDB-7A18F8B4DE91}"/>
                </c:ext>
              </c:extLst>
            </c:dLbl>
            <c:dLbl>
              <c:idx val="5"/>
              <c:delete val="1"/>
              <c:extLst>
                <c:ext xmlns:c15="http://schemas.microsoft.com/office/drawing/2012/chart" uri="{CE6537A1-D6FC-4f65-9D91-7224C49458BB}"/>
                <c:ext xmlns:c16="http://schemas.microsoft.com/office/drawing/2014/chart" uri="{C3380CC4-5D6E-409C-BE32-E72D297353CC}">
                  <c16:uniqueId val="{00000016-C757-498E-8CDB-7A18F8B4DE91}"/>
                </c:ext>
              </c:extLst>
            </c:dLbl>
            <c:dLbl>
              <c:idx val="6"/>
              <c:delete val="1"/>
              <c:extLst>
                <c:ext xmlns:c15="http://schemas.microsoft.com/office/drawing/2012/chart" uri="{CE6537A1-D6FC-4f65-9D91-7224C49458BB}"/>
                <c:ext xmlns:c16="http://schemas.microsoft.com/office/drawing/2014/chart" uri="{C3380CC4-5D6E-409C-BE32-E72D297353CC}">
                  <c16:uniqueId val="{00000015-C757-498E-8CDB-7A18F8B4DE91}"/>
                </c:ext>
              </c:extLst>
            </c:dLbl>
            <c:dLbl>
              <c:idx val="7"/>
              <c:delete val="1"/>
              <c:extLst>
                <c:ext xmlns:c15="http://schemas.microsoft.com/office/drawing/2012/chart" uri="{CE6537A1-D6FC-4f65-9D91-7224C49458BB}"/>
                <c:ext xmlns:c16="http://schemas.microsoft.com/office/drawing/2014/chart" uri="{C3380CC4-5D6E-409C-BE32-E72D297353CC}">
                  <c16:uniqueId val="{00000017-C757-498E-8CDB-7A18F8B4DE91}"/>
                </c:ext>
              </c:extLst>
            </c:dLbl>
            <c:dLbl>
              <c:idx val="8"/>
              <c:delete val="1"/>
              <c:extLst>
                <c:ext xmlns:c15="http://schemas.microsoft.com/office/drawing/2012/chart" uri="{CE6537A1-D6FC-4f65-9D91-7224C49458BB}"/>
                <c:ext xmlns:c16="http://schemas.microsoft.com/office/drawing/2014/chart" uri="{C3380CC4-5D6E-409C-BE32-E72D297353CC}">
                  <c16:uniqueId val="{00000019-C757-498E-8CDB-7A18F8B4DE91}"/>
                </c:ext>
              </c:extLst>
            </c:dLbl>
            <c:dLbl>
              <c:idx val="9"/>
              <c:delete val="1"/>
              <c:extLst>
                <c:ext xmlns:c15="http://schemas.microsoft.com/office/drawing/2012/chart" uri="{CE6537A1-D6FC-4f65-9D91-7224C49458BB}"/>
                <c:ext xmlns:c16="http://schemas.microsoft.com/office/drawing/2014/chart" uri="{C3380CC4-5D6E-409C-BE32-E72D297353CC}">
                  <c16:uniqueId val="{00000018-C757-498E-8CDB-7A18F8B4DE91}"/>
                </c:ext>
              </c:extLst>
            </c:dLbl>
            <c:dLbl>
              <c:idx val="10"/>
              <c:delete val="1"/>
              <c:extLst>
                <c:ext xmlns:c15="http://schemas.microsoft.com/office/drawing/2012/chart" uri="{CE6537A1-D6FC-4f65-9D91-7224C49458BB}"/>
                <c:ext xmlns:c16="http://schemas.microsoft.com/office/drawing/2014/chart" uri="{C3380CC4-5D6E-409C-BE32-E72D297353CC}">
                  <c16:uniqueId val="{0000001B-C757-498E-8CDB-7A18F8B4DE91}"/>
                </c:ext>
              </c:extLst>
            </c:dLbl>
            <c:dLbl>
              <c:idx val="11"/>
              <c:delete val="1"/>
              <c:extLst>
                <c:ext xmlns:c15="http://schemas.microsoft.com/office/drawing/2012/chart" uri="{CE6537A1-D6FC-4f65-9D91-7224C49458BB}"/>
                <c:ext xmlns:c16="http://schemas.microsoft.com/office/drawing/2014/chart" uri="{C3380CC4-5D6E-409C-BE32-E72D297353CC}">
                  <c16:uniqueId val="{0000001A-C757-498E-8CDB-7A18F8B4DE91}"/>
                </c:ext>
              </c:extLst>
            </c:dLbl>
            <c:dLbl>
              <c:idx val="12"/>
              <c:delete val="1"/>
              <c:extLst>
                <c:ext xmlns:c15="http://schemas.microsoft.com/office/drawing/2012/chart" uri="{CE6537A1-D6FC-4f65-9D91-7224C49458BB}"/>
                <c:ext xmlns:c16="http://schemas.microsoft.com/office/drawing/2014/chart" uri="{C3380CC4-5D6E-409C-BE32-E72D297353CC}">
                  <c16:uniqueId val="{0000001D-C757-498E-8CDB-7A18F8B4DE91}"/>
                </c:ext>
              </c:extLst>
            </c:dLbl>
            <c:dLbl>
              <c:idx val="13"/>
              <c:delete val="1"/>
              <c:extLst>
                <c:ext xmlns:c15="http://schemas.microsoft.com/office/drawing/2012/chart" uri="{CE6537A1-D6FC-4f65-9D91-7224C49458BB}"/>
                <c:ext xmlns:c16="http://schemas.microsoft.com/office/drawing/2014/chart" uri="{C3380CC4-5D6E-409C-BE32-E72D297353CC}">
                  <c16:uniqueId val="{0000001C-C757-498E-8CDB-7A18F8B4DE91}"/>
                </c:ext>
              </c:extLst>
            </c:dLbl>
            <c:dLbl>
              <c:idx val="14"/>
              <c:delete val="1"/>
              <c:extLst>
                <c:ext xmlns:c15="http://schemas.microsoft.com/office/drawing/2012/chart" uri="{CE6537A1-D6FC-4f65-9D91-7224C49458BB}"/>
                <c:ext xmlns:c16="http://schemas.microsoft.com/office/drawing/2014/chart" uri="{C3380CC4-5D6E-409C-BE32-E72D297353CC}">
                  <c16:uniqueId val="{0000001F-C757-498E-8CDB-7A18F8B4DE91}"/>
                </c:ext>
              </c:extLst>
            </c:dLbl>
            <c:dLbl>
              <c:idx val="15"/>
              <c:delete val="1"/>
              <c:extLst>
                <c:ext xmlns:c15="http://schemas.microsoft.com/office/drawing/2012/chart" uri="{CE6537A1-D6FC-4f65-9D91-7224C49458BB}"/>
                <c:ext xmlns:c16="http://schemas.microsoft.com/office/drawing/2014/chart" uri="{C3380CC4-5D6E-409C-BE32-E72D297353CC}">
                  <c16:uniqueId val="{0000001E-C757-498E-8CDB-7A18F8B4DE91}"/>
                </c:ext>
              </c:extLst>
            </c:dLbl>
            <c:dLbl>
              <c:idx val="16"/>
              <c:delete val="1"/>
              <c:extLst>
                <c:ext xmlns:c15="http://schemas.microsoft.com/office/drawing/2012/chart" uri="{CE6537A1-D6FC-4f65-9D91-7224C49458BB}"/>
                <c:ext xmlns:c16="http://schemas.microsoft.com/office/drawing/2014/chart" uri="{C3380CC4-5D6E-409C-BE32-E72D297353CC}">
                  <c16:uniqueId val="{00000001-4487-42FE-8122-6313E77759FD}"/>
                </c:ext>
              </c:extLst>
            </c:dLbl>
            <c:dLbl>
              <c:idx val="17"/>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20-C757-498E-8CDB-7A18F8B4DE9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(a-g)'!$C$63:$T$63</c:f>
              <c:numCache>
                <c:formatCode>"£"#,##0.00</c:formatCode>
                <c:ptCount val="18"/>
                <c:pt idx="0">
                  <c:v>52.95</c:v>
                </c:pt>
                <c:pt idx="1">
                  <c:v>54.37</c:v>
                </c:pt>
                <c:pt idx="2">
                  <c:v>52.36</c:v>
                </c:pt>
                <c:pt idx="3">
                  <c:v>51.34</c:v>
                </c:pt>
                <c:pt idx="4">
                  <c:v>42.260773487956996</c:v>
                </c:pt>
                <c:pt idx="5">
                  <c:v>43.591508716190795</c:v>
                </c:pt>
                <c:pt idx="6">
                  <c:v>40.741357252250864</c:v>
                </c:pt>
                <c:pt idx="7">
                  <c:v>39.679198071484635</c:v>
                </c:pt>
                <c:pt idx="8">
                  <c:v>39.605846276249878</c:v>
                </c:pt>
                <c:pt idx="9">
                  <c:v>43.808136098628275</c:v>
                </c:pt>
                <c:pt idx="10">
                  <c:v>42.084687109125404</c:v>
                </c:pt>
                <c:pt idx="11">
                  <c:v>44.476497300784715</c:v>
                </c:pt>
                <c:pt idx="12">
                  <c:v>44.074068323460253</c:v>
                </c:pt>
                <c:pt idx="13">
                  <c:v>44.374036072037754</c:v>
                </c:pt>
                <c:pt idx="14">
                  <c:v>46.767251448435687</c:v>
                </c:pt>
                <c:pt idx="15">
                  <c:v>48.13</c:v>
                </c:pt>
                <c:pt idx="16">
                  <c:v>51.875083233299101</c:v>
                </c:pt>
                <c:pt idx="17">
                  <c:v>58.170162081553229</c:v>
                </c:pt>
              </c:numCache>
            </c:numRef>
          </c:val>
          <c:smooth val="0"/>
          <c:extLst xmlns:c15="http://schemas.microsoft.com/office/drawing/2012/chart">
            <c:ext xmlns:c16="http://schemas.microsoft.com/office/drawing/2014/chart" uri="{C3380CC4-5D6E-409C-BE32-E72D297353CC}">
              <c16:uniqueId val="{0000000B-061B-40FF-A200-6A137EB550E8}"/>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757-498E-8CDB-7A18F8B4DE91}"/>
                </c:ext>
              </c:extLst>
            </c:dLbl>
            <c:dLbl>
              <c:idx val="1"/>
              <c:delete val="1"/>
              <c:extLst>
                <c:ext xmlns:c15="http://schemas.microsoft.com/office/drawing/2012/chart" uri="{CE6537A1-D6FC-4f65-9D91-7224C49458BB}"/>
                <c:ext xmlns:c16="http://schemas.microsoft.com/office/drawing/2014/chart" uri="{C3380CC4-5D6E-409C-BE32-E72D297353CC}">
                  <c16:uniqueId val="{00000001-C757-498E-8CDB-7A18F8B4DE91}"/>
                </c:ext>
              </c:extLst>
            </c:dLbl>
            <c:dLbl>
              <c:idx val="2"/>
              <c:delete val="1"/>
              <c:extLst>
                <c:ext xmlns:c15="http://schemas.microsoft.com/office/drawing/2012/chart" uri="{CE6537A1-D6FC-4f65-9D91-7224C49458BB}"/>
                <c:ext xmlns:c16="http://schemas.microsoft.com/office/drawing/2014/chart" uri="{C3380CC4-5D6E-409C-BE32-E72D297353CC}">
                  <c16:uniqueId val="{00000006-C757-498E-8CDB-7A18F8B4DE91}"/>
                </c:ext>
              </c:extLst>
            </c:dLbl>
            <c:dLbl>
              <c:idx val="3"/>
              <c:delete val="1"/>
              <c:extLst>
                <c:ext xmlns:c15="http://schemas.microsoft.com/office/drawing/2012/chart" uri="{CE6537A1-D6FC-4f65-9D91-7224C49458BB}"/>
                <c:ext xmlns:c16="http://schemas.microsoft.com/office/drawing/2014/chart" uri="{C3380CC4-5D6E-409C-BE32-E72D297353CC}">
                  <c16:uniqueId val="{00000005-C757-498E-8CDB-7A18F8B4DE91}"/>
                </c:ext>
              </c:extLst>
            </c:dLbl>
            <c:dLbl>
              <c:idx val="4"/>
              <c:delete val="1"/>
              <c:extLst>
                <c:ext xmlns:c15="http://schemas.microsoft.com/office/drawing/2012/chart" uri="{CE6537A1-D6FC-4f65-9D91-7224C49458BB}"/>
                <c:ext xmlns:c16="http://schemas.microsoft.com/office/drawing/2014/chart" uri="{C3380CC4-5D6E-409C-BE32-E72D297353CC}">
                  <c16:uniqueId val="{00000008-C757-498E-8CDB-7A18F8B4DE91}"/>
                </c:ext>
              </c:extLst>
            </c:dLbl>
            <c:dLbl>
              <c:idx val="5"/>
              <c:delete val="1"/>
              <c:extLst>
                <c:ext xmlns:c15="http://schemas.microsoft.com/office/drawing/2012/chart" uri="{CE6537A1-D6FC-4f65-9D91-7224C49458BB}"/>
                <c:ext xmlns:c16="http://schemas.microsoft.com/office/drawing/2014/chart" uri="{C3380CC4-5D6E-409C-BE32-E72D297353CC}">
                  <c16:uniqueId val="{00000009-C757-498E-8CDB-7A18F8B4DE91}"/>
                </c:ext>
              </c:extLst>
            </c:dLbl>
            <c:dLbl>
              <c:idx val="6"/>
              <c:delete val="1"/>
              <c:extLst>
                <c:ext xmlns:c15="http://schemas.microsoft.com/office/drawing/2012/chart" uri="{CE6537A1-D6FC-4f65-9D91-7224C49458BB}"/>
                <c:ext xmlns:c16="http://schemas.microsoft.com/office/drawing/2014/chart" uri="{C3380CC4-5D6E-409C-BE32-E72D297353CC}">
                  <c16:uniqueId val="{0000000B-C757-498E-8CDB-7A18F8B4DE91}"/>
                </c:ext>
              </c:extLst>
            </c:dLbl>
            <c:dLbl>
              <c:idx val="7"/>
              <c:delete val="1"/>
              <c:extLst>
                <c:ext xmlns:c15="http://schemas.microsoft.com/office/drawing/2012/chart" uri="{CE6537A1-D6FC-4f65-9D91-7224C49458BB}"/>
                <c:ext xmlns:c16="http://schemas.microsoft.com/office/drawing/2014/chart" uri="{C3380CC4-5D6E-409C-BE32-E72D297353CC}">
                  <c16:uniqueId val="{0000000A-C757-498E-8CDB-7A18F8B4DE91}"/>
                </c:ext>
              </c:extLst>
            </c:dLbl>
            <c:dLbl>
              <c:idx val="8"/>
              <c:delete val="1"/>
              <c:extLst>
                <c:ext xmlns:c15="http://schemas.microsoft.com/office/drawing/2012/chart" uri="{CE6537A1-D6FC-4f65-9D91-7224C49458BB}"/>
                <c:ext xmlns:c16="http://schemas.microsoft.com/office/drawing/2014/chart" uri="{C3380CC4-5D6E-409C-BE32-E72D297353CC}">
                  <c16:uniqueId val="{0000000C-C757-498E-8CDB-7A18F8B4DE91}"/>
                </c:ext>
              </c:extLst>
            </c:dLbl>
            <c:dLbl>
              <c:idx val="9"/>
              <c:delete val="1"/>
              <c:extLst>
                <c:ext xmlns:c15="http://schemas.microsoft.com/office/drawing/2012/chart" uri="{CE6537A1-D6FC-4f65-9D91-7224C49458BB}"/>
                <c:ext xmlns:c16="http://schemas.microsoft.com/office/drawing/2014/chart" uri="{C3380CC4-5D6E-409C-BE32-E72D297353CC}">
                  <c16:uniqueId val="{0000000D-C757-498E-8CDB-7A18F8B4DE91}"/>
                </c:ext>
              </c:extLst>
            </c:dLbl>
            <c:dLbl>
              <c:idx val="10"/>
              <c:delete val="1"/>
              <c:extLst>
                <c:ext xmlns:c15="http://schemas.microsoft.com/office/drawing/2012/chart" uri="{CE6537A1-D6FC-4f65-9D91-7224C49458BB}"/>
                <c:ext xmlns:c16="http://schemas.microsoft.com/office/drawing/2014/chart" uri="{C3380CC4-5D6E-409C-BE32-E72D297353CC}">
                  <c16:uniqueId val="{0000000E-C757-498E-8CDB-7A18F8B4DE91}"/>
                </c:ext>
              </c:extLst>
            </c:dLbl>
            <c:dLbl>
              <c:idx val="11"/>
              <c:delete val="1"/>
              <c:extLst>
                <c:ext xmlns:c15="http://schemas.microsoft.com/office/drawing/2012/chart" uri="{CE6537A1-D6FC-4f65-9D91-7224C49458BB}"/>
                <c:ext xmlns:c16="http://schemas.microsoft.com/office/drawing/2014/chart" uri="{C3380CC4-5D6E-409C-BE32-E72D297353CC}">
                  <c16:uniqueId val="{00000013-C757-498E-8CDB-7A18F8B4DE91}"/>
                </c:ext>
              </c:extLst>
            </c:dLbl>
            <c:dLbl>
              <c:idx val="12"/>
              <c:delete val="1"/>
              <c:extLst>
                <c:ext xmlns:c15="http://schemas.microsoft.com/office/drawing/2012/chart" uri="{CE6537A1-D6FC-4f65-9D91-7224C49458BB}"/>
                <c:ext xmlns:c16="http://schemas.microsoft.com/office/drawing/2014/chart" uri="{C3380CC4-5D6E-409C-BE32-E72D297353CC}">
                  <c16:uniqueId val="{0000000F-C757-498E-8CDB-7A18F8B4DE91}"/>
                </c:ext>
              </c:extLst>
            </c:dLbl>
            <c:dLbl>
              <c:idx val="13"/>
              <c:delete val="1"/>
              <c:extLst>
                <c:ext xmlns:c15="http://schemas.microsoft.com/office/drawing/2012/chart" uri="{CE6537A1-D6FC-4f65-9D91-7224C49458BB}"/>
                <c:ext xmlns:c16="http://schemas.microsoft.com/office/drawing/2014/chart" uri="{C3380CC4-5D6E-409C-BE32-E72D297353CC}">
                  <c16:uniqueId val="{00000010-C757-498E-8CDB-7A18F8B4DE91}"/>
                </c:ext>
              </c:extLst>
            </c:dLbl>
            <c:dLbl>
              <c:idx val="14"/>
              <c:delete val="1"/>
              <c:extLst>
                <c:ext xmlns:c15="http://schemas.microsoft.com/office/drawing/2012/chart" uri="{CE6537A1-D6FC-4f65-9D91-7224C49458BB}"/>
                <c:ext xmlns:c16="http://schemas.microsoft.com/office/drawing/2014/chart" uri="{C3380CC4-5D6E-409C-BE32-E72D297353CC}">
                  <c16:uniqueId val="{00000011-C757-498E-8CDB-7A18F8B4DE91}"/>
                </c:ext>
              </c:extLst>
            </c:dLbl>
            <c:dLbl>
              <c:idx val="15"/>
              <c:delete val="1"/>
              <c:extLst>
                <c:ext xmlns:c15="http://schemas.microsoft.com/office/drawing/2012/chart" uri="{CE6537A1-D6FC-4f65-9D91-7224C49458BB}"/>
                <c:ext xmlns:c16="http://schemas.microsoft.com/office/drawing/2014/chart" uri="{C3380CC4-5D6E-409C-BE32-E72D297353CC}">
                  <c16:uniqueId val="{00000012-C757-498E-8CDB-7A18F8B4DE91}"/>
                </c:ext>
              </c:extLst>
            </c:dLbl>
            <c:dLbl>
              <c:idx val="16"/>
              <c:delete val="1"/>
              <c:extLst>
                <c:ext xmlns:c15="http://schemas.microsoft.com/office/drawing/2012/chart" uri="{CE6537A1-D6FC-4f65-9D91-7224C49458BB}"/>
                <c:ext xmlns:c16="http://schemas.microsoft.com/office/drawing/2014/chart" uri="{C3380CC4-5D6E-409C-BE32-E72D297353CC}">
                  <c16:uniqueId val="{00000000-4487-42FE-8122-6313E77759FD}"/>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0C53-443D-A432-4245BBE1DF4D}"/>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6.2025547492165819E-3"/>
              <c:y val="0.34355666424733317"/>
            </c:manualLayout>
          </c:layout>
          <c:overlay val="0"/>
        </c:title>
        <c:numFmt formatCode="&quot;£&quot;#,##0" sourceLinked="0"/>
        <c:majorTickMark val="out"/>
        <c:minorTickMark val="none"/>
        <c:tickLblPos val="nextTo"/>
        <c:spPr>
          <a:ln w="6350">
            <a:solidFill>
              <a:schemeClr val="tx1"/>
            </a:solidFill>
          </a:ln>
        </c:spPr>
        <c:txPr>
          <a:bodyPr/>
          <a:lstStyle/>
          <a:p>
            <a:pPr>
              <a:defRPr sz="1100" b="1"/>
            </a:pPr>
            <a:endParaRPr lang="en-US"/>
          </a:p>
        </c:txPr>
        <c:crossAx val="168939520"/>
        <c:crosses val="autoZero"/>
        <c:crossBetween val="between"/>
      </c:valAx>
    </c:plotArea>
    <c:legend>
      <c:legendPos val="b"/>
      <c:layout>
        <c:manualLayout>
          <c:xMode val="edge"/>
          <c:yMode val="edge"/>
          <c:x val="0.15893903542301793"/>
          <c:y val="0.92512997847640122"/>
          <c:w val="0.68212170730809107"/>
          <c:h val="7.4870021523598812E-2"/>
        </c:manualLayout>
      </c:layout>
      <c:overlay val="0"/>
      <c:txPr>
        <a:bodyPr/>
        <a:lstStyle/>
        <a:p>
          <a:pPr>
            <a:defRPr sz="1200"/>
          </a:pPr>
          <a:endParaRPr lang="en-US"/>
        </a:p>
      </c:txPr>
    </c:legend>
    <c:plotVisOnly val="1"/>
    <c:dispBlanksAs val="gap"/>
    <c:showDLblsOverMax val="0"/>
  </c:chart>
  <c:spPr>
    <a:ln>
      <a:noFill/>
    </a:ln>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b) Solar PV</a:t>
            </a:r>
          </a:p>
        </c:rich>
      </c:tx>
      <c:overlay val="0"/>
    </c:title>
    <c:autoTitleDeleted val="0"/>
    <c:plotArea>
      <c:layout>
        <c:manualLayout>
          <c:layoutTarget val="inner"/>
          <c:xMode val="edge"/>
          <c:yMode val="edge"/>
          <c:x val="0.12924924906242508"/>
          <c:y val="8.2446296296296295E-2"/>
          <c:w val="0.79843033550062248"/>
          <c:h val="0.59732311664515059"/>
        </c:manualLayout>
      </c:layout>
      <c:lineChart>
        <c:grouping val="standard"/>
        <c:varyColors val="0"/>
        <c:ser>
          <c:idx val="6"/>
          <c:order val="0"/>
          <c:tx>
            <c:strRef>
              <c:f>'Figure 5.13 (a-g)'!$B$64</c:f>
              <c:strCache>
                <c:ptCount val="1"/>
                <c:pt idx="0">
                  <c:v>Solar PV</c:v>
                </c:pt>
              </c:strCache>
            </c:strRef>
          </c:tx>
          <c:spPr>
            <a:ln>
              <a:solidFill>
                <a:srgbClr val="F56927"/>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F5CA-4A1F-BF66-59C9534AF344}"/>
                </c:ext>
              </c:extLst>
            </c:dLbl>
            <c:dLbl>
              <c:idx val="1"/>
              <c:delete val="1"/>
              <c:extLst>
                <c:ext xmlns:c15="http://schemas.microsoft.com/office/drawing/2012/chart" uri="{CE6537A1-D6FC-4f65-9D91-7224C49458BB}"/>
                <c:ext xmlns:c16="http://schemas.microsoft.com/office/drawing/2014/chart" uri="{C3380CC4-5D6E-409C-BE32-E72D297353CC}">
                  <c16:uniqueId val="{00000019-F5CA-4A1F-BF66-59C9534AF344}"/>
                </c:ext>
              </c:extLst>
            </c:dLbl>
            <c:dLbl>
              <c:idx val="2"/>
              <c:delete val="1"/>
              <c:extLst>
                <c:ext xmlns:c15="http://schemas.microsoft.com/office/drawing/2012/chart" uri="{CE6537A1-D6FC-4f65-9D91-7224C49458BB}"/>
                <c:ext xmlns:c16="http://schemas.microsoft.com/office/drawing/2014/chart" uri="{C3380CC4-5D6E-409C-BE32-E72D297353CC}">
                  <c16:uniqueId val="{0000000E-F5CA-4A1F-BF66-59C9534AF344}"/>
                </c:ext>
              </c:extLst>
            </c:dLbl>
            <c:dLbl>
              <c:idx val="3"/>
              <c:delete val="1"/>
              <c:extLst>
                <c:ext xmlns:c15="http://schemas.microsoft.com/office/drawing/2012/chart" uri="{CE6537A1-D6FC-4f65-9D91-7224C49458BB}"/>
                <c:ext xmlns:c16="http://schemas.microsoft.com/office/drawing/2014/chart" uri="{C3380CC4-5D6E-409C-BE32-E72D297353CC}">
                  <c16:uniqueId val="{00000016-F5CA-4A1F-BF66-59C9534AF344}"/>
                </c:ext>
              </c:extLst>
            </c:dLbl>
            <c:dLbl>
              <c:idx val="4"/>
              <c:delete val="1"/>
              <c:extLst>
                <c:ext xmlns:c15="http://schemas.microsoft.com/office/drawing/2012/chart" uri="{CE6537A1-D6FC-4f65-9D91-7224C49458BB}"/>
                <c:ext xmlns:c16="http://schemas.microsoft.com/office/drawing/2014/chart" uri="{C3380CC4-5D6E-409C-BE32-E72D297353CC}">
                  <c16:uniqueId val="{00000014-F5CA-4A1F-BF66-59C9534AF344}"/>
                </c:ext>
              </c:extLst>
            </c:dLbl>
            <c:dLbl>
              <c:idx val="5"/>
              <c:delete val="1"/>
              <c:extLst>
                <c:ext xmlns:c15="http://schemas.microsoft.com/office/drawing/2012/chart" uri="{CE6537A1-D6FC-4f65-9D91-7224C49458BB}"/>
                <c:ext xmlns:c16="http://schemas.microsoft.com/office/drawing/2014/chart" uri="{C3380CC4-5D6E-409C-BE32-E72D297353CC}">
                  <c16:uniqueId val="{0000001E-F5CA-4A1F-BF66-59C9534AF344}"/>
                </c:ext>
              </c:extLst>
            </c:dLbl>
            <c:dLbl>
              <c:idx val="6"/>
              <c:delete val="1"/>
              <c:extLst>
                <c:ext xmlns:c15="http://schemas.microsoft.com/office/drawing/2012/chart" uri="{CE6537A1-D6FC-4f65-9D91-7224C49458BB}"/>
                <c:ext xmlns:c16="http://schemas.microsoft.com/office/drawing/2014/chart" uri="{C3380CC4-5D6E-409C-BE32-E72D297353CC}">
                  <c16:uniqueId val="{0000001B-F5CA-4A1F-BF66-59C9534AF344}"/>
                </c:ext>
              </c:extLst>
            </c:dLbl>
            <c:dLbl>
              <c:idx val="7"/>
              <c:delete val="1"/>
              <c:extLst>
                <c:ext xmlns:c15="http://schemas.microsoft.com/office/drawing/2012/chart" uri="{CE6537A1-D6FC-4f65-9D91-7224C49458BB}"/>
                <c:ext xmlns:c16="http://schemas.microsoft.com/office/drawing/2014/chart" uri="{C3380CC4-5D6E-409C-BE32-E72D297353CC}">
                  <c16:uniqueId val="{0000001C-F5CA-4A1F-BF66-59C9534AF344}"/>
                </c:ext>
              </c:extLst>
            </c:dLbl>
            <c:dLbl>
              <c:idx val="8"/>
              <c:delete val="1"/>
              <c:extLst>
                <c:ext xmlns:c15="http://schemas.microsoft.com/office/drawing/2012/chart" uri="{CE6537A1-D6FC-4f65-9D91-7224C49458BB}"/>
                <c:ext xmlns:c16="http://schemas.microsoft.com/office/drawing/2014/chart" uri="{C3380CC4-5D6E-409C-BE32-E72D297353CC}">
                  <c16:uniqueId val="{0000001D-F5CA-4A1F-BF66-59C9534AF344}"/>
                </c:ext>
              </c:extLst>
            </c:dLbl>
            <c:dLbl>
              <c:idx val="9"/>
              <c:delete val="1"/>
              <c:extLst>
                <c:ext xmlns:c15="http://schemas.microsoft.com/office/drawing/2012/chart" uri="{CE6537A1-D6FC-4f65-9D91-7224C49458BB}"/>
                <c:ext xmlns:c16="http://schemas.microsoft.com/office/drawing/2014/chart" uri="{C3380CC4-5D6E-409C-BE32-E72D297353CC}">
                  <c16:uniqueId val="{0000000D-F5CA-4A1F-BF66-59C9534AF344}"/>
                </c:ext>
              </c:extLst>
            </c:dLbl>
            <c:dLbl>
              <c:idx val="10"/>
              <c:delete val="1"/>
              <c:extLst>
                <c:ext xmlns:c15="http://schemas.microsoft.com/office/drawing/2012/chart" uri="{CE6537A1-D6FC-4f65-9D91-7224C49458BB}"/>
                <c:ext xmlns:c16="http://schemas.microsoft.com/office/drawing/2014/chart" uri="{C3380CC4-5D6E-409C-BE32-E72D297353CC}">
                  <c16:uniqueId val="{0000000A-F5CA-4A1F-BF66-59C9534AF344}"/>
                </c:ext>
              </c:extLst>
            </c:dLbl>
            <c:dLbl>
              <c:idx val="11"/>
              <c:delete val="1"/>
              <c:extLst>
                <c:ext xmlns:c15="http://schemas.microsoft.com/office/drawing/2012/chart" uri="{CE6537A1-D6FC-4f65-9D91-7224C49458BB}"/>
                <c:ext xmlns:c16="http://schemas.microsoft.com/office/drawing/2014/chart" uri="{C3380CC4-5D6E-409C-BE32-E72D297353CC}">
                  <c16:uniqueId val="{00000007-F5CA-4A1F-BF66-59C9534AF344}"/>
                </c:ext>
              </c:extLst>
            </c:dLbl>
            <c:dLbl>
              <c:idx val="12"/>
              <c:delete val="1"/>
              <c:extLst>
                <c:ext xmlns:c15="http://schemas.microsoft.com/office/drawing/2012/chart" uri="{CE6537A1-D6FC-4f65-9D91-7224C49458BB}"/>
                <c:ext xmlns:c16="http://schemas.microsoft.com/office/drawing/2014/chart" uri="{C3380CC4-5D6E-409C-BE32-E72D297353CC}">
                  <c16:uniqueId val="{00000006-F5CA-4A1F-BF66-59C9534AF344}"/>
                </c:ext>
              </c:extLst>
            </c:dLbl>
            <c:dLbl>
              <c:idx val="13"/>
              <c:delete val="1"/>
              <c:extLst>
                <c:ext xmlns:c15="http://schemas.microsoft.com/office/drawing/2012/chart" uri="{CE6537A1-D6FC-4f65-9D91-7224C49458BB}"/>
                <c:ext xmlns:c16="http://schemas.microsoft.com/office/drawing/2014/chart" uri="{C3380CC4-5D6E-409C-BE32-E72D297353CC}">
                  <c16:uniqueId val="{00000004-F5CA-4A1F-BF66-59C9534AF344}"/>
                </c:ext>
              </c:extLst>
            </c:dLbl>
            <c:dLbl>
              <c:idx val="14"/>
              <c:delete val="1"/>
              <c:extLst>
                <c:ext xmlns:c15="http://schemas.microsoft.com/office/drawing/2012/chart" uri="{CE6537A1-D6FC-4f65-9D91-7224C49458BB}"/>
                <c:ext xmlns:c16="http://schemas.microsoft.com/office/drawing/2014/chart" uri="{C3380CC4-5D6E-409C-BE32-E72D297353CC}">
                  <c16:uniqueId val="{00000003-F5CA-4A1F-BF66-59C9534AF344}"/>
                </c:ext>
              </c:extLst>
            </c:dLbl>
            <c:dLbl>
              <c:idx val="15"/>
              <c:delete val="1"/>
              <c:extLst>
                <c:ext xmlns:c15="http://schemas.microsoft.com/office/drawing/2012/chart" uri="{CE6537A1-D6FC-4f65-9D91-7224C49458BB}"/>
                <c:ext xmlns:c16="http://schemas.microsoft.com/office/drawing/2014/chart" uri="{C3380CC4-5D6E-409C-BE32-E72D297353CC}">
                  <c16:uniqueId val="{00000001-F5CA-4A1F-BF66-59C9534AF344}"/>
                </c:ext>
              </c:extLst>
            </c:dLbl>
            <c:dLbl>
              <c:idx val="16"/>
              <c:delete val="1"/>
              <c:extLst>
                <c:ext xmlns:c15="http://schemas.microsoft.com/office/drawing/2012/chart" uri="{CE6537A1-D6FC-4f65-9D91-7224C49458BB}"/>
                <c:ext xmlns:c16="http://schemas.microsoft.com/office/drawing/2014/chart" uri="{C3380CC4-5D6E-409C-BE32-E72D297353CC}">
                  <c16:uniqueId val="{00000000-6979-49D6-A43D-31EBFB7489C1}"/>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(a-g)'!$C$64:$T$64</c:f>
              <c:numCache>
                <c:formatCode>"£"#,##0.00</c:formatCode>
                <c:ptCount val="18"/>
                <c:pt idx="0">
                  <c:v>52.95</c:v>
                </c:pt>
                <c:pt idx="1">
                  <c:v>54.37</c:v>
                </c:pt>
                <c:pt idx="2">
                  <c:v>56.214433499881039</c:v>
                </c:pt>
                <c:pt idx="3">
                  <c:v>57.172519083969469</c:v>
                </c:pt>
                <c:pt idx="4">
                  <c:v>56.160568834290295</c:v>
                </c:pt>
                <c:pt idx="5">
                  <c:v>70.242930257819239</c:v>
                </c:pt>
                <c:pt idx="6">
                  <c:v>80.289485396806455</c:v>
                </c:pt>
                <c:pt idx="7">
                  <c:v>74.070573337758375</c:v>
                </c:pt>
                <c:pt idx="8">
                  <c:v>68.135177986507969</c:v>
                </c:pt>
                <c:pt idx="9">
                  <c:v>74.211859309502174</c:v>
                </c:pt>
                <c:pt idx="10">
                  <c:v>75.138059385312062</c:v>
                </c:pt>
                <c:pt idx="11">
                  <c:v>80.219472679037253</c:v>
                </c:pt>
                <c:pt idx="12">
                  <c:v>79.403063599455592</c:v>
                </c:pt>
                <c:pt idx="13">
                  <c:v>79.454419616690487</c:v>
                </c:pt>
                <c:pt idx="14">
                  <c:v>85.036328945399717</c:v>
                </c:pt>
                <c:pt idx="15">
                  <c:v>87.02</c:v>
                </c:pt>
                <c:pt idx="16">
                  <c:v>94.540975111426562</c:v>
                </c:pt>
                <c:pt idx="17">
                  <c:v>105.6873267623623</c:v>
                </c:pt>
              </c:numCache>
            </c:numRef>
          </c:val>
          <c:smooth val="0"/>
          <c:extLst xmlns:c15="http://schemas.microsoft.com/office/drawing/2012/chart">
            <c:ext xmlns:c16="http://schemas.microsoft.com/office/drawing/2014/chart" uri="{C3380CC4-5D6E-409C-BE32-E72D297353CC}">
              <c16:uniqueId val="{0000000D-E364-4CC9-969C-8BCC96578989}"/>
            </c:ext>
          </c:extLst>
        </c:ser>
        <c:ser>
          <c:idx val="7"/>
          <c:order val="1"/>
          <c:tx>
            <c:strRef>
              <c:f>'Figure 5.13 (a-g)'!$B$65</c:f>
              <c:strCache>
                <c:ptCount val="1"/>
                <c:pt idx="0">
                  <c:v>All technologies</c:v>
                </c:pt>
              </c:strCache>
            </c:strRef>
          </c:tx>
          <c:spPr>
            <a:ln>
              <a:solidFill>
                <a:srgbClr val="11436D"/>
              </a:solidFill>
              <a:prstDash val="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A-F5CA-4A1F-BF66-59C9534AF344}"/>
                </c:ext>
              </c:extLst>
            </c:dLbl>
            <c:dLbl>
              <c:idx val="1"/>
              <c:delete val="1"/>
              <c:extLst>
                <c:ext xmlns:c15="http://schemas.microsoft.com/office/drawing/2012/chart" uri="{CE6537A1-D6FC-4f65-9D91-7224C49458BB}"/>
                <c:ext xmlns:c16="http://schemas.microsoft.com/office/drawing/2014/chart" uri="{C3380CC4-5D6E-409C-BE32-E72D297353CC}">
                  <c16:uniqueId val="{00000018-F5CA-4A1F-BF66-59C9534AF344}"/>
                </c:ext>
              </c:extLst>
            </c:dLbl>
            <c:dLbl>
              <c:idx val="2"/>
              <c:delete val="1"/>
              <c:extLst>
                <c:ext xmlns:c15="http://schemas.microsoft.com/office/drawing/2012/chart" uri="{CE6537A1-D6FC-4f65-9D91-7224C49458BB}"/>
                <c:ext xmlns:c16="http://schemas.microsoft.com/office/drawing/2014/chart" uri="{C3380CC4-5D6E-409C-BE32-E72D297353CC}">
                  <c16:uniqueId val="{00000017-F5CA-4A1F-BF66-59C9534AF344}"/>
                </c:ext>
              </c:extLst>
            </c:dLbl>
            <c:dLbl>
              <c:idx val="3"/>
              <c:delete val="1"/>
              <c:extLst>
                <c:ext xmlns:c15="http://schemas.microsoft.com/office/drawing/2012/chart" uri="{CE6537A1-D6FC-4f65-9D91-7224C49458BB}"/>
                <c:ext xmlns:c16="http://schemas.microsoft.com/office/drawing/2014/chart" uri="{C3380CC4-5D6E-409C-BE32-E72D297353CC}">
                  <c16:uniqueId val="{00000015-F5CA-4A1F-BF66-59C9534AF344}"/>
                </c:ext>
              </c:extLst>
            </c:dLbl>
            <c:dLbl>
              <c:idx val="4"/>
              <c:delete val="1"/>
              <c:extLst>
                <c:ext xmlns:c15="http://schemas.microsoft.com/office/drawing/2012/chart" uri="{CE6537A1-D6FC-4f65-9D91-7224C49458BB}"/>
                <c:ext xmlns:c16="http://schemas.microsoft.com/office/drawing/2014/chart" uri="{C3380CC4-5D6E-409C-BE32-E72D297353CC}">
                  <c16:uniqueId val="{00000013-F5CA-4A1F-BF66-59C9534AF344}"/>
                </c:ext>
              </c:extLst>
            </c:dLbl>
            <c:dLbl>
              <c:idx val="5"/>
              <c:delete val="1"/>
              <c:extLst>
                <c:ext xmlns:c15="http://schemas.microsoft.com/office/drawing/2012/chart" uri="{CE6537A1-D6FC-4f65-9D91-7224C49458BB}"/>
                <c:ext xmlns:c16="http://schemas.microsoft.com/office/drawing/2014/chart" uri="{C3380CC4-5D6E-409C-BE32-E72D297353CC}">
                  <c16:uniqueId val="{00000012-F5CA-4A1F-BF66-59C9534AF344}"/>
                </c:ext>
              </c:extLst>
            </c:dLbl>
            <c:dLbl>
              <c:idx val="6"/>
              <c:delete val="1"/>
              <c:extLst>
                <c:ext xmlns:c15="http://schemas.microsoft.com/office/drawing/2012/chart" uri="{CE6537A1-D6FC-4f65-9D91-7224C49458BB}"/>
                <c:ext xmlns:c16="http://schemas.microsoft.com/office/drawing/2014/chart" uri="{C3380CC4-5D6E-409C-BE32-E72D297353CC}">
                  <c16:uniqueId val="{00000011-F5CA-4A1F-BF66-59C9534AF344}"/>
                </c:ext>
              </c:extLst>
            </c:dLbl>
            <c:dLbl>
              <c:idx val="7"/>
              <c:delete val="1"/>
              <c:extLst>
                <c:ext xmlns:c15="http://schemas.microsoft.com/office/drawing/2012/chart" uri="{CE6537A1-D6FC-4f65-9D91-7224C49458BB}"/>
                <c:ext xmlns:c16="http://schemas.microsoft.com/office/drawing/2014/chart" uri="{C3380CC4-5D6E-409C-BE32-E72D297353CC}">
                  <c16:uniqueId val="{00000010-F5CA-4A1F-BF66-59C9534AF344}"/>
                </c:ext>
              </c:extLst>
            </c:dLbl>
            <c:dLbl>
              <c:idx val="8"/>
              <c:delete val="1"/>
              <c:extLst>
                <c:ext xmlns:c15="http://schemas.microsoft.com/office/drawing/2012/chart" uri="{CE6537A1-D6FC-4f65-9D91-7224C49458BB}"/>
                <c:ext xmlns:c16="http://schemas.microsoft.com/office/drawing/2014/chart" uri="{C3380CC4-5D6E-409C-BE32-E72D297353CC}">
                  <c16:uniqueId val="{0000000F-F5CA-4A1F-BF66-59C9534AF344}"/>
                </c:ext>
              </c:extLst>
            </c:dLbl>
            <c:dLbl>
              <c:idx val="9"/>
              <c:delete val="1"/>
              <c:extLst>
                <c:ext xmlns:c15="http://schemas.microsoft.com/office/drawing/2012/chart" uri="{CE6537A1-D6FC-4f65-9D91-7224C49458BB}"/>
                <c:ext xmlns:c16="http://schemas.microsoft.com/office/drawing/2014/chart" uri="{C3380CC4-5D6E-409C-BE32-E72D297353CC}">
                  <c16:uniqueId val="{0000000C-F5CA-4A1F-BF66-59C9534AF344}"/>
                </c:ext>
              </c:extLst>
            </c:dLbl>
            <c:dLbl>
              <c:idx val="10"/>
              <c:delete val="1"/>
              <c:extLst>
                <c:ext xmlns:c15="http://schemas.microsoft.com/office/drawing/2012/chart" uri="{CE6537A1-D6FC-4f65-9D91-7224C49458BB}"/>
                <c:ext xmlns:c16="http://schemas.microsoft.com/office/drawing/2014/chart" uri="{C3380CC4-5D6E-409C-BE32-E72D297353CC}">
                  <c16:uniqueId val="{0000000B-F5CA-4A1F-BF66-59C9534AF344}"/>
                </c:ext>
              </c:extLst>
            </c:dLbl>
            <c:dLbl>
              <c:idx val="11"/>
              <c:delete val="1"/>
              <c:extLst>
                <c:ext xmlns:c15="http://schemas.microsoft.com/office/drawing/2012/chart" uri="{CE6537A1-D6FC-4f65-9D91-7224C49458BB}"/>
                <c:ext xmlns:c16="http://schemas.microsoft.com/office/drawing/2014/chart" uri="{C3380CC4-5D6E-409C-BE32-E72D297353CC}">
                  <c16:uniqueId val="{00000009-F5CA-4A1F-BF66-59C9534AF344}"/>
                </c:ext>
              </c:extLst>
            </c:dLbl>
            <c:dLbl>
              <c:idx val="12"/>
              <c:delete val="1"/>
              <c:extLst>
                <c:ext xmlns:c15="http://schemas.microsoft.com/office/drawing/2012/chart" uri="{CE6537A1-D6FC-4f65-9D91-7224C49458BB}"/>
                <c:ext xmlns:c16="http://schemas.microsoft.com/office/drawing/2014/chart" uri="{C3380CC4-5D6E-409C-BE32-E72D297353CC}">
                  <c16:uniqueId val="{00000008-F5CA-4A1F-BF66-59C9534AF344}"/>
                </c:ext>
              </c:extLst>
            </c:dLbl>
            <c:dLbl>
              <c:idx val="13"/>
              <c:delete val="1"/>
              <c:extLst>
                <c:ext xmlns:c15="http://schemas.microsoft.com/office/drawing/2012/chart" uri="{CE6537A1-D6FC-4f65-9D91-7224C49458BB}"/>
                <c:ext xmlns:c16="http://schemas.microsoft.com/office/drawing/2014/chart" uri="{C3380CC4-5D6E-409C-BE32-E72D297353CC}">
                  <c16:uniqueId val="{00000005-F5CA-4A1F-BF66-59C9534AF344}"/>
                </c:ext>
              </c:extLst>
            </c:dLbl>
            <c:dLbl>
              <c:idx val="14"/>
              <c:delete val="1"/>
              <c:extLst>
                <c:ext xmlns:c15="http://schemas.microsoft.com/office/drawing/2012/chart" uri="{CE6537A1-D6FC-4f65-9D91-7224C49458BB}"/>
                <c:ext xmlns:c16="http://schemas.microsoft.com/office/drawing/2014/chart" uri="{C3380CC4-5D6E-409C-BE32-E72D297353CC}">
                  <c16:uniqueId val="{00000002-F5CA-4A1F-BF66-59C9534AF344}"/>
                </c:ext>
              </c:extLst>
            </c:dLbl>
            <c:dLbl>
              <c:idx val="15"/>
              <c:delete val="1"/>
              <c:extLst>
                <c:ext xmlns:c15="http://schemas.microsoft.com/office/drawing/2012/chart" uri="{CE6537A1-D6FC-4f65-9D91-7224C49458BB}"/>
                <c:ext xmlns:c16="http://schemas.microsoft.com/office/drawing/2014/chart" uri="{C3380CC4-5D6E-409C-BE32-E72D297353CC}">
                  <c16:uniqueId val="{00000000-F5CA-4A1F-BF66-59C9534AF344}"/>
                </c:ext>
              </c:extLst>
            </c:dLbl>
            <c:dLbl>
              <c:idx val="16"/>
              <c:delete val="1"/>
              <c:extLst>
                <c:ext xmlns:c15="http://schemas.microsoft.com/office/drawing/2012/chart" uri="{CE6537A1-D6FC-4f65-9D91-7224C49458BB}"/>
                <c:ext xmlns:c16="http://schemas.microsoft.com/office/drawing/2014/chart" uri="{C3380CC4-5D6E-409C-BE32-E72D297353CC}">
                  <c16:uniqueId val="{00000001-6979-49D6-A43D-31EBFB7489C1}"/>
                </c:ext>
              </c:extLst>
            </c:dLbl>
            <c:dLbl>
              <c:idx val="17"/>
              <c:layout>
                <c:manualLayout>
                  <c:x val="-3.9543361160051568E-2"/>
                  <c:y val="-2.1516678465831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5CA-4A1F-BF66-59C9534AF344}"/>
                </c:ext>
              </c:extLst>
            </c:dLbl>
            <c:spPr>
              <a:noFill/>
              <a:ln>
                <a:noFill/>
              </a:ln>
              <a:effectLst/>
            </c:spPr>
            <c:txPr>
              <a:bodyPr wrap="square" lIns="38100" tIns="19050" rIns="38100" bIns="19050" anchor="ctr">
                <a:spAutoFit/>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5.13 (a-g)'!$C$57:$T$57</c:f>
              <c:strCache>
                <c:ptCount val="18"/>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5.13 (a-g)'!$C$65:$T$65</c:f>
              <c:numCache>
                <c:formatCode>"£"#,##0.00</c:formatCode>
                <c:ptCount val="18"/>
                <c:pt idx="0">
                  <c:v>52.95</c:v>
                </c:pt>
                <c:pt idx="1">
                  <c:v>54.37</c:v>
                </c:pt>
                <c:pt idx="2">
                  <c:v>54.651190406663467</c:v>
                </c:pt>
                <c:pt idx="3">
                  <c:v>55.027222263510765</c:v>
                </c:pt>
                <c:pt idx="4">
                  <c:v>47.28081545582215</c:v>
                </c:pt>
                <c:pt idx="5">
                  <c:v>56.145059023805658</c:v>
                </c:pt>
                <c:pt idx="6">
                  <c:v>54.127356146917982</c:v>
                </c:pt>
                <c:pt idx="7">
                  <c:v>55.824606817179372</c:v>
                </c:pt>
                <c:pt idx="8">
                  <c:v>58.031911848469633</c:v>
                </c:pt>
                <c:pt idx="9">
                  <c:v>65.87646332520778</c:v>
                </c:pt>
                <c:pt idx="10">
                  <c:v>68.827476466614158</c:v>
                </c:pt>
                <c:pt idx="11">
                  <c:v>73.719520324647803</c:v>
                </c:pt>
                <c:pt idx="12">
                  <c:v>73.515790273685596</c:v>
                </c:pt>
                <c:pt idx="13">
                  <c:v>74.06451770828609</c:v>
                </c:pt>
                <c:pt idx="14">
                  <c:v>78.483502433193877</c:v>
                </c:pt>
                <c:pt idx="15">
                  <c:v>80.58</c:v>
                </c:pt>
                <c:pt idx="16">
                  <c:v>89.253168915180268</c:v>
                </c:pt>
                <c:pt idx="17">
                  <c:v>94.371331449284881</c:v>
                </c:pt>
              </c:numCache>
            </c:numRef>
          </c:val>
          <c:smooth val="0"/>
          <c:extLst>
            <c:ext xmlns:c16="http://schemas.microsoft.com/office/drawing/2014/chart" uri="{C3380CC4-5D6E-409C-BE32-E72D297353CC}">
              <c16:uniqueId val="{00000001-A09B-4172-8FAC-F286AA7AB3E5}"/>
            </c:ext>
          </c:extLst>
        </c:ser>
        <c:dLbls>
          <c:dLblPos val="t"/>
          <c:showLegendKey val="0"/>
          <c:showVal val="1"/>
          <c:showCatName val="0"/>
          <c:showSerName val="0"/>
          <c:showPercent val="0"/>
          <c:showBubbleSize val="0"/>
        </c:dLbls>
        <c:smooth val="0"/>
        <c:axId val="168939520"/>
        <c:axId val="168941056"/>
        <c:extLst/>
      </c:lineChart>
      <c:catAx>
        <c:axId val="168939520"/>
        <c:scaling>
          <c:orientation val="minMax"/>
        </c:scaling>
        <c:delete val="0"/>
        <c:axPos val="b"/>
        <c:numFmt formatCode="General" sourceLinked="0"/>
        <c:majorTickMark val="out"/>
        <c:minorTickMark val="none"/>
        <c:tickLblPos val="nextTo"/>
        <c:spPr>
          <a:ln>
            <a:solidFill>
              <a:schemeClr val="tx1"/>
            </a:solidFill>
          </a:ln>
        </c:spPr>
        <c:txPr>
          <a:bodyPr rot="-3000000" vert="horz"/>
          <a:lstStyle/>
          <a:p>
            <a:pPr>
              <a:defRPr sz="1100" b="0"/>
            </a:pPr>
            <a:endParaRPr lang="en-US"/>
          </a:p>
        </c:txPr>
        <c:crossAx val="168941056"/>
        <c:crossesAt val="30"/>
        <c:auto val="1"/>
        <c:lblAlgn val="ctr"/>
        <c:lblOffset val="100"/>
        <c:noMultiLvlLbl val="0"/>
      </c:catAx>
      <c:valAx>
        <c:axId val="168941056"/>
        <c:scaling>
          <c:orientation val="minMax"/>
          <c:max val="120"/>
          <c:min val="30"/>
        </c:scaling>
        <c:delete val="0"/>
        <c:axPos val="l"/>
        <c:majorGridlines>
          <c:spPr>
            <a:ln>
              <a:solidFill>
                <a:schemeClr val="bg1">
                  <a:lumMod val="85000"/>
                </a:schemeClr>
              </a:solidFill>
              <a:prstDash val="dash"/>
            </a:ln>
          </c:spPr>
        </c:majorGridlines>
        <c:title>
          <c:tx>
            <c:rich>
              <a:bodyPr rot="-5400000" vert="horz"/>
              <a:lstStyle/>
              <a:p>
                <a:pPr>
                  <a:defRPr sz="1100" b="0"/>
                </a:pPr>
                <a:r>
                  <a:rPr lang="en-GB" sz="1100" b="0"/>
                  <a:t>£/MWh</a:t>
                </a:r>
              </a:p>
            </c:rich>
          </c:tx>
          <c:layout>
            <c:manualLayout>
              <c:xMode val="edge"/>
              <c:yMode val="edge"/>
              <c:x val="5.0679099939185087E-4"/>
              <c:y val="0.34355654566898181"/>
            </c:manualLayout>
          </c:layout>
          <c:overlay val="0"/>
        </c:title>
        <c:numFmt formatCode="&quot;£&quot;#,##0" sourceLinked="0"/>
        <c:majorTickMark val="out"/>
        <c:minorTickMark val="none"/>
        <c:tickLblPos val="nextTo"/>
        <c:spPr>
          <a:ln w="6350">
            <a:solidFill>
              <a:schemeClr val="tx1"/>
            </a:solidFill>
          </a:ln>
        </c:spPr>
        <c:txPr>
          <a:bodyPr/>
          <a:lstStyle/>
          <a:p>
            <a:pPr>
              <a:defRPr sz="1100" b="0"/>
            </a:pPr>
            <a:endParaRPr lang="en-US"/>
          </a:p>
        </c:txPr>
        <c:crossAx val="168939520"/>
        <c:crosses val="autoZero"/>
        <c:crossBetween val="between"/>
      </c:valAx>
    </c:plotArea>
    <c:legend>
      <c:legendPos val="b"/>
      <c:layout>
        <c:manualLayout>
          <c:xMode val="edge"/>
          <c:yMode val="edge"/>
          <c:x val="0.19705015234273193"/>
          <c:y val="0.92512997847640122"/>
          <c:w val="0.62283036865096975"/>
          <c:h val="7.4870021523598812E-2"/>
        </c:manualLayout>
      </c:layout>
      <c:overlay val="0"/>
      <c:txPr>
        <a:bodyPr/>
        <a:lstStyle/>
        <a:p>
          <a:pPr>
            <a:defRPr sz="1200">
              <a:solidFill>
                <a:sysClr val="windowText" lastClr="000000"/>
              </a:solidFill>
            </a:defRPr>
          </a:pPr>
          <a:endParaRPr lang="en-US"/>
        </a:p>
      </c:txPr>
    </c:legend>
    <c:plotVisOnly val="1"/>
    <c:dispBlanksAs val="gap"/>
    <c:showDLblsOverMax val="0"/>
  </c:chart>
  <c:spPr>
    <a:ln>
      <a:noFill/>
    </a:ln>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0934543535092"/>
          <c:y val="6.5967016491754127E-2"/>
          <c:w val="0.85329968422729385"/>
          <c:h val="0.7006097019639681"/>
        </c:manualLayout>
      </c:layout>
      <c:barChart>
        <c:barDir val="col"/>
        <c:grouping val="clustered"/>
        <c:varyColors val="0"/>
        <c:ser>
          <c:idx val="0"/>
          <c:order val="0"/>
          <c:tx>
            <c:strRef>
              <c:f>'Figure 5.15'!$C$34</c:f>
              <c:strCache>
                <c:ptCount val="1"/>
                <c:pt idx="0">
                  <c:v>Total redistributed</c:v>
                </c:pt>
              </c:strCache>
            </c:strRef>
          </c:tx>
          <c:spPr>
            <a:solidFill>
              <a:srgbClr val="00778A"/>
            </a:solidFill>
            <a:ln w="3175" cmpd="sng">
              <a:solidFill>
                <a:schemeClr val="tx1"/>
              </a:solidFill>
            </a:ln>
            <a:effectLst/>
          </c:spPr>
          <c:invertIfNegative val="0"/>
          <c:dLbls>
            <c:dLbl>
              <c:idx val="11"/>
              <c:numFmt formatCode="&quot;£&quot;#,##0" sourceLinked="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C2-4245-97D9-89359361F5FC}"/>
                </c:ext>
              </c:extLst>
            </c:dLbl>
            <c:dLbl>
              <c:idx val="12"/>
              <c:numFmt formatCode="&quot;£&quot;#,##0" sourceLinked="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52-4DF7-98A2-C60EAE5D73E6}"/>
                </c:ext>
              </c:extLst>
            </c:dLbl>
            <c:dLbl>
              <c:idx val="13"/>
              <c:numFmt formatCode="&quot;£&quot;#,##0" sourceLinked="0"/>
              <c:spPr>
                <a:noFill/>
                <a:ln>
                  <a:noFill/>
                </a:ln>
                <a:effectLst/>
              </c:spPr>
              <c:txPr>
                <a:bodyPr rot="-5400000" spcFirstLastPara="1" vertOverflow="ellipsis"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52-4DF7-98A2-C60EAE5D73E6}"/>
                </c:ext>
              </c:extLst>
            </c:dLbl>
            <c:numFmt formatCode="&quot;£&quot;#,##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5.15'!$B$35:$B$57</c:f>
              <c:strCache>
                <c:ptCount val="23"/>
                <c:pt idx="0">
                  <c:v>SY1 (2002-03)</c:v>
                </c:pt>
                <c:pt idx="1">
                  <c:v>SY8 (2003-04)</c:v>
                </c:pt>
                <c:pt idx="2">
                  <c:v>SY9 (2004-05)</c:v>
                </c:pt>
                <c:pt idx="3">
                  <c:v>SY4 (2005-06)</c:v>
                </c:pt>
                <c:pt idx="4">
                  <c:v>SY5 (2006-07)</c:v>
                </c:pt>
                <c:pt idx="5">
                  <c:v>SY6 (2007-08)</c:v>
                </c:pt>
                <c:pt idx="6">
                  <c:v>SY7 (2008-09)</c:v>
                </c:pt>
                <c:pt idx="7">
                  <c:v>SY8 (2009-10)</c:v>
                </c:pt>
                <c:pt idx="8">
                  <c:v>SY9 (2010-11)</c:v>
                </c:pt>
                <c:pt idx="9">
                  <c:v>SY10 (2011-12)</c:v>
                </c:pt>
                <c:pt idx="10">
                  <c:v>SY11 (2012-13)</c:v>
                </c:pt>
                <c:pt idx="11">
                  <c:v>SY12 (2013-14)</c:v>
                </c:pt>
                <c:pt idx="12">
                  <c:v>SY13 (2014-15)</c:v>
                </c:pt>
                <c:pt idx="13">
                  <c:v>SY14 (2015-16)</c:v>
                </c:pt>
                <c:pt idx="14">
                  <c:v>SY15 (2016-17)</c:v>
                </c:pt>
                <c:pt idx="15">
                  <c:v>SY16 (2017-18)</c:v>
                </c:pt>
                <c:pt idx="16">
                  <c:v>SY17 (2018-19)</c:v>
                </c:pt>
                <c:pt idx="17">
                  <c:v>SY18 (2019-20)</c:v>
                </c:pt>
                <c:pt idx="18">
                  <c:v>SY19 (2020-21)</c:v>
                </c:pt>
                <c:pt idx="19">
                  <c:v>SY20 (2021-22)</c:v>
                </c:pt>
                <c:pt idx="20">
                  <c:v>SY21 (2022-23)</c:v>
                </c:pt>
                <c:pt idx="21">
                  <c:v>SY22 (2023-24)</c:v>
                </c:pt>
                <c:pt idx="22">
                  <c:v>SY23 (2024-25)</c:v>
                </c:pt>
              </c:strCache>
            </c:strRef>
          </c:cat>
          <c:val>
            <c:numRef>
              <c:f>'Figure 5.15'!$C$35:$C$57</c:f>
              <c:numCache>
                <c:formatCode>"£"#,##0</c:formatCode>
                <c:ptCount val="23"/>
                <c:pt idx="0">
                  <c:v>90519054</c:v>
                </c:pt>
                <c:pt idx="1">
                  <c:v>174955257</c:v>
                </c:pt>
                <c:pt idx="2">
                  <c:v>153838306</c:v>
                </c:pt>
                <c:pt idx="3">
                  <c:v>139654394</c:v>
                </c:pt>
                <c:pt idx="4">
                  <c:v>234179269</c:v>
                </c:pt>
                <c:pt idx="5">
                  <c:v>307180739</c:v>
                </c:pt>
                <c:pt idx="6">
                  <c:v>352651576</c:v>
                </c:pt>
                <c:pt idx="7">
                  <c:v>323306752</c:v>
                </c:pt>
                <c:pt idx="8">
                  <c:v>358308373</c:v>
                </c:pt>
                <c:pt idx="9">
                  <c:v>123116772</c:v>
                </c:pt>
                <c:pt idx="10">
                  <c:v>164420029</c:v>
                </c:pt>
                <c:pt idx="11">
                  <c:v>42372844</c:v>
                </c:pt>
                <c:pt idx="12">
                  <c:v>24714120</c:v>
                </c:pt>
                <c:pt idx="13">
                  <c:v>0</c:v>
                </c:pt>
                <c:pt idx="14">
                  <c:v>459957270</c:v>
                </c:pt>
                <c:pt idx="15">
                  <c:v>604116946</c:v>
                </c:pt>
                <c:pt idx="16">
                  <c:v>841941647</c:v>
                </c:pt>
                <c:pt idx="17">
                  <c:v>654596272</c:v>
                </c:pt>
                <c:pt idx="18">
                  <c:v>465872811</c:v>
                </c:pt>
                <c:pt idx="19">
                  <c:v>813432379</c:v>
                </c:pt>
                <c:pt idx="20">
                  <c:v>740395147</c:v>
                </c:pt>
                <c:pt idx="21">
                  <c:v>617257398</c:v>
                </c:pt>
                <c:pt idx="22">
                  <c:v>851500581</c:v>
                </c:pt>
              </c:numCache>
            </c:numRef>
          </c:val>
          <c:extLst>
            <c:ext xmlns:c16="http://schemas.microsoft.com/office/drawing/2014/chart" uri="{C3380CC4-5D6E-409C-BE32-E72D297353CC}">
              <c16:uniqueId val="{00000007-D9AD-47FC-BB4E-F8CA55E366ED}"/>
            </c:ext>
          </c:extLst>
        </c:ser>
        <c:dLbls>
          <c:dLblPos val="outEnd"/>
          <c:showLegendKey val="0"/>
          <c:showVal val="1"/>
          <c:showCatName val="0"/>
          <c:showSerName val="0"/>
          <c:showPercent val="0"/>
          <c:showBubbleSize val="0"/>
        </c:dLbls>
        <c:gapWidth val="30"/>
        <c:overlap val="-27"/>
        <c:axId val="229443695"/>
        <c:axId val="229443279"/>
      </c:barChart>
      <c:catAx>
        <c:axId val="229443695"/>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29443279"/>
        <c:crosses val="autoZero"/>
        <c:auto val="1"/>
        <c:lblAlgn val="ctr"/>
        <c:lblOffset val="100"/>
        <c:noMultiLvlLbl val="0"/>
      </c:catAx>
      <c:valAx>
        <c:axId val="229443279"/>
        <c:scaling>
          <c:orientation val="minMax"/>
        </c:scaling>
        <c:delete val="0"/>
        <c:axPos val="l"/>
        <c:majorGridlines>
          <c:spPr>
            <a:ln w="635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solidFill>
                      <a:sysClr val="windowText" lastClr="000000"/>
                    </a:solidFill>
                  </a:rPr>
                  <a:t>Amount redistributed (£m)</a:t>
                </a:r>
              </a:p>
            </c:rich>
          </c:tx>
          <c:layout>
            <c:manualLayout>
              <c:xMode val="edge"/>
              <c:yMode val="edge"/>
              <c:x val="1.7607061314876299E-2"/>
              <c:y val="6.982506467509951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quot;£&quot;#,##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229443695"/>
        <c:crosses val="autoZero"/>
        <c:crossBetween val="between"/>
        <c:dispUnits>
          <c:builtInUnit val="m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213674546698"/>
          <c:y val="3.3072282468068204E-2"/>
          <c:w val="0.89607863254533004"/>
          <c:h val="0.84770045411662331"/>
        </c:manualLayout>
      </c:layout>
      <c:barChart>
        <c:barDir val="col"/>
        <c:grouping val="percentStacked"/>
        <c:varyColors val="0"/>
        <c:ser>
          <c:idx val="0"/>
          <c:order val="0"/>
          <c:tx>
            <c:strRef>
              <c:f>'Figure 5.16'!$C$58</c:f>
              <c:strCache>
                <c:ptCount val="1"/>
                <c:pt idx="0">
                  <c:v>Good</c:v>
                </c:pt>
              </c:strCache>
            </c:strRef>
          </c:tx>
          <c:spPr>
            <a:solidFill>
              <a:srgbClr val="007E4B"/>
            </a:solidFill>
            <a:ln w="3175">
              <a:solidFill>
                <a:schemeClr val="tx1"/>
              </a:solidFill>
            </a:ln>
            <a:effectLst/>
          </c:spPr>
          <c:invertIfNegative val="0"/>
          <c:dLbls>
            <c:numFmt formatCode="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5.16'!$B$64:$B$68</c:f>
              <c:strCache>
                <c:ptCount val="5"/>
                <c:pt idx="0">
                  <c:v>SY19
(2020-21)</c:v>
                </c:pt>
                <c:pt idx="1">
                  <c:v>SY20
(2021-22)</c:v>
                </c:pt>
                <c:pt idx="2">
                  <c:v>SY21
(2022-23)</c:v>
                </c:pt>
                <c:pt idx="3">
                  <c:v>SY22
(2023-24)</c:v>
                </c:pt>
                <c:pt idx="4">
                  <c:v>SY23
(2024-25)</c:v>
                </c:pt>
              </c:strCache>
            </c:strRef>
          </c:cat>
          <c:val>
            <c:numRef>
              <c:f>'Figure 5.16'!$C$64:$C$68</c:f>
              <c:numCache>
                <c:formatCode>0%</c:formatCode>
                <c:ptCount val="5"/>
                <c:pt idx="0">
                  <c:v>0.75</c:v>
                </c:pt>
                <c:pt idx="1">
                  <c:v>0.75</c:v>
                </c:pt>
                <c:pt idx="2">
                  <c:v>0.5</c:v>
                </c:pt>
                <c:pt idx="3">
                  <c:v>0.25</c:v>
                </c:pt>
                <c:pt idx="4">
                  <c:v>0.33333333333333331</c:v>
                </c:pt>
              </c:numCache>
            </c:numRef>
          </c:val>
          <c:extLst>
            <c:ext xmlns:c16="http://schemas.microsoft.com/office/drawing/2014/chart" uri="{C3380CC4-5D6E-409C-BE32-E72D297353CC}">
              <c16:uniqueId val="{00000000-C9CA-4D24-95A3-0B5683CD45A1}"/>
            </c:ext>
          </c:extLst>
        </c:ser>
        <c:ser>
          <c:idx val="1"/>
          <c:order val="1"/>
          <c:tx>
            <c:strRef>
              <c:f>'Figure 5.16'!$D$58</c:f>
              <c:strCache>
                <c:ptCount val="1"/>
                <c:pt idx="0">
                  <c:v>Satisfactory</c:v>
                </c:pt>
              </c:strCache>
            </c:strRef>
          </c:tx>
          <c:spPr>
            <a:solidFill>
              <a:srgbClr val="5BBDB5"/>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5622-4E24-B4EB-1AB0C1E779F1}"/>
                </c:ext>
              </c:extLst>
            </c:dLbl>
            <c:dLbl>
              <c:idx val="1"/>
              <c:tx>
                <c:rich>
                  <a:bodyPr/>
                  <a:lstStyle/>
                  <a:p>
                    <a:fld id="{DD4C39AA-CE21-417D-A27F-FB3B83A9B2ED}" type="SERIESNAME">
                      <a:rPr lang="en-US"/>
                      <a:pPr/>
                      <a:t>[]</a:t>
                    </a:fld>
                    <a:r>
                      <a:rPr lang="en-US" baseline="0"/>
                      <a:t> </a:t>
                    </a:r>
                  </a:p>
                  <a:p>
                    <a:fld id="{48EC6F5C-45D9-4437-82EB-4D10690ABBF4}" type="VALUE">
                      <a:rPr lang="en-US" baseline="0"/>
                      <a:pPr/>
                      <a:t>[]</a:t>
                    </a:fld>
                    <a:endParaRPr/>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5622-4E24-B4EB-1AB0C1E779F1}"/>
                </c:ext>
              </c:extLst>
            </c:dLbl>
            <c:dLbl>
              <c:idx val="2"/>
              <c:tx>
                <c:rich>
                  <a:bodyPr/>
                  <a:lstStyle/>
                  <a:p>
                    <a:fld id="{B328A1B8-7D65-418D-95BA-95741FE07486}" type="SERIESNAME">
                      <a:rPr lang="en-US"/>
                      <a:pPr/>
                      <a:t>[]</a:t>
                    </a:fld>
                    <a:r>
                      <a:rPr lang="en-US" baseline="0"/>
                      <a:t> </a:t>
                    </a:r>
                  </a:p>
                  <a:p>
                    <a:fld id="{B4809812-A57F-482D-8D8D-57F2E7716188}" type="VALUE">
                      <a:rPr lang="en-US" baseline="0"/>
                      <a:pPr/>
                      <a:t>[]</a:t>
                    </a:fld>
                    <a:endParaRPr/>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938A-4CE3-8393-534C7209287A}"/>
                </c:ext>
              </c:extLst>
            </c:dLbl>
            <c:dLbl>
              <c:idx val="3"/>
              <c:tx>
                <c:rich>
                  <a:bodyPr/>
                  <a:lstStyle/>
                  <a:p>
                    <a:fld id="{34D446F8-8AA9-493D-AB3C-B5E96F61A10B}" type="SERIESNAME">
                      <a:rPr lang="en-US"/>
                      <a:pPr/>
                      <a:t>[]</a:t>
                    </a:fld>
                    <a:r>
                      <a:rPr lang="en-US" baseline="0"/>
                      <a:t> </a:t>
                    </a:r>
                  </a:p>
                  <a:p>
                    <a:fld id="{F790734D-10F3-48D4-A3D5-676554F0E111}" type="VALUE">
                      <a:rPr lang="en-US" baseline="0"/>
                      <a:pPr/>
                      <a:t>[]</a:t>
                    </a:fld>
                    <a:endParaRPr/>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38A-4CE3-8393-534C7209287A}"/>
                </c:ext>
              </c:extLst>
            </c:dLbl>
            <c:dLbl>
              <c:idx val="4"/>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938A-4CE3-8393-534C7209287A}"/>
                </c:ext>
              </c:extLst>
            </c:dLbl>
            <c:numFmt formatCode="0%" sourceLinked="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5.16'!$B$64:$B$68</c:f>
              <c:strCache>
                <c:ptCount val="5"/>
                <c:pt idx="0">
                  <c:v>SY19
(2020-21)</c:v>
                </c:pt>
                <c:pt idx="1">
                  <c:v>SY20
(2021-22)</c:v>
                </c:pt>
                <c:pt idx="2">
                  <c:v>SY21
(2022-23)</c:v>
                </c:pt>
                <c:pt idx="3">
                  <c:v>SY22
(2023-24)</c:v>
                </c:pt>
                <c:pt idx="4">
                  <c:v>SY23
(2024-25)</c:v>
                </c:pt>
              </c:strCache>
            </c:strRef>
          </c:cat>
          <c:val>
            <c:numRef>
              <c:f>'Figure 5.16'!$D$64:$D$68</c:f>
              <c:numCache>
                <c:formatCode>0%</c:formatCode>
                <c:ptCount val="5"/>
                <c:pt idx="0">
                  <c:v>0</c:v>
                </c:pt>
                <c:pt idx="1">
                  <c:v>0.25</c:v>
                </c:pt>
                <c:pt idx="2">
                  <c:v>0.25</c:v>
                </c:pt>
                <c:pt idx="3">
                  <c:v>0.75</c:v>
                </c:pt>
                <c:pt idx="4">
                  <c:v>0.41666666666666669</c:v>
                </c:pt>
              </c:numCache>
            </c:numRef>
          </c:val>
          <c:extLst>
            <c:ext xmlns:c16="http://schemas.microsoft.com/office/drawing/2014/chart" uri="{C3380CC4-5D6E-409C-BE32-E72D297353CC}">
              <c16:uniqueId val="{00000003-C9CA-4D24-95A3-0B5683CD45A1}"/>
            </c:ext>
          </c:extLst>
        </c:ser>
        <c:ser>
          <c:idx val="2"/>
          <c:order val="2"/>
          <c:tx>
            <c:strRef>
              <c:f>'Figure 5.16'!$E$58</c:f>
              <c:strCache>
                <c:ptCount val="1"/>
                <c:pt idx="0">
                  <c:v>Weak</c:v>
                </c:pt>
              </c:strCache>
            </c:strRef>
          </c:tx>
          <c:spPr>
            <a:solidFill>
              <a:srgbClr val="F47B20"/>
            </a:solidFill>
            <a:ln w="3175">
              <a:solidFill>
                <a:schemeClr val="tx1"/>
              </a:solidFill>
            </a:ln>
            <a:effectLst/>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721-4254-BBDE-C3B725B4E01A}"/>
                </c:ext>
              </c:extLst>
            </c:dLbl>
            <c:dLbl>
              <c:idx val="1"/>
              <c:delete val="1"/>
              <c:extLst>
                <c:ext xmlns:c15="http://schemas.microsoft.com/office/drawing/2012/chart" uri="{CE6537A1-D6FC-4f65-9D91-7224C49458BB}"/>
                <c:ext xmlns:c16="http://schemas.microsoft.com/office/drawing/2014/chart" uri="{C3380CC4-5D6E-409C-BE32-E72D297353CC}">
                  <c16:uniqueId val="{00000001-5622-4E24-B4EB-1AB0C1E779F1}"/>
                </c:ext>
              </c:extLst>
            </c:dLbl>
            <c:dLbl>
              <c:idx val="3"/>
              <c:delete val="1"/>
              <c:extLst>
                <c:ext xmlns:c15="http://schemas.microsoft.com/office/drawing/2012/chart" uri="{CE6537A1-D6FC-4f65-9D91-7224C49458BB}"/>
                <c:ext xmlns:c16="http://schemas.microsoft.com/office/drawing/2014/chart" uri="{C3380CC4-5D6E-409C-BE32-E72D297353CC}">
                  <c16:uniqueId val="{00000001-3721-4254-BBDE-C3B725B4E01A}"/>
                </c:ext>
              </c:extLst>
            </c:dLbl>
            <c:numFmt formatCode="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5.16'!$B$64:$B$68</c:f>
              <c:strCache>
                <c:ptCount val="5"/>
                <c:pt idx="0">
                  <c:v>SY19
(2020-21)</c:v>
                </c:pt>
                <c:pt idx="1">
                  <c:v>SY20
(2021-22)</c:v>
                </c:pt>
                <c:pt idx="2">
                  <c:v>SY21
(2022-23)</c:v>
                </c:pt>
                <c:pt idx="3">
                  <c:v>SY22
(2023-24)</c:v>
                </c:pt>
                <c:pt idx="4">
                  <c:v>SY23
(2024-25)</c:v>
                </c:pt>
              </c:strCache>
            </c:strRef>
          </c:cat>
          <c:val>
            <c:numRef>
              <c:f>'Figure 5.16'!$E$64:$E$68</c:f>
              <c:numCache>
                <c:formatCode>0%</c:formatCode>
                <c:ptCount val="5"/>
                <c:pt idx="0">
                  <c:v>0.25</c:v>
                </c:pt>
                <c:pt idx="1">
                  <c:v>0</c:v>
                </c:pt>
                <c:pt idx="2">
                  <c:v>0.25</c:v>
                </c:pt>
                <c:pt idx="3">
                  <c:v>0</c:v>
                </c:pt>
                <c:pt idx="4">
                  <c:v>0.25</c:v>
                </c:pt>
              </c:numCache>
            </c:numRef>
          </c:val>
          <c:extLst>
            <c:ext xmlns:c16="http://schemas.microsoft.com/office/drawing/2014/chart" uri="{C3380CC4-5D6E-409C-BE32-E72D297353CC}">
              <c16:uniqueId val="{00000006-C9CA-4D24-95A3-0B5683CD45A1}"/>
            </c:ext>
          </c:extLst>
        </c:ser>
        <c:ser>
          <c:idx val="3"/>
          <c:order val="3"/>
          <c:tx>
            <c:strRef>
              <c:f>'Figure 5.16'!$F$58</c:f>
              <c:strCache>
                <c:ptCount val="1"/>
                <c:pt idx="0">
                  <c:v>Unsatisfactory</c:v>
                </c:pt>
              </c:strCache>
            </c:strRef>
          </c:tx>
          <c:spPr>
            <a:solidFill>
              <a:srgbClr val="F56927"/>
            </a:solidFill>
            <a:ln w="3175">
              <a:solidFill>
                <a:schemeClr val="tx1"/>
              </a:solidFill>
            </a:ln>
            <a:effectLst/>
          </c:spPr>
          <c:invertIfNegative val="0"/>
          <c:dLbls>
            <c:delete val="1"/>
          </c:dLbls>
          <c:cat>
            <c:strRef>
              <c:f>'Figure 5.16'!$B$64:$B$68</c:f>
              <c:strCache>
                <c:ptCount val="5"/>
                <c:pt idx="0">
                  <c:v>SY19
(2020-21)</c:v>
                </c:pt>
                <c:pt idx="1">
                  <c:v>SY20
(2021-22)</c:v>
                </c:pt>
                <c:pt idx="2">
                  <c:v>SY21
(2022-23)</c:v>
                </c:pt>
                <c:pt idx="3">
                  <c:v>SY22
(2023-24)</c:v>
                </c:pt>
                <c:pt idx="4">
                  <c:v>SY23
(2024-25)</c:v>
                </c:pt>
              </c:strCache>
            </c:strRef>
          </c:cat>
          <c:val>
            <c:numRef>
              <c:f>'Figure 5.16'!$F$64:$F$68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C9CA-4D24-95A3-0B5683CD45A1}"/>
            </c:ext>
          </c:extLst>
        </c:ser>
        <c:dLbls>
          <c:dLblPos val="ctr"/>
          <c:showLegendKey val="0"/>
          <c:showVal val="1"/>
          <c:showCatName val="0"/>
          <c:showSerName val="0"/>
          <c:showPercent val="0"/>
          <c:showBubbleSize val="0"/>
        </c:dLbls>
        <c:gapWidth val="45"/>
        <c:overlap val="100"/>
        <c:axId val="597321440"/>
        <c:axId val="597314784"/>
      </c:barChart>
      <c:catAx>
        <c:axId val="597321440"/>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97314784"/>
        <c:crosses val="autoZero"/>
        <c:auto val="1"/>
        <c:lblAlgn val="ctr"/>
        <c:lblOffset val="100"/>
        <c:noMultiLvlLbl val="0"/>
      </c:catAx>
      <c:valAx>
        <c:axId val="597314784"/>
        <c:scaling>
          <c:orientation val="minMax"/>
        </c:scaling>
        <c:delete val="0"/>
        <c:axPos val="l"/>
        <c:majorGridlines>
          <c:spPr>
            <a:ln w="635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b="0"/>
                  <a:t>Percentage of audits</a:t>
                </a:r>
              </a:p>
            </c:rich>
          </c:tx>
          <c:layout>
            <c:manualLayout>
              <c:xMode val="edge"/>
              <c:yMode val="edge"/>
              <c:x val="1.7560980265371221E-3"/>
              <c:y val="0.27265806811203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9732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US" b="1">
                <a:solidFill>
                  <a:sysClr val="windowText" lastClr="000000"/>
                </a:solidFill>
              </a:rPr>
              <a:t>a) England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1470167591987505"/>
          <c:y val="0.13405620119320885"/>
          <c:w val="0.86598243115607898"/>
          <c:h val="0.74793271255880067"/>
        </c:manualLayout>
      </c:layout>
      <c:barChart>
        <c:barDir val="col"/>
        <c:grouping val="clustered"/>
        <c:varyColors val="0"/>
        <c:ser>
          <c:idx val="0"/>
          <c:order val="0"/>
          <c:tx>
            <c:strRef>
              <c:f>'Figure 6.1 (a-e)'!$B$70</c:f>
              <c:strCache>
                <c:ptCount val="1"/>
                <c:pt idx="0">
                  <c:v>England</c:v>
                </c:pt>
              </c:strCache>
            </c:strRef>
          </c:tx>
          <c:spPr>
            <a:solidFill>
              <a:schemeClr val="accent1"/>
            </a:solidFill>
            <a:ln w="3175">
              <a:solidFill>
                <a:sysClr val="windowText" lastClr="000000"/>
              </a:solidFill>
            </a:ln>
            <a:effectLst/>
          </c:spPr>
          <c:invertIfNegative val="0"/>
          <c:dPt>
            <c:idx val="0"/>
            <c:invertIfNegative val="0"/>
            <c:bubble3D val="0"/>
            <c:spPr>
              <a:solidFill>
                <a:srgbClr val="079448"/>
              </a:solidFill>
              <a:ln w="3175">
                <a:solidFill>
                  <a:sysClr val="windowText" lastClr="000000"/>
                </a:solidFill>
              </a:ln>
              <a:effectLst/>
            </c:spPr>
            <c:extLst>
              <c:ext xmlns:c16="http://schemas.microsoft.com/office/drawing/2014/chart" uri="{C3380CC4-5D6E-409C-BE32-E72D297353CC}">
                <c16:uniqueId val="{00000002-C03C-4287-B604-23AB70A5BC6C}"/>
              </c:ext>
            </c:extLst>
          </c:dPt>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3-C03C-4287-B604-23AB70A5BC6C}"/>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4-C03C-4287-B604-23AB70A5BC6C}"/>
              </c:ext>
            </c:extLst>
          </c:dPt>
          <c:dPt>
            <c:idx val="3"/>
            <c:invertIfNegative val="0"/>
            <c:bubble3D val="0"/>
            <c:spPr>
              <a:solidFill>
                <a:srgbClr val="CD1F45"/>
              </a:solidFill>
              <a:ln w="3175">
                <a:solidFill>
                  <a:sysClr val="windowText" lastClr="000000"/>
                </a:solidFill>
              </a:ln>
              <a:effectLst/>
            </c:spPr>
            <c:extLst>
              <c:ext xmlns:c16="http://schemas.microsoft.com/office/drawing/2014/chart" uri="{C3380CC4-5D6E-409C-BE32-E72D297353CC}">
                <c16:uniqueId val="{00000005-C03C-4287-B604-23AB70A5BC6C}"/>
              </c:ext>
            </c:extLst>
          </c:dPt>
          <c:dLbls>
            <c:dLbl>
              <c:idx val="0"/>
              <c:delete val="1"/>
              <c:extLst>
                <c:ext xmlns:c15="http://schemas.microsoft.com/office/drawing/2012/chart" uri="{CE6537A1-D6FC-4f65-9D91-7224C49458BB}"/>
                <c:ext xmlns:c16="http://schemas.microsoft.com/office/drawing/2014/chart" uri="{C3380CC4-5D6E-409C-BE32-E72D297353CC}">
                  <c16:uniqueId val="{00000002-C03C-4287-B604-23AB70A5BC6C}"/>
                </c:ext>
              </c:extLst>
            </c:dLbl>
            <c:dLbl>
              <c:idx val="1"/>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C03C-4287-B604-23AB70A5BC6C}"/>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4-C03C-4287-B604-23AB70A5BC6C}"/>
                </c:ext>
              </c:extLst>
            </c:dLbl>
            <c:dLbl>
              <c:idx val="3"/>
              <c:delete val="1"/>
              <c:extLst>
                <c:ext xmlns:c15="http://schemas.microsoft.com/office/drawing/2012/chart" uri="{CE6537A1-D6FC-4f65-9D91-7224C49458BB}"/>
                <c:ext xmlns:c16="http://schemas.microsoft.com/office/drawing/2014/chart" uri="{C3380CC4-5D6E-409C-BE32-E72D297353CC}">
                  <c16:uniqueId val="{00000005-C03C-4287-B604-23AB70A5BC6C}"/>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(a-e)'!$C$69:$F$69</c:f>
              <c:strCache>
                <c:ptCount val="4"/>
                <c:pt idx="0">
                  <c:v>Good</c:v>
                </c:pt>
                <c:pt idx="1">
                  <c:v>Satisfactory</c:v>
                </c:pt>
                <c:pt idx="2">
                  <c:v>Weak</c:v>
                </c:pt>
                <c:pt idx="3">
                  <c:v>Unsatisfactory</c:v>
                </c:pt>
              </c:strCache>
            </c:strRef>
          </c:cat>
          <c:val>
            <c:numRef>
              <c:f>'Figure 6.1 (a-e)'!$C$70:$F$70</c:f>
              <c:numCache>
                <c:formatCode>General</c:formatCode>
                <c:ptCount val="4"/>
                <c:pt idx="0">
                  <c:v>0</c:v>
                </c:pt>
                <c:pt idx="1">
                  <c:v>9</c:v>
                </c:pt>
                <c:pt idx="2">
                  <c:v>28</c:v>
                </c:pt>
                <c:pt idx="3">
                  <c:v>0</c:v>
                </c:pt>
              </c:numCache>
            </c:numRef>
          </c:val>
          <c:extLst>
            <c:ext xmlns:c16="http://schemas.microsoft.com/office/drawing/2014/chart" uri="{C3380CC4-5D6E-409C-BE32-E72D297353CC}">
              <c16:uniqueId val="{00000000-C03C-4287-B604-23AB70A5BC6C}"/>
            </c:ext>
          </c:extLst>
        </c:ser>
        <c:dLbls>
          <c:showLegendKey val="0"/>
          <c:showVal val="0"/>
          <c:showCatName val="0"/>
          <c:showSerName val="0"/>
          <c:showPercent val="0"/>
          <c:showBubbleSize val="0"/>
        </c:dLbls>
        <c:gapWidth val="50"/>
        <c:overlap val="-27"/>
        <c:axId val="180520384"/>
        <c:axId val="180517888"/>
      </c:barChart>
      <c:catAx>
        <c:axId val="180520384"/>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80517888"/>
        <c:crosses val="autoZero"/>
        <c:auto val="1"/>
        <c:lblAlgn val="ctr"/>
        <c:lblOffset val="100"/>
        <c:noMultiLvlLbl val="0"/>
      </c:catAx>
      <c:valAx>
        <c:axId val="180517888"/>
        <c:scaling>
          <c:orientation val="minMax"/>
        </c:scaling>
        <c:delete val="0"/>
        <c:axPos val="l"/>
        <c:majorGridlines>
          <c:spPr>
            <a:ln w="6350"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Number of audits</a:t>
                </a:r>
              </a:p>
            </c:rich>
          </c:tx>
          <c:layout>
            <c:manualLayout>
              <c:xMode val="edge"/>
              <c:yMode val="edge"/>
              <c:x val="3.1206025082913865E-3"/>
              <c:y val="0.2454288037881610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80520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US" sz="1400" b="1">
                <a:solidFill>
                  <a:sysClr val="windowText" lastClr="000000"/>
                </a:solidFill>
              </a:rPr>
              <a:t>c) Wales</a:t>
            </a:r>
          </a:p>
        </c:rich>
      </c:tx>
      <c:layout>
        <c:manualLayout>
          <c:xMode val="edge"/>
          <c:yMode val="edge"/>
          <c:x val="0.43793591785751645"/>
          <c:y val="2.127659574468085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9.6549450655684613E-2"/>
          <c:y val="0.12913668817387142"/>
          <c:w val="0.90345054934431535"/>
          <c:h val="0.72178162087783215"/>
        </c:manualLayout>
      </c:layout>
      <c:barChart>
        <c:barDir val="col"/>
        <c:grouping val="clustered"/>
        <c:varyColors val="0"/>
        <c:ser>
          <c:idx val="0"/>
          <c:order val="0"/>
          <c:tx>
            <c:strRef>
              <c:f>'Figure 6.1 (a-e)'!$B$72</c:f>
              <c:strCache>
                <c:ptCount val="1"/>
                <c:pt idx="0">
                  <c:v>Wales</c:v>
                </c:pt>
              </c:strCache>
            </c:strRef>
          </c:tx>
          <c:spPr>
            <a:solidFill>
              <a:schemeClr val="accent1"/>
            </a:solidFill>
            <a:ln w="3175">
              <a:solidFill>
                <a:sysClr val="windowText" lastClr="000000"/>
              </a:solidFill>
            </a:ln>
            <a:effectLst/>
          </c:spPr>
          <c:invertIfNegative val="0"/>
          <c:dPt>
            <c:idx val="0"/>
            <c:invertIfNegative val="0"/>
            <c:bubble3D val="0"/>
            <c:spPr>
              <a:solidFill>
                <a:srgbClr val="079448"/>
              </a:solidFill>
              <a:ln w="3175">
                <a:solidFill>
                  <a:sysClr val="windowText" lastClr="000000"/>
                </a:solidFill>
              </a:ln>
              <a:effectLst/>
            </c:spPr>
            <c:extLst>
              <c:ext xmlns:c16="http://schemas.microsoft.com/office/drawing/2014/chart" uri="{C3380CC4-5D6E-409C-BE32-E72D297353CC}">
                <c16:uniqueId val="{00000001-08AD-488A-942D-5C685C866ECF}"/>
              </c:ext>
            </c:extLst>
          </c:dPt>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3-08AD-488A-942D-5C685C866ECF}"/>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5-08AD-488A-942D-5C685C866ECF}"/>
              </c:ext>
            </c:extLst>
          </c:dPt>
          <c:dPt>
            <c:idx val="3"/>
            <c:invertIfNegative val="0"/>
            <c:bubble3D val="0"/>
            <c:spPr>
              <a:solidFill>
                <a:srgbClr val="CD1F45"/>
              </a:solidFill>
              <a:ln w="3175">
                <a:solidFill>
                  <a:sysClr val="windowText" lastClr="000000"/>
                </a:solidFill>
              </a:ln>
              <a:effectLst/>
            </c:spPr>
            <c:extLst>
              <c:ext xmlns:c16="http://schemas.microsoft.com/office/drawing/2014/chart" uri="{C3380CC4-5D6E-409C-BE32-E72D297353CC}">
                <c16:uniqueId val="{00000007-08AD-488A-942D-5C685C866ECF}"/>
              </c:ext>
            </c:extLst>
          </c:dPt>
          <c:dLbls>
            <c:dLbl>
              <c:idx val="0"/>
              <c:delete val="1"/>
              <c:extLst>
                <c:ext xmlns:c15="http://schemas.microsoft.com/office/drawing/2012/chart" uri="{CE6537A1-D6FC-4f65-9D91-7224C49458BB}"/>
                <c:ext xmlns:c16="http://schemas.microsoft.com/office/drawing/2014/chart" uri="{C3380CC4-5D6E-409C-BE32-E72D297353CC}">
                  <c16:uniqueId val="{00000001-08AD-488A-942D-5C685C866ECF}"/>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5-08AD-488A-942D-5C685C866ECF}"/>
                </c:ext>
              </c:extLst>
            </c:dLbl>
            <c:dLbl>
              <c:idx val="3"/>
              <c:delete val="1"/>
              <c:extLst>
                <c:ext xmlns:c15="http://schemas.microsoft.com/office/drawing/2012/chart" uri="{CE6537A1-D6FC-4f65-9D91-7224C49458BB}"/>
                <c:ext xmlns:c16="http://schemas.microsoft.com/office/drawing/2014/chart" uri="{C3380CC4-5D6E-409C-BE32-E72D297353CC}">
                  <c16:uniqueId val="{00000007-08AD-488A-942D-5C685C866ECF}"/>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(a-e)'!$C$69:$F$69</c:f>
              <c:strCache>
                <c:ptCount val="4"/>
                <c:pt idx="0">
                  <c:v>Good</c:v>
                </c:pt>
                <c:pt idx="1">
                  <c:v>Satisfactory</c:v>
                </c:pt>
                <c:pt idx="2">
                  <c:v>Weak</c:v>
                </c:pt>
                <c:pt idx="3">
                  <c:v>Unsatisfactory</c:v>
                </c:pt>
              </c:strCache>
            </c:strRef>
          </c:cat>
          <c:val>
            <c:numRef>
              <c:f>'Figure 6.1 (a-e)'!$C$72:$F$72</c:f>
              <c:numCache>
                <c:formatCode>General</c:formatCode>
                <c:ptCount val="4"/>
                <c:pt idx="0">
                  <c:v>0</c:v>
                </c:pt>
                <c:pt idx="1">
                  <c:v>1</c:v>
                </c:pt>
                <c:pt idx="2">
                  <c:v>3</c:v>
                </c:pt>
                <c:pt idx="3">
                  <c:v>0</c:v>
                </c:pt>
              </c:numCache>
            </c:numRef>
          </c:val>
          <c:extLst>
            <c:ext xmlns:c16="http://schemas.microsoft.com/office/drawing/2014/chart" uri="{C3380CC4-5D6E-409C-BE32-E72D297353CC}">
              <c16:uniqueId val="{00000008-08AD-488A-942D-5C685C866ECF}"/>
            </c:ext>
          </c:extLst>
        </c:ser>
        <c:dLbls>
          <c:showLegendKey val="0"/>
          <c:showVal val="0"/>
          <c:showCatName val="0"/>
          <c:showSerName val="0"/>
          <c:showPercent val="0"/>
          <c:showBubbleSize val="0"/>
        </c:dLbls>
        <c:gapWidth val="50"/>
        <c:overlap val="-27"/>
        <c:axId val="180520384"/>
        <c:axId val="180517888"/>
      </c:barChart>
      <c:catAx>
        <c:axId val="180520384"/>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80517888"/>
        <c:crosses val="autoZero"/>
        <c:auto val="1"/>
        <c:lblAlgn val="ctr"/>
        <c:lblOffset val="100"/>
        <c:noMultiLvlLbl val="0"/>
      </c:catAx>
      <c:valAx>
        <c:axId val="180517888"/>
        <c:scaling>
          <c:orientation val="minMax"/>
        </c:scaling>
        <c:delete val="0"/>
        <c:axPos val="l"/>
        <c:majorGridlines>
          <c:spPr>
            <a:ln w="6350"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b="0">
                    <a:solidFill>
                      <a:sysClr val="windowText" lastClr="000000"/>
                    </a:solidFill>
                  </a:rPr>
                  <a:t>Number of audits</a:t>
                </a:r>
              </a:p>
            </c:rich>
          </c:tx>
          <c:layout>
            <c:manualLayout>
              <c:xMode val="edge"/>
              <c:yMode val="edge"/>
              <c:x val="3.038209404661818E-3"/>
              <c:y val="0.2795828758565558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80520384"/>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ptos" panose="020B00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US" b="1"/>
              <a:t>b) Scotland</a:t>
            </a:r>
          </a:p>
        </c:rich>
      </c:tx>
      <c:layout>
        <c:manualLayout>
          <c:xMode val="edge"/>
          <c:yMode val="edge"/>
          <c:x val="0.41401471956348218"/>
          <c:y val="5.382673090554997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627477834052756"/>
          <c:y val="0.1620017716199621"/>
          <c:w val="0.86513522230617534"/>
          <c:h val="0.76537134616627589"/>
        </c:manualLayout>
      </c:layout>
      <c:barChart>
        <c:barDir val="col"/>
        <c:grouping val="clustered"/>
        <c:varyColors val="0"/>
        <c:ser>
          <c:idx val="0"/>
          <c:order val="0"/>
          <c:tx>
            <c:strRef>
              <c:f>'Figure 6.1 (a-e)'!$B$71</c:f>
              <c:strCache>
                <c:ptCount val="1"/>
                <c:pt idx="0">
                  <c:v>Scotland</c:v>
                </c:pt>
              </c:strCache>
            </c:strRef>
          </c:tx>
          <c:spPr>
            <a:solidFill>
              <a:srgbClr val="28A197"/>
            </a:solidFill>
            <a:ln w="3175">
              <a:solidFill>
                <a:schemeClr val="tx1"/>
              </a:solidFill>
            </a:ln>
            <a:effectLst/>
          </c:spPr>
          <c:invertIfNegative val="0"/>
          <c:dPt>
            <c:idx val="1"/>
            <c:invertIfNegative val="0"/>
            <c:bubble3D val="0"/>
            <c:spPr>
              <a:solidFill>
                <a:srgbClr val="5BBDB5"/>
              </a:solidFill>
              <a:ln w="3175">
                <a:solidFill>
                  <a:schemeClr val="tx1"/>
                </a:solidFill>
              </a:ln>
              <a:effectLst/>
            </c:spPr>
            <c:extLst>
              <c:ext xmlns:c16="http://schemas.microsoft.com/office/drawing/2014/chart" uri="{C3380CC4-5D6E-409C-BE32-E72D297353CC}">
                <c16:uniqueId val="{00000001-4B84-49B8-84C3-B6DA05DE6D52}"/>
              </c:ext>
            </c:extLst>
          </c:dPt>
          <c:dPt>
            <c:idx val="2"/>
            <c:invertIfNegative val="0"/>
            <c:bubble3D val="0"/>
            <c:spPr>
              <a:solidFill>
                <a:srgbClr val="F47B20"/>
              </a:solidFill>
              <a:ln w="3175">
                <a:solidFill>
                  <a:schemeClr val="tx1"/>
                </a:solidFill>
              </a:ln>
              <a:effectLst/>
            </c:spPr>
            <c:extLst>
              <c:ext xmlns:c16="http://schemas.microsoft.com/office/drawing/2014/chart" uri="{C3380CC4-5D6E-409C-BE32-E72D297353CC}">
                <c16:uniqueId val="{00000002-4B84-49B8-84C3-B6DA05DE6D52}"/>
              </c:ext>
            </c:extLst>
          </c:dPt>
          <c:dPt>
            <c:idx val="3"/>
            <c:invertIfNegative val="0"/>
            <c:bubble3D val="0"/>
            <c:spPr>
              <a:solidFill>
                <a:srgbClr val="CC0033"/>
              </a:solidFill>
              <a:ln w="3175">
                <a:solidFill>
                  <a:schemeClr val="tx1"/>
                </a:solidFill>
              </a:ln>
              <a:effectLst/>
            </c:spPr>
            <c:extLst>
              <c:ext xmlns:c16="http://schemas.microsoft.com/office/drawing/2014/chart" uri="{C3380CC4-5D6E-409C-BE32-E72D297353CC}">
                <c16:uniqueId val="{00000003-4B84-49B8-84C3-B6DA05DE6D52}"/>
              </c:ext>
            </c:extLst>
          </c:dPt>
          <c:dLbls>
            <c:dLbl>
              <c:idx val="0"/>
              <c:delete val="1"/>
              <c:extLst>
                <c:ext xmlns:c15="http://schemas.microsoft.com/office/drawing/2012/chart" uri="{CE6537A1-D6FC-4f65-9D91-7224C49458BB}"/>
                <c:ext xmlns:c16="http://schemas.microsoft.com/office/drawing/2014/chart" uri="{C3380CC4-5D6E-409C-BE32-E72D297353CC}">
                  <c16:uniqueId val="{00000006-F851-4359-B89C-B813333D8447}"/>
                </c:ext>
              </c:extLst>
            </c:dLbl>
            <c:dLbl>
              <c:idx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4B84-49B8-84C3-B6DA05DE6D52}"/>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4B84-49B8-84C3-B6DA05DE6D52}"/>
                </c:ext>
              </c:extLst>
            </c:dLbl>
            <c:dLbl>
              <c:idx val="3"/>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4B84-49B8-84C3-B6DA05DE6D5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(a-e)'!$C$69:$F$69</c:f>
              <c:strCache>
                <c:ptCount val="4"/>
                <c:pt idx="0">
                  <c:v>Good</c:v>
                </c:pt>
                <c:pt idx="1">
                  <c:v>Satisfactory</c:v>
                </c:pt>
                <c:pt idx="2">
                  <c:v>Weak</c:v>
                </c:pt>
                <c:pt idx="3">
                  <c:v>Unsatisfactory</c:v>
                </c:pt>
              </c:strCache>
            </c:strRef>
          </c:cat>
          <c:val>
            <c:numRef>
              <c:f>'Figure 6.1 (a-e)'!$C$71:$F$71</c:f>
              <c:numCache>
                <c:formatCode>General</c:formatCode>
                <c:ptCount val="4"/>
                <c:pt idx="0">
                  <c:v>0</c:v>
                </c:pt>
                <c:pt idx="1">
                  <c:v>4</c:v>
                </c:pt>
                <c:pt idx="2">
                  <c:v>5</c:v>
                </c:pt>
                <c:pt idx="3">
                  <c:v>1</c:v>
                </c:pt>
              </c:numCache>
            </c:numRef>
          </c:val>
          <c:extLst>
            <c:ext xmlns:c16="http://schemas.microsoft.com/office/drawing/2014/chart" uri="{C3380CC4-5D6E-409C-BE32-E72D297353CC}">
              <c16:uniqueId val="{00000000-4B84-49B8-84C3-B6DA05DE6D52}"/>
            </c:ext>
          </c:extLst>
        </c:ser>
        <c:dLbls>
          <c:showLegendKey val="0"/>
          <c:showVal val="0"/>
          <c:showCatName val="0"/>
          <c:showSerName val="0"/>
          <c:showPercent val="0"/>
          <c:showBubbleSize val="0"/>
        </c:dLbls>
        <c:gapWidth val="50"/>
        <c:overlap val="-27"/>
        <c:axId val="1147060336"/>
        <c:axId val="1147062736"/>
      </c:barChart>
      <c:catAx>
        <c:axId val="11470603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147062736"/>
        <c:crosses val="autoZero"/>
        <c:auto val="1"/>
        <c:lblAlgn val="ctr"/>
        <c:lblOffset val="100"/>
        <c:noMultiLvlLbl val="0"/>
      </c:catAx>
      <c:valAx>
        <c:axId val="11470627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Number of Audits</a:t>
                </a:r>
              </a:p>
            </c:rich>
          </c:tx>
          <c:layout>
            <c:manualLayout>
              <c:xMode val="edge"/>
              <c:yMode val="edge"/>
              <c:x val="1.3888888888888888E-2"/>
              <c:y val="0.294571143811924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147060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US" b="1">
                <a:solidFill>
                  <a:sysClr val="windowText" lastClr="000000"/>
                </a:solidFill>
              </a:rPr>
              <a:t>d) Northern Ireland</a:t>
            </a:r>
          </a:p>
        </c:rich>
      </c:tx>
      <c:layout>
        <c:manualLayout>
          <c:xMode val="edge"/>
          <c:yMode val="edge"/>
          <c:x val="0.35137804631253605"/>
          <c:y val="4.494382022471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9.9517411661535826E-2"/>
          <c:y val="0.16911999764074434"/>
          <c:w val="0.87371045312940776"/>
          <c:h val="0.7500247721843758"/>
        </c:manualLayout>
      </c:layout>
      <c:barChart>
        <c:barDir val="col"/>
        <c:grouping val="clustered"/>
        <c:varyColors val="0"/>
        <c:ser>
          <c:idx val="0"/>
          <c:order val="0"/>
          <c:tx>
            <c:strRef>
              <c:f>'Figure 6.1 (a-e)'!$B$73</c:f>
              <c:strCache>
                <c:ptCount val="1"/>
                <c:pt idx="0">
                  <c:v>Northern Ireland</c:v>
                </c:pt>
              </c:strCache>
            </c:strRef>
          </c:tx>
          <c:spPr>
            <a:solidFill>
              <a:srgbClr val="E86E1E"/>
            </a:solidFill>
            <a:ln w="3175">
              <a:solidFill>
                <a:schemeClr val="tx1"/>
              </a:solidFill>
            </a:ln>
            <a:effectLst/>
          </c:spPr>
          <c:invertIfNegative val="0"/>
          <c:dPt>
            <c:idx val="1"/>
            <c:invertIfNegative val="0"/>
            <c:bubble3D val="0"/>
            <c:spPr>
              <a:solidFill>
                <a:srgbClr val="5BBDB5"/>
              </a:solidFill>
              <a:ln w="3175">
                <a:solidFill>
                  <a:schemeClr val="tx1"/>
                </a:solidFill>
              </a:ln>
              <a:effectLst/>
            </c:spPr>
            <c:extLst>
              <c:ext xmlns:c16="http://schemas.microsoft.com/office/drawing/2014/chart" uri="{C3380CC4-5D6E-409C-BE32-E72D297353CC}">
                <c16:uniqueId val="{00000001-F09D-4B0C-ADFE-5B1C79AEF078}"/>
              </c:ext>
            </c:extLst>
          </c:dPt>
          <c:dPt>
            <c:idx val="2"/>
            <c:invertIfNegative val="0"/>
            <c:bubble3D val="0"/>
            <c:spPr>
              <a:solidFill>
                <a:srgbClr val="F47B20"/>
              </a:solidFill>
              <a:ln w="3175">
                <a:solidFill>
                  <a:schemeClr val="tx1"/>
                </a:solidFill>
              </a:ln>
              <a:effectLst/>
            </c:spPr>
            <c:extLst>
              <c:ext xmlns:c16="http://schemas.microsoft.com/office/drawing/2014/chart" uri="{C3380CC4-5D6E-409C-BE32-E72D297353CC}">
                <c16:uniqueId val="{00000000-F09D-4B0C-ADFE-5B1C79AEF078}"/>
              </c:ext>
            </c:extLst>
          </c:dPt>
          <c:dLbls>
            <c:dLbl>
              <c:idx val="0"/>
              <c:delete val="1"/>
              <c:extLst>
                <c:ext xmlns:c15="http://schemas.microsoft.com/office/drawing/2012/chart" uri="{CE6537A1-D6FC-4f65-9D91-7224C49458BB}"/>
                <c:ext xmlns:c16="http://schemas.microsoft.com/office/drawing/2014/chart" uri="{C3380CC4-5D6E-409C-BE32-E72D297353CC}">
                  <c16:uniqueId val="{00000002-F09D-4B0C-ADFE-5B1C79AEF078}"/>
                </c:ext>
              </c:extLst>
            </c:dLbl>
            <c:dLbl>
              <c:idx val="1"/>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F09D-4B0C-ADFE-5B1C79AEF078}"/>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F09D-4B0C-ADFE-5B1C79AEF078}"/>
                </c:ext>
              </c:extLst>
            </c:dLbl>
            <c:dLbl>
              <c:idx val="3"/>
              <c:delete val="1"/>
              <c:extLst>
                <c:ext xmlns:c15="http://schemas.microsoft.com/office/drawing/2012/chart" uri="{CE6537A1-D6FC-4f65-9D91-7224C49458BB}"/>
                <c:ext xmlns:c16="http://schemas.microsoft.com/office/drawing/2014/chart" uri="{C3380CC4-5D6E-409C-BE32-E72D297353CC}">
                  <c16:uniqueId val="{00000003-F09D-4B0C-ADFE-5B1C79AEF07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(a-e)'!$C$69:$F$69</c:f>
              <c:strCache>
                <c:ptCount val="4"/>
                <c:pt idx="0">
                  <c:v>Good</c:v>
                </c:pt>
                <c:pt idx="1">
                  <c:v>Satisfactory</c:v>
                </c:pt>
                <c:pt idx="2">
                  <c:v>Weak</c:v>
                </c:pt>
                <c:pt idx="3">
                  <c:v>Unsatisfactory</c:v>
                </c:pt>
              </c:strCache>
            </c:strRef>
          </c:cat>
          <c:val>
            <c:numRef>
              <c:f>'Figure 6.1 (a-e)'!$C$73:$F$73</c:f>
              <c:numCache>
                <c:formatCode>General</c:formatCode>
                <c:ptCount val="4"/>
                <c:pt idx="0">
                  <c:v>0</c:v>
                </c:pt>
                <c:pt idx="1">
                  <c:v>1</c:v>
                </c:pt>
                <c:pt idx="2">
                  <c:v>4</c:v>
                </c:pt>
                <c:pt idx="3">
                  <c:v>0</c:v>
                </c:pt>
              </c:numCache>
            </c:numRef>
          </c:val>
          <c:extLst>
            <c:ext xmlns:c16="http://schemas.microsoft.com/office/drawing/2014/chart" uri="{C3380CC4-5D6E-409C-BE32-E72D297353CC}">
              <c16:uniqueId val="{00000000-BE90-4675-9C81-3640ECD1D498}"/>
            </c:ext>
          </c:extLst>
        </c:ser>
        <c:dLbls>
          <c:showLegendKey val="0"/>
          <c:showVal val="0"/>
          <c:showCatName val="0"/>
          <c:showSerName val="0"/>
          <c:showPercent val="0"/>
          <c:showBubbleSize val="0"/>
        </c:dLbls>
        <c:gapWidth val="50"/>
        <c:overlap val="-27"/>
        <c:axId val="1147478448"/>
        <c:axId val="1147464528"/>
      </c:barChart>
      <c:catAx>
        <c:axId val="11474784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147464528"/>
        <c:crossesAt val="0"/>
        <c:auto val="1"/>
        <c:lblAlgn val="ctr"/>
        <c:lblOffset val="100"/>
        <c:noMultiLvlLbl val="0"/>
      </c:catAx>
      <c:valAx>
        <c:axId val="1147464528"/>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Number of Audits</a:t>
                </a:r>
              </a:p>
            </c:rich>
          </c:tx>
          <c:layout>
            <c:manualLayout>
              <c:xMode val="edge"/>
              <c:yMode val="edge"/>
              <c:x val="1.1103400416377515E-2"/>
              <c:y val="0.3266889855377210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1474784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8670033670033"/>
          <c:y val="2.6709054515483339E-2"/>
          <c:w val="0.84005791245791228"/>
          <c:h val="0.67055145546192518"/>
        </c:manualLayout>
      </c:layout>
      <c:barChart>
        <c:barDir val="col"/>
        <c:grouping val="clustered"/>
        <c:varyColors val="0"/>
        <c:ser>
          <c:idx val="0"/>
          <c:order val="0"/>
          <c:tx>
            <c:strRef>
              <c:f>'Figure 3.4'!$C$37</c:f>
              <c:strCache>
                <c:ptCount val="1"/>
                <c:pt idx="0">
                  <c:v>ROCs issued</c:v>
                </c:pt>
              </c:strCache>
            </c:strRef>
          </c:tx>
          <c:spPr>
            <a:solidFill>
              <a:srgbClr val="00778A"/>
            </a:solidFill>
            <a:ln w="3175">
              <a:solidFill>
                <a:schemeClr val="tx1"/>
              </a:solidFill>
            </a:ln>
            <a:effectLst/>
          </c:spPr>
          <c:invertIfNegative val="0"/>
          <c:dLbls>
            <c:dLbl>
              <c:idx val="0"/>
              <c:layout>
                <c:manualLayout>
                  <c:x val="0"/>
                  <c:y val="8.27234830940249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FC-4AB8-919A-AFE431E2E923}"/>
                </c:ext>
              </c:extLst>
            </c:dLbl>
            <c:dLbl>
              <c:idx val="1"/>
              <c:layout>
                <c:manualLayout>
                  <c:x val="-2.0311457508917339E-17"/>
                  <c:y val="8.7794681773375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FC-4AB8-919A-AFE431E2E923}"/>
                </c:ext>
              </c:extLst>
            </c:dLbl>
            <c:dLbl>
              <c:idx val="2"/>
              <c:layout>
                <c:manualLayout>
                  <c:x val="0"/>
                  <c:y val="0.1005812810351948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FC-4AB8-919A-AFE431E2E923}"/>
                </c:ext>
              </c:extLst>
            </c:dLbl>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3.4'!$B$38:$B$55</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3.4'!$C$38:$C$55</c:f>
              <c:numCache>
                <c:formatCode>#,##0</c:formatCode>
                <c:ptCount val="18"/>
                <c:pt idx="0">
                  <c:v>16164420</c:v>
                </c:pt>
                <c:pt idx="1">
                  <c:v>19049754</c:v>
                </c:pt>
                <c:pt idx="2">
                  <c:v>21361759</c:v>
                </c:pt>
                <c:pt idx="3">
                  <c:v>24962401</c:v>
                </c:pt>
                <c:pt idx="4">
                  <c:v>34972637</c:v>
                </c:pt>
                <c:pt idx="5">
                  <c:v>44402579</c:v>
                </c:pt>
                <c:pt idx="6">
                  <c:v>63013713</c:v>
                </c:pt>
                <c:pt idx="7">
                  <c:v>71462555</c:v>
                </c:pt>
                <c:pt idx="8">
                  <c:v>90563678</c:v>
                </c:pt>
                <c:pt idx="9">
                  <c:v>86170351</c:v>
                </c:pt>
                <c:pt idx="10">
                  <c:v>100581303</c:v>
                </c:pt>
                <c:pt idx="11">
                  <c:v>105948003</c:v>
                </c:pt>
                <c:pt idx="12">
                  <c:v>114706958</c:v>
                </c:pt>
                <c:pt idx="13">
                  <c:v>109252882</c:v>
                </c:pt>
                <c:pt idx="14">
                  <c:v>105050723</c:v>
                </c:pt>
                <c:pt idx="15">
                  <c:v>108298132</c:v>
                </c:pt>
                <c:pt idx="16">
                  <c:v>107449880</c:v>
                </c:pt>
                <c:pt idx="17">
                  <c:v>101409283</c:v>
                </c:pt>
              </c:numCache>
            </c:numRef>
          </c:val>
          <c:extLst>
            <c:ext xmlns:c16="http://schemas.microsoft.com/office/drawing/2014/chart" uri="{C3380CC4-5D6E-409C-BE32-E72D297353CC}">
              <c16:uniqueId val="{00000003-AFFC-4AB8-919A-AFE431E2E923}"/>
            </c:ext>
          </c:extLst>
        </c:ser>
        <c:dLbls>
          <c:showLegendKey val="0"/>
          <c:showVal val="0"/>
          <c:showCatName val="0"/>
          <c:showSerName val="0"/>
          <c:showPercent val="0"/>
          <c:showBubbleSize val="0"/>
        </c:dLbls>
        <c:gapWidth val="50"/>
        <c:axId val="991727256"/>
        <c:axId val="991722664"/>
      </c:barChart>
      <c:lineChart>
        <c:grouping val="standard"/>
        <c:varyColors val="0"/>
        <c:ser>
          <c:idx val="2"/>
          <c:order val="1"/>
          <c:tx>
            <c:strRef>
              <c:f>'Figure 3.4'!$F$37</c:f>
              <c:strCache>
                <c:ptCount val="1"/>
                <c:pt idx="0">
                  <c:v>UK obligation (ROCs)</c:v>
                </c:pt>
              </c:strCache>
            </c:strRef>
          </c:tx>
          <c:spPr>
            <a:ln w="28575" cap="rnd">
              <a:noFill/>
              <a:round/>
            </a:ln>
            <a:effectLst/>
          </c:spPr>
          <c:marker>
            <c:symbol val="dash"/>
            <c:size val="8"/>
            <c:spPr>
              <a:solidFill>
                <a:schemeClr val="tx1"/>
              </a:solidFill>
              <a:ln w="15875">
                <a:solidFill>
                  <a:schemeClr val="tx1"/>
                </a:solidFill>
              </a:ln>
              <a:effectLst/>
            </c:spPr>
          </c:marker>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7"/>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strLit>
          </c:cat>
          <c:val>
            <c:numRef>
              <c:f>'Figure 3.4'!$F$38:$F$55</c:f>
              <c:numCache>
                <c:formatCode>#,##0</c:formatCode>
                <c:ptCount val="18"/>
                <c:pt idx="0">
                  <c:v>25551357</c:v>
                </c:pt>
                <c:pt idx="1">
                  <c:v>28975678</c:v>
                </c:pt>
                <c:pt idx="2">
                  <c:v>30101092</c:v>
                </c:pt>
                <c:pt idx="3">
                  <c:v>34749941</c:v>
                </c:pt>
                <c:pt idx="4">
                  <c:v>37676829</c:v>
                </c:pt>
                <c:pt idx="5">
                  <c:v>48915432</c:v>
                </c:pt>
                <c:pt idx="6">
                  <c:v>61858174</c:v>
                </c:pt>
                <c:pt idx="7">
                  <c:v>71922000</c:v>
                </c:pt>
                <c:pt idx="8">
                  <c:v>84439465</c:v>
                </c:pt>
                <c:pt idx="9">
                  <c:v>100748885</c:v>
                </c:pt>
                <c:pt idx="10">
                  <c:v>117842123</c:v>
                </c:pt>
                <c:pt idx="11">
                  <c:v>127623995</c:v>
                </c:pt>
                <c:pt idx="12">
                  <c:v>130183968</c:v>
                </c:pt>
                <c:pt idx="13">
                  <c:v>119090744</c:v>
                </c:pt>
                <c:pt idx="14">
                  <c:v>127815053</c:v>
                </c:pt>
                <c:pt idx="15">
                  <c:v>121847263</c:v>
                </c:pt>
                <c:pt idx="16">
                  <c:v>114508708</c:v>
                </c:pt>
                <c:pt idx="17">
                  <c:v>119526379</c:v>
                </c:pt>
              </c:numCache>
            </c:numRef>
          </c:val>
          <c:smooth val="0"/>
          <c:extLst>
            <c:ext xmlns:c16="http://schemas.microsoft.com/office/drawing/2014/chart" uri="{C3380CC4-5D6E-409C-BE32-E72D297353CC}">
              <c16:uniqueId val="{00000004-AFFC-4AB8-919A-AFE431E2E923}"/>
            </c:ext>
          </c:extLst>
        </c:ser>
        <c:ser>
          <c:idx val="1"/>
          <c:order val="2"/>
          <c:tx>
            <c:strRef>
              <c:f>'Figure 3.4'!$E$37</c:f>
              <c:strCache>
                <c:ptCount val="1"/>
                <c:pt idx="0">
                  <c:v>RO generation (TWh)</c:v>
                </c:pt>
              </c:strCache>
            </c:strRef>
          </c:tx>
          <c:spPr>
            <a:ln w="38100" cap="rnd">
              <a:solidFill>
                <a:srgbClr val="F47B20"/>
              </a:solidFill>
              <a:round/>
            </a:ln>
            <a:effectLst/>
          </c:spPr>
          <c:marker>
            <c:symbol val="none"/>
          </c:marker>
          <c:cat>
            <c:strLit>
              <c:ptCount val="17"/>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strLit>
          </c:cat>
          <c:val>
            <c:numRef>
              <c:f>'Figure 3.4'!$D$38:$D$55</c:f>
              <c:numCache>
                <c:formatCode>#,##0</c:formatCode>
                <c:ptCount val="18"/>
                <c:pt idx="0">
                  <c:v>16164420</c:v>
                </c:pt>
                <c:pt idx="1">
                  <c:v>19049754</c:v>
                </c:pt>
                <c:pt idx="2">
                  <c:v>20466190.999997407</c:v>
                </c:pt>
                <c:pt idx="3">
                  <c:v>23289739.416663699</c:v>
                </c:pt>
                <c:pt idx="4">
                  <c:v>31266240.899996206</c:v>
                </c:pt>
                <c:pt idx="5">
                  <c:v>35098127.783327572</c:v>
                </c:pt>
                <c:pt idx="6">
                  <c:v>49733554.545935109</c:v>
                </c:pt>
                <c:pt idx="7">
                  <c:v>55877518.958002917</c:v>
                </c:pt>
                <c:pt idx="8">
                  <c:v>69180692.447682753</c:v>
                </c:pt>
                <c:pt idx="9">
                  <c:v>65232940.377441652</c:v>
                </c:pt>
                <c:pt idx="10">
                  <c:v>75161322.997715592</c:v>
                </c:pt>
                <c:pt idx="11">
                  <c:v>79102225.020451427</c:v>
                </c:pt>
                <c:pt idx="12">
                  <c:v>84920897.264359027</c:v>
                </c:pt>
                <c:pt idx="13">
                  <c:v>80348926.404664159</c:v>
                </c:pt>
                <c:pt idx="14">
                  <c:v>77954651.841995314</c:v>
                </c:pt>
                <c:pt idx="15">
                  <c:v>80312995.523960695</c:v>
                </c:pt>
                <c:pt idx="16">
                  <c:v>78203881.045761734</c:v>
                </c:pt>
                <c:pt idx="17">
                  <c:v>74789371.200798348</c:v>
                </c:pt>
              </c:numCache>
            </c:numRef>
          </c:val>
          <c:smooth val="0"/>
          <c:extLst>
            <c:ext xmlns:c16="http://schemas.microsoft.com/office/drawing/2014/chart" uri="{C3380CC4-5D6E-409C-BE32-E72D297353CC}">
              <c16:uniqueId val="{00000005-AFFC-4AB8-919A-AFE431E2E923}"/>
            </c:ext>
          </c:extLst>
        </c:ser>
        <c:dLbls>
          <c:showLegendKey val="0"/>
          <c:showVal val="0"/>
          <c:showCatName val="0"/>
          <c:showSerName val="0"/>
          <c:showPercent val="0"/>
          <c:showBubbleSize val="0"/>
        </c:dLbls>
        <c:marker val="1"/>
        <c:smooth val="0"/>
        <c:axId val="991727256"/>
        <c:axId val="991722664"/>
      </c:lineChart>
      <c:catAx>
        <c:axId val="991727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991722664"/>
        <c:crosses val="autoZero"/>
        <c:auto val="1"/>
        <c:lblAlgn val="ctr"/>
        <c:lblOffset val="100"/>
        <c:noMultiLvlLbl val="0"/>
      </c:catAx>
      <c:valAx>
        <c:axId val="991722664"/>
        <c:scaling>
          <c:orientation val="minMax"/>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US" sz="1100">
                    <a:solidFill>
                      <a:sysClr val="windowText" lastClr="000000"/>
                    </a:solidFill>
                  </a:rPr>
                  <a:t>ROCs Issued (Millions) </a:t>
                </a:r>
              </a:p>
              <a:p>
                <a:pPr>
                  <a:defRPr sz="1100">
                    <a:solidFill>
                      <a:sysClr val="windowText" lastClr="000000"/>
                    </a:solidFill>
                  </a:defRPr>
                </a:pPr>
                <a:r>
                  <a:rPr lang="en-US" sz="1100">
                    <a:solidFill>
                      <a:sysClr val="windowText" lastClr="000000"/>
                    </a:solidFill>
                  </a:rPr>
                  <a:t>and RO Generation (TWh)</a:t>
                </a:r>
              </a:p>
            </c:rich>
          </c:tx>
          <c:layout>
            <c:manualLayout>
              <c:xMode val="edge"/>
              <c:yMode val="edge"/>
              <c:x val="9.7023693956063712E-3"/>
              <c:y val="8.0918915669892413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991727256"/>
        <c:crosses val="autoZero"/>
        <c:crossBetween val="between"/>
        <c:dispUnits>
          <c:builtInUnit val="millions"/>
        </c:dispUnits>
      </c:valAx>
      <c:spPr>
        <a:noFill/>
        <a:ln>
          <a:noFill/>
        </a:ln>
        <a:effectLst/>
      </c:spPr>
    </c:plotArea>
    <c:legend>
      <c:legendPos val="b"/>
      <c:layout>
        <c:manualLayout>
          <c:xMode val="edge"/>
          <c:yMode val="edge"/>
          <c:x val="7.8697952523603745E-2"/>
          <c:y val="0.91887177304500134"/>
          <c:w val="0.86906039373989696"/>
          <c:h val="7.086827366401583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US" b="1">
                <a:solidFill>
                  <a:schemeClr val="tx1"/>
                </a:solidFill>
              </a:rPr>
              <a:t>e) UK combined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strRef>
              <c:f>'Figure 6.1 (a-e)'!$B$74</c:f>
              <c:strCache>
                <c:ptCount val="1"/>
                <c:pt idx="0">
                  <c:v>UK</c:v>
                </c:pt>
              </c:strCache>
            </c:strRef>
          </c:tx>
          <c:spPr>
            <a:solidFill>
              <a:srgbClr val="801650"/>
            </a:solidFill>
            <a:ln w="3175">
              <a:solidFill>
                <a:schemeClr val="tx1"/>
              </a:solidFill>
            </a:ln>
            <a:effectLst/>
          </c:spPr>
          <c:invertIfNegative val="0"/>
          <c:dPt>
            <c:idx val="1"/>
            <c:invertIfNegative val="0"/>
            <c:bubble3D val="0"/>
            <c:spPr>
              <a:solidFill>
                <a:srgbClr val="5BBDB5"/>
              </a:solidFill>
              <a:ln w="3175">
                <a:solidFill>
                  <a:schemeClr val="tx1"/>
                </a:solidFill>
              </a:ln>
              <a:effectLst/>
            </c:spPr>
            <c:extLst>
              <c:ext xmlns:c16="http://schemas.microsoft.com/office/drawing/2014/chart" uri="{C3380CC4-5D6E-409C-BE32-E72D297353CC}">
                <c16:uniqueId val="{00000001-956A-41F6-A821-1BCF46E55ABE}"/>
              </c:ext>
            </c:extLst>
          </c:dPt>
          <c:dPt>
            <c:idx val="2"/>
            <c:invertIfNegative val="0"/>
            <c:bubble3D val="0"/>
            <c:spPr>
              <a:solidFill>
                <a:srgbClr val="F47B20"/>
              </a:solidFill>
              <a:ln w="3175">
                <a:solidFill>
                  <a:schemeClr val="tx1"/>
                </a:solidFill>
              </a:ln>
              <a:effectLst/>
            </c:spPr>
            <c:extLst>
              <c:ext xmlns:c16="http://schemas.microsoft.com/office/drawing/2014/chart" uri="{C3380CC4-5D6E-409C-BE32-E72D297353CC}">
                <c16:uniqueId val="{00000002-956A-41F6-A821-1BCF46E55ABE}"/>
              </c:ext>
            </c:extLst>
          </c:dPt>
          <c:dPt>
            <c:idx val="3"/>
            <c:invertIfNegative val="0"/>
            <c:bubble3D val="0"/>
            <c:spPr>
              <a:solidFill>
                <a:srgbClr val="CC0033"/>
              </a:solidFill>
              <a:ln w="3175">
                <a:solidFill>
                  <a:schemeClr val="tx1"/>
                </a:solidFill>
              </a:ln>
              <a:effectLst/>
            </c:spPr>
            <c:extLst>
              <c:ext xmlns:c16="http://schemas.microsoft.com/office/drawing/2014/chart" uri="{C3380CC4-5D6E-409C-BE32-E72D297353CC}">
                <c16:uniqueId val="{00000003-956A-41F6-A821-1BCF46E55ABE}"/>
              </c:ext>
            </c:extLst>
          </c:dPt>
          <c:dLbls>
            <c:dLbl>
              <c:idx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6-C798-4876-86DA-958D381A8810}"/>
                </c:ext>
              </c:extLst>
            </c:dLbl>
            <c:dLbl>
              <c:idx val="1"/>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956A-41F6-A821-1BCF46E55ABE}"/>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956A-41F6-A821-1BCF46E55ABE}"/>
                </c:ext>
              </c:extLst>
            </c:dLbl>
            <c:dLbl>
              <c:idx val="3"/>
              <c:layout>
                <c:manualLayout>
                  <c:x val="-1.0185067526415994E-16"/>
                  <c:y val="7.9837957293160244E-3"/>
                </c:manualLayout>
              </c:layout>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6A-41F6-A821-1BCF46E55A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(a-e)'!$C$69:$F$69</c:f>
              <c:strCache>
                <c:ptCount val="4"/>
                <c:pt idx="0">
                  <c:v>Good</c:v>
                </c:pt>
                <c:pt idx="1">
                  <c:v>Satisfactory</c:v>
                </c:pt>
                <c:pt idx="2">
                  <c:v>Weak</c:v>
                </c:pt>
                <c:pt idx="3">
                  <c:v>Unsatisfactory</c:v>
                </c:pt>
              </c:strCache>
            </c:strRef>
          </c:cat>
          <c:val>
            <c:numRef>
              <c:f>'Figure 6.1 (a-e)'!$C$74:$F$74</c:f>
              <c:numCache>
                <c:formatCode>General</c:formatCode>
                <c:ptCount val="4"/>
                <c:pt idx="0">
                  <c:v>0</c:v>
                </c:pt>
                <c:pt idx="1">
                  <c:v>15</c:v>
                </c:pt>
                <c:pt idx="2">
                  <c:v>40</c:v>
                </c:pt>
                <c:pt idx="3">
                  <c:v>1</c:v>
                </c:pt>
              </c:numCache>
            </c:numRef>
          </c:val>
          <c:extLst>
            <c:ext xmlns:c16="http://schemas.microsoft.com/office/drawing/2014/chart" uri="{C3380CC4-5D6E-409C-BE32-E72D297353CC}">
              <c16:uniqueId val="{00000000-956A-41F6-A821-1BCF46E55ABE}"/>
            </c:ext>
          </c:extLst>
        </c:ser>
        <c:dLbls>
          <c:showLegendKey val="0"/>
          <c:showVal val="0"/>
          <c:showCatName val="0"/>
          <c:showSerName val="0"/>
          <c:showPercent val="0"/>
          <c:showBubbleSize val="0"/>
        </c:dLbls>
        <c:gapWidth val="50"/>
        <c:overlap val="-27"/>
        <c:axId val="1011326544"/>
        <c:axId val="1011327024"/>
      </c:barChart>
      <c:catAx>
        <c:axId val="101132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1011327024"/>
        <c:crosses val="autoZero"/>
        <c:auto val="1"/>
        <c:lblAlgn val="ctr"/>
        <c:lblOffset val="100"/>
        <c:noMultiLvlLbl val="0"/>
      </c:catAx>
      <c:valAx>
        <c:axId val="1011327024"/>
        <c:scaling>
          <c:orientation val="minMax"/>
          <c:max val="45"/>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a:solidFill>
                      <a:schemeClr val="tx1"/>
                    </a:solidFill>
                  </a:rPr>
                  <a:t>Number of Audits</a:t>
                </a:r>
              </a:p>
            </c:rich>
          </c:tx>
          <c:layout>
            <c:manualLayout>
              <c:xMode val="edge"/>
              <c:yMode val="edge"/>
              <c:x val="1.3888888888888888E-2"/>
              <c:y val="0.3230032330871441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1011326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a) Fuelled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6.2 (a-c)'!$B$55</c:f>
              <c:strCache>
                <c:ptCount val="1"/>
                <c:pt idx="0">
                  <c:v>Fuelled</c:v>
                </c:pt>
              </c:strCache>
            </c:strRef>
          </c:tx>
          <c:spPr>
            <a:solidFill>
              <a:srgbClr val="079448"/>
            </a:solidFill>
            <a:ln w="3175">
              <a:solidFill>
                <a:sysClr val="windowText" lastClr="000000"/>
              </a:solidFill>
            </a:ln>
            <a:effectLst/>
          </c:spPr>
          <c:invertIfNegative val="0"/>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1-87DE-4B17-A5C4-F6BFE6E70611}"/>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1-C38C-4CC7-BFDC-31F9361950F7}"/>
              </c:ext>
            </c:extLst>
          </c:dPt>
          <c:dPt>
            <c:idx val="3"/>
            <c:invertIfNegative val="0"/>
            <c:bubble3D val="0"/>
            <c:spPr>
              <a:solidFill>
                <a:srgbClr val="CC0033"/>
              </a:solidFill>
              <a:ln w="3175">
                <a:solidFill>
                  <a:sysClr val="windowText" lastClr="000000"/>
                </a:solidFill>
              </a:ln>
              <a:effectLst/>
            </c:spPr>
            <c:extLst>
              <c:ext xmlns:c16="http://schemas.microsoft.com/office/drawing/2014/chart" uri="{C3380CC4-5D6E-409C-BE32-E72D297353CC}">
                <c16:uniqueId val="{00000002-C38C-4CC7-BFDC-31F9361950F7}"/>
              </c:ext>
            </c:extLst>
          </c:dPt>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DE-4B17-A5C4-F6BFE6E70611}"/>
                </c:ext>
              </c:extLst>
            </c:dLbl>
            <c:dLbl>
              <c:idx val="2"/>
              <c:tx>
                <c:rich>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fld id="{1A1C8236-BFE3-45F1-A2E9-261B30B2FB40}" type="VALUE">
                      <a:rPr lang="en-US" sz="1000" b="1">
                        <a:solidFill>
                          <a:schemeClr val="tx1"/>
                        </a:solidFill>
                      </a:rPr>
                      <a:pPr>
                        <a:defRPr sz="1000" b="1">
                          <a:solidFill>
                            <a:schemeClr val="tx1"/>
                          </a:solidFill>
                        </a:defRPr>
                      </a:pPr>
                      <a:t>[]</a:t>
                    </a:fld>
                    <a:endParaRPr/>
                  </a:p>
                </c:rich>
              </c:tx>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38C-4CC7-BFDC-31F9361950F7}"/>
                </c:ext>
              </c:extLst>
            </c:dLbl>
            <c:dLbl>
              <c:idx val="3"/>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C-4CC7-BFDC-31F9361950F7}"/>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(a-c)'!$C$55:$F$55</c:f>
              <c:numCache>
                <c:formatCode>General</c:formatCode>
                <c:ptCount val="4"/>
                <c:pt idx="0">
                  <c:v>0</c:v>
                </c:pt>
                <c:pt idx="1">
                  <c:v>2</c:v>
                </c:pt>
                <c:pt idx="2">
                  <c:v>4</c:v>
                </c:pt>
                <c:pt idx="3">
                  <c:v>1</c:v>
                </c:pt>
              </c:numCache>
            </c:numRef>
          </c:val>
          <c:extLst>
            <c:ext xmlns:c16="http://schemas.microsoft.com/office/drawing/2014/chart" uri="{C3380CC4-5D6E-409C-BE32-E72D297353CC}">
              <c16:uniqueId val="{00000005-87DE-4B17-A5C4-F6BFE6E70611}"/>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d) Hydro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6.2 (a-c)'!$B$58</c:f>
              <c:strCache>
                <c:ptCount val="1"/>
                <c:pt idx="0">
                  <c:v>Hydro</c:v>
                </c:pt>
              </c:strCache>
            </c:strRef>
          </c:tx>
          <c:spPr>
            <a:solidFill>
              <a:schemeClr val="accent1"/>
            </a:solidFill>
            <a:ln>
              <a:solidFill>
                <a:sysClr val="windowText" lastClr="000000"/>
              </a:solid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0-558B-4254-ADB5-40082352FDC2}"/>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1-558B-4254-ADB5-40082352FDC2}"/>
              </c:ext>
            </c:extLst>
          </c:dPt>
          <c:dLbls>
            <c:dLbl>
              <c:idx val="0"/>
              <c:delete val="1"/>
              <c:extLst>
                <c:ext xmlns:c15="http://schemas.microsoft.com/office/drawing/2012/chart" uri="{CE6537A1-D6FC-4f65-9D91-7224C49458BB}"/>
                <c:ext xmlns:c16="http://schemas.microsoft.com/office/drawing/2014/chart" uri="{C3380CC4-5D6E-409C-BE32-E72D297353CC}">
                  <c16:uniqueId val="{00000002-558B-4254-ADB5-40082352FDC2}"/>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558B-4254-ADB5-40082352FDC2}"/>
                </c:ext>
              </c:extLst>
            </c:dLbl>
            <c:dLbl>
              <c:idx val="3"/>
              <c:delete val="1"/>
              <c:extLst>
                <c:ext xmlns:c15="http://schemas.microsoft.com/office/drawing/2012/chart" uri="{CE6537A1-D6FC-4f65-9D91-7224C49458BB}"/>
                <c:ext xmlns:c16="http://schemas.microsoft.com/office/drawing/2014/chart" uri="{C3380CC4-5D6E-409C-BE32-E72D297353CC}">
                  <c16:uniqueId val="{00000003-558B-4254-ADB5-40082352FDC2}"/>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(a-c)'!$C$58:$F$58</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7-3550-4317-8486-7E79231B1AF8}"/>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e) Landfill/sewage gas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6.2 (a-c)'!$B$59</c:f>
              <c:strCache>
                <c:ptCount val="1"/>
                <c:pt idx="0">
                  <c:v>Landfill/sewage gas</c:v>
                </c:pt>
              </c:strCache>
            </c:strRef>
          </c:tx>
          <c:spPr>
            <a:solidFill>
              <a:srgbClr val="11436D"/>
            </a:solidFill>
            <a:ln>
              <a:solidFill>
                <a:sysClr val="windowText" lastClr="000000"/>
              </a:solid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1-657B-4101-B772-2BCB33E7290C}"/>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0-657B-4101-B772-2BCB33E7290C}"/>
              </c:ext>
            </c:extLst>
          </c:dPt>
          <c:dLbls>
            <c:dLbl>
              <c:idx val="0"/>
              <c:delete val="1"/>
              <c:extLst>
                <c:ext xmlns:c15="http://schemas.microsoft.com/office/drawing/2012/chart" uri="{CE6537A1-D6FC-4f65-9D91-7224C49458BB}"/>
                <c:ext xmlns:c16="http://schemas.microsoft.com/office/drawing/2014/chart" uri="{C3380CC4-5D6E-409C-BE32-E72D297353CC}">
                  <c16:uniqueId val="{00000006-A79D-44D2-8CB1-F8B73C55EDC5}"/>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657B-4101-B772-2BCB33E7290C}"/>
                </c:ext>
              </c:extLst>
            </c:dLbl>
            <c:dLbl>
              <c:idx val="3"/>
              <c:delete val="1"/>
              <c:extLst>
                <c:ext xmlns:c15="http://schemas.microsoft.com/office/drawing/2012/chart" uri="{CE6537A1-D6FC-4f65-9D91-7224C49458BB}"/>
                <c:ext xmlns:c16="http://schemas.microsoft.com/office/drawing/2014/chart" uri="{C3380CC4-5D6E-409C-BE32-E72D297353CC}">
                  <c16:uniqueId val="{00000005-A79D-44D2-8CB1-F8B73C55EDC5}"/>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(a-c)'!$C$59:$F$59</c:f>
              <c:numCache>
                <c:formatCode>General</c:formatCode>
                <c:ptCount val="4"/>
                <c:pt idx="0">
                  <c:v>0</c:v>
                </c:pt>
                <c:pt idx="1">
                  <c:v>1</c:v>
                </c:pt>
                <c:pt idx="2">
                  <c:v>4</c:v>
                </c:pt>
                <c:pt idx="3">
                  <c:v>0</c:v>
                </c:pt>
              </c:numCache>
            </c:numRef>
          </c:val>
          <c:extLst>
            <c:ext xmlns:c16="http://schemas.microsoft.com/office/drawing/2014/chart" uri="{C3380CC4-5D6E-409C-BE32-E72D297353CC}">
              <c16:uniqueId val="{00000007-A79D-44D2-8CB1-F8B73C55EDC5}"/>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f) Offshore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6.2 (a-c)'!$B$60</c:f>
              <c:strCache>
                <c:ptCount val="1"/>
                <c:pt idx="0">
                  <c:v>Offshore wind</c:v>
                </c:pt>
              </c:strCache>
            </c:strRef>
          </c:tx>
          <c:spPr>
            <a:solidFill>
              <a:srgbClr val="F56927"/>
            </a:solidFill>
            <a:ln>
              <a:solidFill>
                <a:sysClr val="windowText" lastClr="000000"/>
              </a:solidFill>
            </a:ln>
            <a:effectLst/>
          </c:spPr>
          <c:invertIfNegative val="0"/>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0-6685-487A-9FF2-870BA5EDB060}"/>
              </c:ext>
            </c:extLst>
          </c:dPt>
          <c:dLbls>
            <c:dLbl>
              <c:idx val="0"/>
              <c:delete val="1"/>
              <c:extLst>
                <c:ext xmlns:c15="http://schemas.microsoft.com/office/drawing/2012/chart" uri="{CE6537A1-D6FC-4f65-9D91-7224C49458BB}"/>
                <c:ext xmlns:c16="http://schemas.microsoft.com/office/drawing/2014/chart" uri="{C3380CC4-5D6E-409C-BE32-E72D297353CC}">
                  <c16:uniqueId val="{00000001-6685-487A-9FF2-870BA5EDB060}"/>
                </c:ext>
              </c:extLst>
            </c:dLbl>
            <c:dLbl>
              <c:idx val="1"/>
              <c:delete val="1"/>
              <c:extLst>
                <c:ext xmlns:c15="http://schemas.microsoft.com/office/drawing/2012/chart" uri="{CE6537A1-D6FC-4f65-9D91-7224C49458BB}"/>
                <c:ext xmlns:c16="http://schemas.microsoft.com/office/drawing/2014/chart" uri="{C3380CC4-5D6E-409C-BE32-E72D297353CC}">
                  <c16:uniqueId val="{00000002-6685-487A-9FF2-870BA5EDB060}"/>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6685-487A-9FF2-870BA5EDB060}"/>
                </c:ext>
              </c:extLst>
            </c:dLbl>
            <c:dLbl>
              <c:idx val="3"/>
              <c:delete val="1"/>
              <c:extLst>
                <c:ext xmlns:c15="http://schemas.microsoft.com/office/drawing/2012/chart" uri="{CE6537A1-D6FC-4f65-9D91-7224C49458BB}"/>
                <c:ext xmlns:c16="http://schemas.microsoft.com/office/drawing/2014/chart" uri="{C3380CC4-5D6E-409C-BE32-E72D297353CC}">
                  <c16:uniqueId val="{00000003-6685-487A-9FF2-870BA5EDB060}"/>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(a-c)'!$C$60:$F$60</c:f>
              <c:numCache>
                <c:formatCode>General</c:formatCode>
                <c:ptCount val="4"/>
                <c:pt idx="0">
                  <c:v>0</c:v>
                </c:pt>
                <c:pt idx="1">
                  <c:v>0</c:v>
                </c:pt>
                <c:pt idx="2">
                  <c:v>2</c:v>
                </c:pt>
                <c:pt idx="3">
                  <c:v>0</c:v>
                </c:pt>
              </c:numCache>
            </c:numRef>
          </c:val>
          <c:extLst>
            <c:ext xmlns:c16="http://schemas.microsoft.com/office/drawing/2014/chart" uri="{C3380CC4-5D6E-409C-BE32-E72D297353CC}">
              <c16:uniqueId val="{00000007-F61D-4532-AC30-C77D005CED5E}"/>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b) Onshore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4003991811090058"/>
          <c:y val="0.14869207720716326"/>
          <c:w val="0.85996008188909945"/>
          <c:h val="0.74896677738291562"/>
        </c:manualLayout>
      </c:layout>
      <c:barChart>
        <c:barDir val="col"/>
        <c:grouping val="stacked"/>
        <c:varyColors val="0"/>
        <c:ser>
          <c:idx val="0"/>
          <c:order val="0"/>
          <c:tx>
            <c:strRef>
              <c:f>'Figure 6.2 (a-c)'!$B$56</c:f>
              <c:strCache>
                <c:ptCount val="1"/>
                <c:pt idx="0">
                  <c:v>Onshore wind</c:v>
                </c:pt>
              </c:strCache>
            </c:strRef>
          </c:tx>
          <c:spPr>
            <a:solidFill>
              <a:schemeClr val="accent1"/>
            </a:solidFill>
            <a:ln>
              <a:solidFill>
                <a:sysClr val="windowText" lastClr="000000"/>
              </a:solid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0-61E5-4ED0-B4A2-17C9518ED78E}"/>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1-61E5-4ED0-B4A2-17C9518ED78E}"/>
              </c:ext>
            </c:extLst>
          </c:dPt>
          <c:dLbls>
            <c:dLbl>
              <c:idx val="0"/>
              <c:delete val="1"/>
              <c:extLst>
                <c:ext xmlns:c15="http://schemas.microsoft.com/office/drawing/2012/chart" uri="{CE6537A1-D6FC-4f65-9D91-7224C49458BB}"/>
                <c:ext xmlns:c16="http://schemas.microsoft.com/office/drawing/2014/chart" uri="{C3380CC4-5D6E-409C-BE32-E72D297353CC}">
                  <c16:uniqueId val="{00000003-61E5-4ED0-B4A2-17C9518ED78E}"/>
                </c:ext>
              </c:extLst>
            </c:dLbl>
            <c:dLbl>
              <c:idx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61E5-4ED0-B4A2-17C9518ED78E}"/>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61E5-4ED0-B4A2-17C9518ED78E}"/>
                </c:ext>
              </c:extLst>
            </c:dLbl>
            <c:dLbl>
              <c:idx val="3"/>
              <c:delete val="1"/>
              <c:extLst>
                <c:ext xmlns:c15="http://schemas.microsoft.com/office/drawing/2012/chart" uri="{CE6537A1-D6FC-4f65-9D91-7224C49458BB}"/>
                <c:ext xmlns:c16="http://schemas.microsoft.com/office/drawing/2014/chart" uri="{C3380CC4-5D6E-409C-BE32-E72D297353CC}">
                  <c16:uniqueId val="{00000002-61E5-4ED0-B4A2-17C9518ED78E}"/>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(a-c)'!$C$56:$F$56</c:f>
              <c:numCache>
                <c:formatCode>General</c:formatCode>
                <c:ptCount val="4"/>
                <c:pt idx="0">
                  <c:v>0</c:v>
                </c:pt>
                <c:pt idx="1">
                  <c:v>6</c:v>
                </c:pt>
                <c:pt idx="2">
                  <c:v>15</c:v>
                </c:pt>
                <c:pt idx="3">
                  <c:v>0</c:v>
                </c:pt>
              </c:numCache>
            </c:numRef>
          </c:val>
          <c:extLst>
            <c:ext xmlns:c16="http://schemas.microsoft.com/office/drawing/2014/chart" uri="{C3380CC4-5D6E-409C-BE32-E72D297353CC}">
              <c16:uniqueId val="{00000007-28F1-4C6E-81B3-B2E917C3D58A}"/>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c) Solar</a:t>
            </a:r>
            <a:r>
              <a:rPr lang="en-US" b="1" baseline="0"/>
              <a:t> PV</a:t>
            </a:r>
            <a:endParaRPr lang="en-US" b="1"/>
          </a:p>
        </c:rich>
      </c:tx>
      <c:layout>
        <c:manualLayout>
          <c:xMode val="edge"/>
          <c:yMode val="edge"/>
          <c:x val="0.39417392393429285"/>
          <c:y val="3.146509341199606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5199934270249096"/>
          <c:y val="0.14869207720716326"/>
          <c:w val="0.84501080114961147"/>
          <c:h val="0.74110050402991656"/>
        </c:manualLayout>
      </c:layout>
      <c:barChart>
        <c:barDir val="col"/>
        <c:grouping val="stacked"/>
        <c:varyColors val="0"/>
        <c:ser>
          <c:idx val="0"/>
          <c:order val="0"/>
          <c:tx>
            <c:strRef>
              <c:f>'Figure 6.2 (a-c)'!$B$57</c:f>
              <c:strCache>
                <c:ptCount val="1"/>
                <c:pt idx="0">
                  <c:v>Solar PV</c:v>
                </c:pt>
              </c:strCache>
            </c:strRef>
          </c:tx>
          <c:spPr>
            <a:solidFill>
              <a:schemeClr val="accent1"/>
            </a:solidFill>
            <a:ln>
              <a:solidFill>
                <a:sysClr val="windowText" lastClr="000000"/>
              </a:solid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0-859C-4517-8F9D-082815935352}"/>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1-859C-4517-8F9D-082815935352}"/>
              </c:ext>
            </c:extLst>
          </c:dPt>
          <c:dLbls>
            <c:dLbl>
              <c:idx val="0"/>
              <c:delete val="1"/>
              <c:extLst>
                <c:ext xmlns:c15="http://schemas.microsoft.com/office/drawing/2012/chart" uri="{CE6537A1-D6FC-4f65-9D91-7224C49458BB}"/>
                <c:ext xmlns:c16="http://schemas.microsoft.com/office/drawing/2014/chart" uri="{C3380CC4-5D6E-409C-BE32-E72D297353CC}">
                  <c16:uniqueId val="{00000002-859C-4517-8F9D-082815935352}"/>
                </c:ext>
              </c:extLst>
            </c:dLbl>
            <c:dLbl>
              <c:idx val="3"/>
              <c:delete val="1"/>
              <c:extLst>
                <c:ext xmlns:c15="http://schemas.microsoft.com/office/drawing/2012/chart" uri="{CE6537A1-D6FC-4f65-9D91-7224C49458BB}"/>
                <c:ext xmlns:c16="http://schemas.microsoft.com/office/drawing/2014/chart" uri="{C3380CC4-5D6E-409C-BE32-E72D297353CC}">
                  <c16:uniqueId val="{00000003-859C-4517-8F9D-082815935352}"/>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(a-c)'!$C$54:$F$54</c:f>
              <c:strCache>
                <c:ptCount val="4"/>
                <c:pt idx="0">
                  <c:v>Good</c:v>
                </c:pt>
                <c:pt idx="1">
                  <c:v>Satisfactory</c:v>
                </c:pt>
                <c:pt idx="2">
                  <c:v>Weak</c:v>
                </c:pt>
                <c:pt idx="3">
                  <c:v>Unsatisfactory</c:v>
                </c:pt>
              </c:strCache>
            </c:strRef>
          </c:cat>
          <c:val>
            <c:numRef>
              <c:f>'Figure 6.2 (a-c)'!$C$57:$F$57</c:f>
              <c:numCache>
                <c:formatCode>General</c:formatCode>
                <c:ptCount val="4"/>
                <c:pt idx="0">
                  <c:v>0</c:v>
                </c:pt>
                <c:pt idx="1">
                  <c:v>5</c:v>
                </c:pt>
                <c:pt idx="2">
                  <c:v>14</c:v>
                </c:pt>
                <c:pt idx="3">
                  <c:v>0</c:v>
                </c:pt>
              </c:numCache>
            </c:numRef>
          </c:val>
          <c:extLst>
            <c:ext xmlns:c16="http://schemas.microsoft.com/office/drawing/2014/chart" uri="{C3380CC4-5D6E-409C-BE32-E72D297353CC}">
              <c16:uniqueId val="{00000007-6F3B-42BF-B570-AFC4E7E8480F}"/>
            </c:ext>
          </c:extLst>
        </c:ser>
        <c:dLbls>
          <c:dLblPos val="ctr"/>
          <c:showLegendKey val="0"/>
          <c:showVal val="1"/>
          <c:showCatName val="0"/>
          <c:showSerName val="0"/>
          <c:showPercent val="0"/>
          <c:showBubbleSize val="0"/>
        </c:dLbls>
        <c:gapWidth val="50"/>
        <c:overlap val="100"/>
        <c:axId val="1262802992"/>
        <c:axId val="1262811312"/>
        <c:extLst/>
      </c:barChart>
      <c:catAx>
        <c:axId val="1262802992"/>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11312"/>
        <c:crosses val="autoZero"/>
        <c:auto val="1"/>
        <c:lblAlgn val="ctr"/>
        <c:lblOffset val="100"/>
        <c:noMultiLvlLbl val="0"/>
      </c:catAx>
      <c:valAx>
        <c:axId val="1262811312"/>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1.3901859138993543E-2"/>
              <c:y val="0.200536178478992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262802992"/>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09354860221243E-2"/>
          <c:y val="6.9733898564198385E-2"/>
          <c:w val="0.91280341134090859"/>
          <c:h val="0.81940733629571072"/>
        </c:manualLayout>
      </c:layout>
      <c:barChart>
        <c:barDir val="col"/>
        <c:grouping val="percentStacked"/>
        <c:varyColors val="0"/>
        <c:ser>
          <c:idx val="3"/>
          <c:order val="0"/>
          <c:tx>
            <c:strRef>
              <c:f>'Figure 6.3'!$F$50</c:f>
              <c:strCache>
                <c:ptCount val="1"/>
                <c:pt idx="0">
                  <c:v>Unsatisfactory</c:v>
                </c:pt>
              </c:strCache>
            </c:strRef>
          </c:tx>
          <c:spPr>
            <a:solidFill>
              <a:srgbClr val="CC0033"/>
            </a:solidFill>
            <a:ln w="6350">
              <a:solidFill>
                <a:schemeClr val="tx1"/>
              </a:solidFill>
            </a:ln>
            <a:effectLst/>
          </c:spPr>
          <c:invertIfNegative val="0"/>
          <c:dLbls>
            <c:dLbl>
              <c:idx val="0"/>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9.877998341576065E-2"/>
                      <c:h val="0.11770006877941631"/>
                    </c:manualLayout>
                  </c15:layout>
                </c:ext>
                <c:ext xmlns:c16="http://schemas.microsoft.com/office/drawing/2014/chart" uri="{C3380CC4-5D6E-409C-BE32-E72D297353CC}">
                  <c16:uniqueId val="{00000001-F39C-4C54-B055-16CC3B48B4A5}"/>
                </c:ext>
              </c:extLst>
            </c:dLbl>
            <c:dLbl>
              <c:idx val="1"/>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165235372205125"/>
                      <c:h val="7.9065810576897128E-2"/>
                    </c:manualLayout>
                  </c15:layout>
                </c:ext>
                <c:ext xmlns:c16="http://schemas.microsoft.com/office/drawing/2014/chart" uri="{C3380CC4-5D6E-409C-BE32-E72D297353CC}">
                  <c16:uniqueId val="{00000007-5A8A-4EFD-9961-1E687CFD9DE9}"/>
                </c:ext>
              </c:extLst>
            </c:dLbl>
            <c:dLbl>
              <c:idx val="2"/>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085939041077302"/>
                      <c:h val="8.0346817747662003E-2"/>
                    </c:manualLayout>
                  </c15:layout>
                </c:ext>
                <c:ext xmlns:c16="http://schemas.microsoft.com/office/drawing/2014/chart" uri="{C3380CC4-5D6E-409C-BE32-E72D297353CC}">
                  <c16:uniqueId val="{00000012-170F-4496-92A1-91AA3C517FEE}"/>
                </c:ext>
              </c:extLst>
            </c:dLbl>
            <c:dLbl>
              <c:idx val="3"/>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170F-4496-92A1-91AA3C517FEE}"/>
                </c:ext>
              </c:extLst>
            </c:dLbl>
            <c:dLbl>
              <c:idx val="4"/>
              <c:layout>
                <c:manualLayout>
                  <c:x val="-6.9139899830652163E-2"/>
                  <c:y val="-0.12156568037741855"/>
                </c:manualLayout>
              </c:layout>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BDC-43E5-B41B-66952DC40C5F}"/>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6.3'!$B$51:$B$55</c:f>
              <c:strCache>
                <c:ptCount val="5"/>
                <c:pt idx="0">
                  <c:v>SY19
(2020-21)</c:v>
                </c:pt>
                <c:pt idx="1">
                  <c:v>SY20
(2021-22)</c:v>
                </c:pt>
                <c:pt idx="2">
                  <c:v>SY21
(2022-23)</c:v>
                </c:pt>
                <c:pt idx="3">
                  <c:v>SY22
(2023-24)</c:v>
                </c:pt>
                <c:pt idx="4">
                  <c:v>SY23
(2024-25)</c:v>
                </c:pt>
              </c:strCache>
            </c:strRef>
          </c:cat>
          <c:val>
            <c:numRef>
              <c:f>'Figure 6.3'!$F$51:$F$55</c:f>
              <c:numCache>
                <c:formatCode>0.0%</c:formatCode>
                <c:ptCount val="5"/>
                <c:pt idx="0">
                  <c:v>0.10843373493975904</c:v>
                </c:pt>
                <c:pt idx="1">
                  <c:v>0.24242424242424243</c:v>
                </c:pt>
                <c:pt idx="2">
                  <c:v>0.1</c:v>
                </c:pt>
                <c:pt idx="3">
                  <c:v>0.04</c:v>
                </c:pt>
                <c:pt idx="4">
                  <c:v>1.7000000000000001E-2</c:v>
                </c:pt>
              </c:numCache>
            </c:numRef>
          </c:val>
          <c:extLst>
            <c:ext xmlns:c16="http://schemas.microsoft.com/office/drawing/2014/chart" uri="{C3380CC4-5D6E-409C-BE32-E72D297353CC}">
              <c16:uniqueId val="{00000023-A695-41D3-959E-7C98C3D3401D}"/>
            </c:ext>
          </c:extLst>
        </c:ser>
        <c:ser>
          <c:idx val="2"/>
          <c:order val="1"/>
          <c:tx>
            <c:strRef>
              <c:f>'Figure 6.3'!$E$50</c:f>
              <c:strCache>
                <c:ptCount val="1"/>
                <c:pt idx="0">
                  <c:v>Weak</c:v>
                </c:pt>
              </c:strCache>
            </c:strRef>
          </c:tx>
          <c:spPr>
            <a:solidFill>
              <a:srgbClr val="F47B20"/>
            </a:solidFill>
            <a:ln w="3175">
              <a:solidFill>
                <a:schemeClr val="tx1"/>
              </a:solidFill>
            </a:ln>
            <a:effectLst/>
          </c:spPr>
          <c:invertIfNegative val="0"/>
          <c:dLbls>
            <c:dLbl>
              <c:idx val="0"/>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024975984630162"/>
                      <c:h val="9.902346254616215E-2"/>
                    </c:manualLayout>
                  </c15:layout>
                </c:ext>
                <c:ext xmlns:c16="http://schemas.microsoft.com/office/drawing/2014/chart" uri="{C3380CC4-5D6E-409C-BE32-E72D297353CC}">
                  <c16:uniqueId val="{00000008-4271-49FA-AC51-690DC7AC9FCB}"/>
                </c:ext>
              </c:extLst>
            </c:dLbl>
            <c:dLbl>
              <c:idx val="1"/>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217098943323727"/>
                      <c:h val="0.14384736109591489"/>
                    </c:manualLayout>
                  </c15:layout>
                </c:ext>
                <c:ext xmlns:c16="http://schemas.microsoft.com/office/drawing/2014/chart" uri="{C3380CC4-5D6E-409C-BE32-E72D297353CC}">
                  <c16:uniqueId val="{00000005-5A8A-4EFD-9961-1E687CFD9DE9}"/>
                </c:ext>
              </c:extLst>
            </c:dLbl>
            <c:dLbl>
              <c:idx val="2"/>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217098943323726"/>
                      <c:h val="8.7817487908723957E-2"/>
                    </c:manualLayout>
                  </c15:layout>
                </c:ext>
                <c:ext xmlns:c16="http://schemas.microsoft.com/office/drawing/2014/chart" uri="{C3380CC4-5D6E-409C-BE32-E72D297353CC}">
                  <c16:uniqueId val="{0000000F-170F-4496-92A1-91AA3C517FEE}"/>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6.3'!$B$51:$B$55</c:f>
              <c:strCache>
                <c:ptCount val="5"/>
                <c:pt idx="0">
                  <c:v>SY19
(2020-21)</c:v>
                </c:pt>
                <c:pt idx="1">
                  <c:v>SY20
(2021-22)</c:v>
                </c:pt>
                <c:pt idx="2">
                  <c:v>SY21
(2022-23)</c:v>
                </c:pt>
                <c:pt idx="3">
                  <c:v>SY22
(2023-24)</c:v>
                </c:pt>
                <c:pt idx="4">
                  <c:v>SY23
(2024-25)</c:v>
                </c:pt>
              </c:strCache>
            </c:strRef>
          </c:cat>
          <c:val>
            <c:numRef>
              <c:f>'Figure 6.3'!$E$51:$E$55</c:f>
              <c:numCache>
                <c:formatCode>0.0%</c:formatCode>
                <c:ptCount val="5"/>
                <c:pt idx="0">
                  <c:v>0.53012048192771088</c:v>
                </c:pt>
                <c:pt idx="1">
                  <c:v>0.54545454545454541</c:v>
                </c:pt>
                <c:pt idx="2">
                  <c:v>0.74</c:v>
                </c:pt>
                <c:pt idx="3">
                  <c:v>0.86</c:v>
                </c:pt>
                <c:pt idx="4">
                  <c:v>0.71399999999999997</c:v>
                </c:pt>
              </c:numCache>
            </c:numRef>
          </c:val>
          <c:extLst>
            <c:ext xmlns:c16="http://schemas.microsoft.com/office/drawing/2014/chart" uri="{C3380CC4-5D6E-409C-BE32-E72D297353CC}">
              <c16:uniqueId val="{00000022-A695-41D3-959E-7C98C3D3401D}"/>
            </c:ext>
          </c:extLst>
        </c:ser>
        <c:ser>
          <c:idx val="1"/>
          <c:order val="2"/>
          <c:tx>
            <c:strRef>
              <c:f>'Figure 6.3'!$D$50</c:f>
              <c:strCache>
                <c:ptCount val="1"/>
                <c:pt idx="0">
                  <c:v>Satisfactory</c:v>
                </c:pt>
              </c:strCache>
            </c:strRef>
          </c:tx>
          <c:spPr>
            <a:solidFill>
              <a:srgbClr val="5BBDB5"/>
            </a:solidFill>
            <a:ln w="3175">
              <a:solidFill>
                <a:schemeClr val="tx1"/>
              </a:solidFill>
            </a:ln>
            <a:effectLst/>
          </c:spPr>
          <c:invertIfNegative val="0"/>
          <c:dLbls>
            <c:dLbl>
              <c:idx val="0"/>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443563672441422"/>
                      <c:h val="9.1552793057188303E-2"/>
                    </c:manualLayout>
                  </c15:layout>
                </c:ext>
                <c:ext xmlns:c16="http://schemas.microsoft.com/office/drawing/2014/chart" uri="{C3380CC4-5D6E-409C-BE32-E72D297353CC}">
                  <c16:uniqueId val="{00000009-4271-49FA-AC51-690DC7AC9FCB}"/>
                </c:ext>
              </c:extLst>
            </c:dLbl>
            <c:dLbl>
              <c:idx val="1"/>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9.7642945565739381E-2"/>
                      <c:h val="0.11770006877941631"/>
                    </c:manualLayout>
                  </c15:layout>
                </c:ext>
                <c:ext xmlns:c16="http://schemas.microsoft.com/office/drawing/2014/chart" uri="{C3380CC4-5D6E-409C-BE32-E72D297353CC}">
                  <c16:uniqueId val="{00000003-5A8A-4EFD-9961-1E687CFD9DE9}"/>
                </c:ext>
              </c:extLst>
            </c:dLbl>
            <c:dLbl>
              <c:idx val="2"/>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10025220664270319"/>
                      <c:h val="0.15131799470799517"/>
                    </c:manualLayout>
                  </c15:layout>
                </c:ext>
                <c:ext xmlns:c16="http://schemas.microsoft.com/office/drawing/2014/chart" uri="{C3380CC4-5D6E-409C-BE32-E72D297353CC}">
                  <c16:uniqueId val="{0000000A-170F-4496-92A1-91AA3C517FEE}"/>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6.3'!$B$51:$B$55</c:f>
              <c:strCache>
                <c:ptCount val="5"/>
                <c:pt idx="0">
                  <c:v>SY19
(2020-21)</c:v>
                </c:pt>
                <c:pt idx="1">
                  <c:v>SY20
(2021-22)</c:v>
                </c:pt>
                <c:pt idx="2">
                  <c:v>SY21
(2022-23)</c:v>
                </c:pt>
                <c:pt idx="3">
                  <c:v>SY22
(2023-24)</c:v>
                </c:pt>
                <c:pt idx="4">
                  <c:v>SY23
(2024-25)</c:v>
                </c:pt>
              </c:strCache>
            </c:strRef>
          </c:cat>
          <c:val>
            <c:numRef>
              <c:f>'Figure 6.3'!$D$51:$D$55</c:f>
              <c:numCache>
                <c:formatCode>0.0%</c:formatCode>
                <c:ptCount val="5"/>
                <c:pt idx="0">
                  <c:v>0.3253012048192771</c:v>
                </c:pt>
                <c:pt idx="1">
                  <c:v>0.21212121212121213</c:v>
                </c:pt>
                <c:pt idx="2">
                  <c:v>0.16</c:v>
                </c:pt>
                <c:pt idx="3">
                  <c:v>0.1</c:v>
                </c:pt>
                <c:pt idx="4">
                  <c:v>0.26800000000000002</c:v>
                </c:pt>
              </c:numCache>
            </c:numRef>
          </c:val>
          <c:extLst>
            <c:ext xmlns:c16="http://schemas.microsoft.com/office/drawing/2014/chart" uri="{C3380CC4-5D6E-409C-BE32-E72D297353CC}">
              <c16:uniqueId val="{00000021-A695-41D3-959E-7C98C3D3401D}"/>
            </c:ext>
          </c:extLst>
        </c:ser>
        <c:ser>
          <c:idx val="0"/>
          <c:order val="3"/>
          <c:tx>
            <c:strRef>
              <c:f>'Figure 6.3'!$C$50</c:f>
              <c:strCache>
                <c:ptCount val="1"/>
                <c:pt idx="0">
                  <c:v>Good</c:v>
                </c:pt>
              </c:strCache>
            </c:strRef>
          </c:tx>
          <c:spPr>
            <a:solidFill>
              <a:srgbClr val="007E4B"/>
            </a:solidFill>
            <a:ln w="3175">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9C45-41FB-A225-C2893BB4DE2A}"/>
                </c:ext>
              </c:extLst>
            </c:dLbl>
            <c:dLbl>
              <c:idx val="2"/>
              <c:delete val="1"/>
              <c:extLst>
                <c:ext xmlns:c15="http://schemas.microsoft.com/office/drawing/2012/chart" uri="{CE6537A1-D6FC-4f65-9D91-7224C49458BB}"/>
                <c:ext xmlns:c16="http://schemas.microsoft.com/office/drawing/2014/chart" uri="{C3380CC4-5D6E-409C-BE32-E72D297353CC}">
                  <c16:uniqueId val="{00000009-4D83-4776-806C-D93AF76AC500}"/>
                </c:ext>
              </c:extLst>
            </c:dLbl>
            <c:dLbl>
              <c:idx val="3"/>
              <c:delete val="1"/>
              <c:extLst>
                <c:ext xmlns:c15="http://schemas.microsoft.com/office/drawing/2012/chart" uri="{CE6537A1-D6FC-4f65-9D91-7224C49458BB}"/>
                <c:ext xmlns:c16="http://schemas.microsoft.com/office/drawing/2014/chart" uri="{C3380CC4-5D6E-409C-BE32-E72D297353CC}">
                  <c16:uniqueId val="{00000009-A799-4BE3-AE7A-A1A921EF62E7}"/>
                </c:ext>
              </c:extLst>
            </c:dLbl>
            <c:dLbl>
              <c:idx val="4"/>
              <c:delete val="1"/>
              <c:extLst>
                <c:ext xmlns:c15="http://schemas.microsoft.com/office/drawing/2012/chart" uri="{CE6537A1-D6FC-4f65-9D91-7224C49458BB}"/>
                <c:ext xmlns:c16="http://schemas.microsoft.com/office/drawing/2014/chart" uri="{C3380CC4-5D6E-409C-BE32-E72D297353CC}">
                  <c16:uniqueId val="{0000000A-4D83-4776-806C-D93AF76AC500}"/>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6.3'!$B$51:$B$55</c:f>
              <c:strCache>
                <c:ptCount val="5"/>
                <c:pt idx="0">
                  <c:v>SY19
(2020-21)</c:v>
                </c:pt>
                <c:pt idx="1">
                  <c:v>SY20
(2021-22)</c:v>
                </c:pt>
                <c:pt idx="2">
                  <c:v>SY21
(2022-23)</c:v>
                </c:pt>
                <c:pt idx="3">
                  <c:v>SY22
(2023-24)</c:v>
                </c:pt>
                <c:pt idx="4">
                  <c:v>SY23
(2024-25)</c:v>
                </c:pt>
              </c:strCache>
            </c:strRef>
          </c:cat>
          <c:val>
            <c:numRef>
              <c:f>'Figure 6.3'!$C$51:$C$55</c:f>
              <c:numCache>
                <c:formatCode>0.0%</c:formatCode>
                <c:ptCount val="5"/>
                <c:pt idx="0">
                  <c:v>3.614457831325301E-2</c:v>
                </c:pt>
                <c:pt idx="1">
                  <c:v>0</c:v>
                </c:pt>
                <c:pt idx="2">
                  <c:v>0</c:v>
                </c:pt>
                <c:pt idx="3">
                  <c:v>0</c:v>
                </c:pt>
                <c:pt idx="4">
                  <c:v>0</c:v>
                </c:pt>
              </c:numCache>
            </c:numRef>
          </c:val>
          <c:extLst>
            <c:ext xmlns:c16="http://schemas.microsoft.com/office/drawing/2014/chart" uri="{C3380CC4-5D6E-409C-BE32-E72D297353CC}">
              <c16:uniqueId val="{00000000-E7D6-4E8B-A8F1-6992BFF8CDE6}"/>
            </c:ext>
          </c:extLst>
        </c:ser>
        <c:dLbls>
          <c:dLblPos val="ctr"/>
          <c:showLegendKey val="0"/>
          <c:showVal val="1"/>
          <c:showCatName val="0"/>
          <c:showSerName val="0"/>
          <c:showPercent val="0"/>
          <c:showBubbleSize val="0"/>
        </c:dLbls>
        <c:gapWidth val="45"/>
        <c:overlap val="100"/>
        <c:axId val="795599840"/>
        <c:axId val="795605248"/>
      </c:barChart>
      <c:catAx>
        <c:axId val="795599840"/>
        <c:scaling>
          <c:orientation val="minMax"/>
        </c:scaling>
        <c:delete val="0"/>
        <c:axPos val="b"/>
        <c:numFmt formatCode="General" sourceLinked="0"/>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795605248"/>
        <c:crosses val="autoZero"/>
        <c:auto val="1"/>
        <c:lblAlgn val="ctr"/>
        <c:lblOffset val="100"/>
        <c:noMultiLvlLbl val="0"/>
      </c:catAx>
      <c:valAx>
        <c:axId val="795605248"/>
        <c:scaling>
          <c:orientation val="minMax"/>
        </c:scaling>
        <c:delete val="0"/>
        <c:axPos val="l"/>
        <c:majorGridlines>
          <c:spPr>
            <a:ln w="635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Percentage of audits</a:t>
                </a:r>
              </a:p>
            </c:rich>
          </c:tx>
          <c:layout>
            <c:manualLayout>
              <c:xMode val="edge"/>
              <c:yMode val="edge"/>
              <c:x val="3.9915937717490535E-4"/>
              <c:y val="0.1842893809972574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795599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92976570513829"/>
          <c:y val="4.4000013858272083E-2"/>
          <c:w val="0.52704926579592803"/>
          <c:h val="0.86964657311703086"/>
        </c:manualLayout>
      </c:layout>
      <c:barChart>
        <c:barDir val="bar"/>
        <c:grouping val="stacked"/>
        <c:varyColors val="0"/>
        <c:ser>
          <c:idx val="0"/>
          <c:order val="0"/>
          <c:spPr>
            <a:solidFill>
              <a:srgbClr val="00778A"/>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6.4'!$B$34:$B$38</c:f>
              <c:strCache>
                <c:ptCount val="5"/>
                <c:pt idx="0">
                  <c:v>Address/contact details incorrect</c:v>
                </c:pt>
                <c:pt idx="1">
                  <c:v>Station capacity issues</c:v>
                </c:pt>
                <c:pt idx="2">
                  <c:v>Insufficient evidence for configuration</c:v>
                </c:pt>
                <c:pt idx="3">
                  <c:v>Insufficient evidence for comissioning</c:v>
                </c:pt>
                <c:pt idx="4">
                  <c:v>Metering issues</c:v>
                </c:pt>
              </c:strCache>
            </c:strRef>
          </c:cat>
          <c:val>
            <c:numRef>
              <c:f>'Figure 6.4'!$C$34:$C$38</c:f>
              <c:numCache>
                <c:formatCode>0.0%</c:formatCode>
                <c:ptCount val="5"/>
                <c:pt idx="0">
                  <c:v>8.0659945004582956E-2</c:v>
                </c:pt>
                <c:pt idx="1">
                  <c:v>0.12098991750687443</c:v>
                </c:pt>
                <c:pt idx="2">
                  <c:v>0.1842346471127406</c:v>
                </c:pt>
                <c:pt idx="3">
                  <c:v>0.18790100824931255</c:v>
                </c:pt>
                <c:pt idx="4">
                  <c:v>0.40238313473877174</c:v>
                </c:pt>
              </c:numCache>
            </c:numRef>
          </c:val>
          <c:extLst>
            <c:ext xmlns:c16="http://schemas.microsoft.com/office/drawing/2014/chart" uri="{C3380CC4-5D6E-409C-BE32-E72D297353CC}">
              <c16:uniqueId val="{00000000-8798-4E80-A505-91B236DF1B60}"/>
            </c:ext>
          </c:extLst>
        </c:ser>
        <c:dLbls>
          <c:dLblPos val="inEnd"/>
          <c:showLegendKey val="0"/>
          <c:showVal val="1"/>
          <c:showCatName val="0"/>
          <c:showSerName val="0"/>
          <c:showPercent val="0"/>
          <c:showBubbleSize val="0"/>
        </c:dLbls>
        <c:gapWidth val="70"/>
        <c:overlap val="100"/>
        <c:axId val="511135039"/>
        <c:axId val="511131295"/>
      </c:barChart>
      <c:catAx>
        <c:axId val="511135039"/>
        <c:scaling>
          <c:orientation val="minMax"/>
        </c:scaling>
        <c:delete val="0"/>
        <c:axPos val="l"/>
        <c:numFmt formatCode="General"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11131295"/>
        <c:crosses val="autoZero"/>
        <c:auto val="1"/>
        <c:lblAlgn val="ctr"/>
        <c:lblOffset val="100"/>
        <c:noMultiLvlLbl val="0"/>
      </c:catAx>
      <c:valAx>
        <c:axId val="511131295"/>
        <c:scaling>
          <c:orientation val="minMax"/>
        </c:scaling>
        <c:delete val="0"/>
        <c:axPos val="b"/>
        <c:majorGridlines>
          <c:spPr>
            <a:ln w="952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51113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sz="1400" b="1"/>
              <a:t>a) England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6.5 (a-e)'!$B$56</c:f>
              <c:strCache>
                <c:ptCount val="1"/>
                <c:pt idx="0">
                  <c:v>England</c:v>
                </c:pt>
              </c:strCache>
            </c:strRef>
          </c:tx>
          <c:spPr>
            <a:solidFill>
              <a:srgbClr val="079448"/>
            </a:solidFill>
            <a:ln w="3175">
              <a:solidFill>
                <a:sysClr val="windowText" lastClr="000000"/>
              </a:solidFill>
            </a:ln>
            <a:effectLst/>
          </c:spPr>
          <c:invertIfNegative val="0"/>
          <c:dPt>
            <c:idx val="0"/>
            <c:invertIfNegative val="0"/>
            <c:bubble3D val="0"/>
            <c:spPr>
              <a:solidFill>
                <a:srgbClr val="007E4B"/>
              </a:solidFill>
              <a:ln w="3175">
                <a:solidFill>
                  <a:sysClr val="windowText" lastClr="000000"/>
                </a:solidFill>
              </a:ln>
              <a:effectLst/>
            </c:spPr>
            <c:extLst>
              <c:ext xmlns:c16="http://schemas.microsoft.com/office/drawing/2014/chart" uri="{C3380CC4-5D6E-409C-BE32-E72D297353CC}">
                <c16:uniqueId val="{00000008-1BFE-4D1E-94C3-1FB441D5AA62}"/>
              </c:ext>
            </c:extLst>
          </c:dPt>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1-E432-4184-9035-5BEEB08F4E15}"/>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2-E432-4184-9035-5BEEB08F4E15}"/>
              </c:ext>
            </c:extLst>
          </c:dPt>
          <c:dPt>
            <c:idx val="3"/>
            <c:invertIfNegative val="0"/>
            <c:bubble3D val="0"/>
            <c:spPr>
              <a:solidFill>
                <a:srgbClr val="CC0033"/>
              </a:solidFill>
              <a:ln w="3175">
                <a:solidFill>
                  <a:sysClr val="windowText" lastClr="000000"/>
                </a:solidFill>
              </a:ln>
              <a:effectLst/>
            </c:spPr>
            <c:extLst>
              <c:ext xmlns:c16="http://schemas.microsoft.com/office/drawing/2014/chart" uri="{C3380CC4-5D6E-409C-BE32-E72D297353CC}">
                <c16:uniqueId val="{00000003-E432-4184-9035-5BEEB08F4E15}"/>
              </c:ext>
            </c:extLst>
          </c:dPt>
          <c:dLbls>
            <c:dLbl>
              <c:idx val="0"/>
              <c:layout>
                <c:manualLayout>
                  <c:x val="0"/>
                  <c:y val="6.167771982915888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FE-4D1E-94C3-1FB441D5AA62}"/>
                </c:ext>
              </c:extLst>
            </c:dLbl>
            <c:dLbl>
              <c:idx val="3"/>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E432-4184-9035-5BEEB08F4E15}"/>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6.5 (a-e)'!$C$55:$F$55</c:f>
              <c:strCache>
                <c:ptCount val="4"/>
                <c:pt idx="0">
                  <c:v>Good</c:v>
                </c:pt>
                <c:pt idx="1">
                  <c:v>Satisfactory</c:v>
                </c:pt>
                <c:pt idx="2">
                  <c:v>Weak</c:v>
                </c:pt>
                <c:pt idx="3">
                  <c:v>Unsatisfactory</c:v>
                </c:pt>
              </c:strCache>
            </c:strRef>
          </c:cat>
          <c:val>
            <c:numRef>
              <c:f>'Figure 6.5 (a-e)'!$C$56:$F$56</c:f>
              <c:numCache>
                <c:formatCode>General</c:formatCode>
                <c:ptCount val="4"/>
                <c:pt idx="0">
                  <c:v>3</c:v>
                </c:pt>
                <c:pt idx="1">
                  <c:v>41</c:v>
                </c:pt>
                <c:pt idx="2">
                  <c:v>54</c:v>
                </c:pt>
                <c:pt idx="3">
                  <c:v>3</c:v>
                </c:pt>
              </c:numCache>
            </c:numRef>
          </c:val>
          <c:extLst>
            <c:ext xmlns:c16="http://schemas.microsoft.com/office/drawing/2014/chart" uri="{C3380CC4-5D6E-409C-BE32-E72D297353CC}">
              <c16:uniqueId val="{00000000-1BFE-4D1E-94C3-1FB441D5AA62}"/>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a:t>Number of Audits</a:t>
                </a:r>
              </a:p>
              <a:p>
                <a:pPr>
                  <a:defRPr/>
                </a:pPr>
                <a:endParaRPr lang="en-GB"/>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US" b="1">
                <a:solidFill>
                  <a:schemeClr val="tx1"/>
                </a:solidFill>
              </a:rPr>
              <a:t>b) Scotland</a:t>
            </a:r>
          </a:p>
        </c:rich>
      </c:tx>
      <c:layout>
        <c:manualLayout>
          <c:xMode val="edge"/>
          <c:yMode val="edge"/>
          <c:x val="0.4329993319973281"/>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85247537983811"/>
          <c:y val="5.4856703617673461E-2"/>
          <c:w val="0.84611998141167521"/>
          <c:h val="0.63813033850353229"/>
        </c:manualLayout>
      </c:layout>
      <c:barChart>
        <c:barDir val="col"/>
        <c:grouping val="clustered"/>
        <c:varyColors val="0"/>
        <c:ser>
          <c:idx val="0"/>
          <c:order val="0"/>
          <c:tx>
            <c:v>Annual 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 (a-d)'!$B$44:$B$61</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3.5 (a-d)'!$E$44:$E$61</c:f>
              <c:numCache>
                <c:formatCode>#,##0</c:formatCode>
                <c:ptCount val="18"/>
                <c:pt idx="0">
                  <c:v>5806454</c:v>
                </c:pt>
                <c:pt idx="1">
                  <c:v>6824674</c:v>
                </c:pt>
                <c:pt idx="2">
                  <c:v>7739201</c:v>
                </c:pt>
                <c:pt idx="3">
                  <c:v>8868936</c:v>
                </c:pt>
                <c:pt idx="4">
                  <c:v>12772905</c:v>
                </c:pt>
                <c:pt idx="5">
                  <c:v>12384987</c:v>
                </c:pt>
                <c:pt idx="6">
                  <c:v>17046916</c:v>
                </c:pt>
                <c:pt idx="7">
                  <c:v>16466006</c:v>
                </c:pt>
                <c:pt idx="8">
                  <c:v>17437039</c:v>
                </c:pt>
                <c:pt idx="9">
                  <c:v>17029872</c:v>
                </c:pt>
                <c:pt idx="10">
                  <c:v>21838223</c:v>
                </c:pt>
                <c:pt idx="11">
                  <c:v>23530224</c:v>
                </c:pt>
                <c:pt idx="12">
                  <c:v>25208643</c:v>
                </c:pt>
                <c:pt idx="13">
                  <c:v>22573854</c:v>
                </c:pt>
                <c:pt idx="14">
                  <c:v>22630225</c:v>
                </c:pt>
                <c:pt idx="15">
                  <c:v>24201295</c:v>
                </c:pt>
                <c:pt idx="16">
                  <c:v>22493712</c:v>
                </c:pt>
                <c:pt idx="17">
                  <c:v>22858131</c:v>
                </c:pt>
              </c:numCache>
            </c:numRef>
          </c:val>
          <c:extLst>
            <c:ext xmlns:c16="http://schemas.microsoft.com/office/drawing/2014/chart" uri="{C3380CC4-5D6E-409C-BE32-E72D297353CC}">
              <c16:uniqueId val="{00000000-CF81-47AE-8530-560E234B886E}"/>
            </c:ext>
          </c:extLst>
        </c:ser>
        <c:dLbls>
          <c:showLegendKey val="0"/>
          <c:showVal val="0"/>
          <c:showCatName val="0"/>
          <c:showSerName val="0"/>
          <c:showPercent val="0"/>
          <c:showBubbleSize val="0"/>
        </c:dLbls>
        <c:gapWidth val="50"/>
        <c:axId val="991727256"/>
        <c:axId val="991722664"/>
      </c:barChart>
      <c:lineChart>
        <c:grouping val="standard"/>
        <c:varyColors val="0"/>
        <c:ser>
          <c:idx val="1"/>
          <c:order val="1"/>
          <c:tx>
            <c:v>RO generation (TWh)</c:v>
          </c:tx>
          <c:spPr>
            <a:ln w="38100" cap="rnd">
              <a:solidFill>
                <a:srgbClr val="F47B20"/>
              </a:solidFill>
              <a:round/>
            </a:ln>
            <a:effectLst/>
          </c:spPr>
          <c:marker>
            <c:symbol val="none"/>
          </c:marker>
          <c:cat>
            <c:strRef>
              <c:f>'Figure 3.5 (a-d)'!$B$44:$B$61</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3.5 (a-d)'!$F$44:$F$61</c:f>
              <c:numCache>
                <c:formatCode>#,##0</c:formatCode>
                <c:ptCount val="18"/>
                <c:pt idx="0">
                  <c:v>5806454</c:v>
                </c:pt>
                <c:pt idx="1">
                  <c:v>6824674</c:v>
                </c:pt>
                <c:pt idx="2">
                  <c:v>7411599.999999607</c:v>
                </c:pt>
                <c:pt idx="3">
                  <c:v>8147376.4999994114</c:v>
                </c:pt>
                <c:pt idx="4">
                  <c:v>11782176.566666234</c:v>
                </c:pt>
                <c:pt idx="5">
                  <c:v>11345756.866666306</c:v>
                </c:pt>
                <c:pt idx="6">
                  <c:v>15862427.811110698</c:v>
                </c:pt>
                <c:pt idx="7">
                  <c:v>15180407.818300255</c:v>
                </c:pt>
                <c:pt idx="8">
                  <c:v>16217777.792833783</c:v>
                </c:pt>
                <c:pt idx="9">
                  <c:v>15820647.512336714</c:v>
                </c:pt>
                <c:pt idx="10">
                  <c:v>20812027.400269832</c:v>
                </c:pt>
                <c:pt idx="11">
                  <c:v>21988599.377923775</c:v>
                </c:pt>
                <c:pt idx="12">
                  <c:v>23430962.191708211</c:v>
                </c:pt>
                <c:pt idx="13">
                  <c:v>20832126.818860222</c:v>
                </c:pt>
                <c:pt idx="14">
                  <c:v>20779013.189246524</c:v>
                </c:pt>
                <c:pt idx="15">
                  <c:v>22185854.409443866</c:v>
                </c:pt>
                <c:pt idx="16">
                  <c:v>20336676.556222361</c:v>
                </c:pt>
                <c:pt idx="17">
                  <c:v>20946473.913013745</c:v>
                </c:pt>
              </c:numCache>
            </c:numRef>
          </c:val>
          <c:smooth val="0"/>
          <c:extLst>
            <c:ext xmlns:c16="http://schemas.microsoft.com/office/drawing/2014/chart" uri="{C3380CC4-5D6E-409C-BE32-E72D297353CC}">
              <c16:uniqueId val="{00000001-CF81-47AE-8530-560E234B886E}"/>
            </c:ext>
          </c:extLst>
        </c:ser>
        <c:dLbls>
          <c:showLegendKey val="0"/>
          <c:showVal val="0"/>
          <c:showCatName val="0"/>
          <c:showSerName val="0"/>
          <c:showPercent val="0"/>
          <c:showBubbleSize val="0"/>
        </c:dLbls>
        <c:marker val="1"/>
        <c:smooth val="0"/>
        <c:axId val="991727256"/>
        <c:axId val="991722664"/>
      </c:lineChart>
      <c:catAx>
        <c:axId val="991727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991722664"/>
        <c:crosses val="autoZero"/>
        <c:auto val="1"/>
        <c:lblAlgn val="ctr"/>
        <c:lblOffset val="100"/>
        <c:noMultiLvlLbl val="0"/>
      </c:catAx>
      <c:valAx>
        <c:axId val="991722664"/>
        <c:scaling>
          <c:orientation val="minMax"/>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US" sz="1100">
                    <a:solidFill>
                      <a:schemeClr val="tx1"/>
                    </a:solidFill>
                  </a:rPr>
                  <a:t>ROCs Issued (Millions)</a:t>
                </a:r>
              </a:p>
              <a:p>
                <a:pPr>
                  <a:defRPr sz="1100">
                    <a:solidFill>
                      <a:schemeClr val="tx1"/>
                    </a:solidFill>
                  </a:defRPr>
                </a:pPr>
                <a:r>
                  <a:rPr lang="en-US" sz="1100">
                    <a:solidFill>
                      <a:schemeClr val="tx1"/>
                    </a:solidFill>
                  </a:rPr>
                  <a:t>Renewable generation (TWh) </a:t>
                </a:r>
              </a:p>
            </c:rich>
          </c:tx>
          <c:layout>
            <c:manualLayout>
              <c:xMode val="edge"/>
              <c:yMode val="edge"/>
              <c:x val="3.7402889769039393E-3"/>
              <c:y val="0.1345435620636138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991727256"/>
        <c:crosses val="autoZero"/>
        <c:crossBetween val="between"/>
        <c:dispUnits>
          <c:builtInUnit val="millions"/>
        </c:dispUnits>
      </c:valAx>
      <c:spPr>
        <a:noFill/>
        <a:ln>
          <a:noFill/>
        </a:ln>
        <a:effectLst/>
      </c:spPr>
    </c:plotArea>
    <c:legend>
      <c:legendPos val="b"/>
      <c:layout>
        <c:manualLayout>
          <c:xMode val="edge"/>
          <c:yMode val="edge"/>
          <c:x val="0.13093960626010301"/>
          <c:y val="0.88973780068966957"/>
          <c:w val="0.86906039373989696"/>
          <c:h val="7.086827366401583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b) Scotland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5230500769863323"/>
          <c:y val="0.10820014835794728"/>
          <c:w val="0.81872922167294848"/>
          <c:h val="0.77390572739200625"/>
        </c:manualLayout>
      </c:layout>
      <c:barChart>
        <c:barDir val="col"/>
        <c:grouping val="stacked"/>
        <c:varyColors val="0"/>
        <c:ser>
          <c:idx val="1"/>
          <c:order val="0"/>
          <c:tx>
            <c:strRef>
              <c:f>'Figure 6.5 (a-e)'!$B$57</c:f>
              <c:strCache>
                <c:ptCount val="1"/>
                <c:pt idx="0">
                  <c:v>Scotland</c:v>
                </c:pt>
              </c:strCache>
            </c:strRef>
          </c:tx>
          <c:spPr>
            <a:solidFill>
              <a:srgbClr val="28A197"/>
            </a:solidFill>
            <a:ln w="3175">
              <a:solidFill>
                <a:sysClr val="windowText" lastClr="000000"/>
              </a:solidFill>
            </a:ln>
            <a:effectLst/>
          </c:spPr>
          <c:invertIfNegative val="0"/>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4-5C11-4D4B-9DF2-83E17890EBFA}"/>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2-435A-4951-BAF3-ACC7D093DE69}"/>
              </c:ext>
            </c:extLst>
          </c:dPt>
          <c:dPt>
            <c:idx val="3"/>
            <c:invertIfNegative val="0"/>
            <c:bubble3D val="0"/>
            <c:spPr>
              <a:solidFill>
                <a:srgbClr val="CC0033"/>
              </a:solidFill>
              <a:ln w="3175">
                <a:solidFill>
                  <a:sysClr val="windowText" lastClr="000000"/>
                </a:solidFill>
              </a:ln>
              <a:effectLst/>
            </c:spPr>
            <c:extLst>
              <c:ext xmlns:c16="http://schemas.microsoft.com/office/drawing/2014/chart" uri="{C3380CC4-5D6E-409C-BE32-E72D297353CC}">
                <c16:uniqueId val="{00000001-435A-4951-BAF3-ACC7D093DE69}"/>
              </c:ext>
            </c:extLst>
          </c:dPt>
          <c:dLbls>
            <c:dLbl>
              <c:idx val="0"/>
              <c:delete val="1"/>
              <c:extLst>
                <c:ext xmlns:c15="http://schemas.microsoft.com/office/drawing/2012/chart" uri="{CE6537A1-D6FC-4f65-9D91-7224C49458BB}"/>
                <c:ext xmlns:c16="http://schemas.microsoft.com/office/drawing/2014/chart" uri="{C3380CC4-5D6E-409C-BE32-E72D297353CC}">
                  <c16:uniqueId val="{00000009-52F3-4E80-8EA3-AC228881676C}"/>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435A-4951-BAF3-ACC7D093DE69}"/>
                </c:ext>
              </c:extLst>
            </c:dLbl>
            <c:dLbl>
              <c:idx val="3"/>
              <c:layout>
                <c:manualLayout>
                  <c:x val="-2.6332518753107549E-3"/>
                  <c:y val="-3.7089486816373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5A-4951-BAF3-ACC7D093DE69}"/>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6.5 (a-e)'!$C$55:$F$55</c:f>
              <c:strCache>
                <c:ptCount val="4"/>
                <c:pt idx="0">
                  <c:v>Good</c:v>
                </c:pt>
                <c:pt idx="1">
                  <c:v>Satisfactory</c:v>
                </c:pt>
                <c:pt idx="2">
                  <c:v>Weak</c:v>
                </c:pt>
                <c:pt idx="3">
                  <c:v>Unsatisfactory</c:v>
                </c:pt>
              </c:strCache>
            </c:strRef>
          </c:cat>
          <c:val>
            <c:numRef>
              <c:f>'Figure 6.5 (a-e)'!$C$57:$F$57</c:f>
              <c:numCache>
                <c:formatCode>General</c:formatCode>
                <c:ptCount val="4"/>
                <c:pt idx="0">
                  <c:v>0</c:v>
                </c:pt>
                <c:pt idx="1">
                  <c:v>23</c:v>
                </c:pt>
                <c:pt idx="2">
                  <c:v>8</c:v>
                </c:pt>
                <c:pt idx="3">
                  <c:v>1</c:v>
                </c:pt>
              </c:numCache>
            </c:numRef>
          </c:val>
          <c:extLst xmlns:c15="http://schemas.microsoft.com/office/drawing/2012/chart">
            <c:ext xmlns:c16="http://schemas.microsoft.com/office/drawing/2014/chart" uri="{C3380CC4-5D6E-409C-BE32-E72D297353CC}">
              <c16:uniqueId val="{00000002-52F3-4E80-8EA3-AC228881676C}"/>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200"/>
                  <a:t>Number of Audits</a:t>
                </a:r>
              </a:p>
              <a:p>
                <a:pPr>
                  <a:defRPr sz="1200"/>
                </a:pPr>
                <a:endParaRPr lang="en-GB" sz="1200"/>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c) Wales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7269501180253077"/>
          <c:y val="0.12562266790424545"/>
          <c:w val="0.73652239939255881"/>
          <c:h val="0.79005460062818644"/>
        </c:manualLayout>
      </c:layout>
      <c:barChart>
        <c:barDir val="col"/>
        <c:grouping val="stacked"/>
        <c:varyColors val="0"/>
        <c:ser>
          <c:idx val="2"/>
          <c:order val="0"/>
          <c:tx>
            <c:strRef>
              <c:f>'Figure 6.5 (a-e)'!$B$58</c:f>
              <c:strCache>
                <c:ptCount val="1"/>
                <c:pt idx="0">
                  <c:v>Wales</c:v>
                </c:pt>
              </c:strCache>
            </c:strRef>
          </c:tx>
          <c:spPr>
            <a:solidFill>
              <a:srgbClr val="9E712A"/>
            </a:solidFill>
            <a:ln w="3175">
              <a:solidFill>
                <a:sysClr val="windowText" lastClr="000000"/>
              </a:solidFill>
            </a:ln>
            <a:effectLst/>
          </c:spPr>
          <c:invertIfNegative val="0"/>
          <c:dPt>
            <c:idx val="0"/>
            <c:invertIfNegative val="0"/>
            <c:bubble3D val="0"/>
            <c:spPr>
              <a:solidFill>
                <a:srgbClr val="079448"/>
              </a:solidFill>
              <a:ln w="3175">
                <a:solidFill>
                  <a:sysClr val="windowText" lastClr="000000"/>
                </a:solidFill>
              </a:ln>
              <a:effectLst/>
            </c:spPr>
            <c:extLst>
              <c:ext xmlns:c16="http://schemas.microsoft.com/office/drawing/2014/chart" uri="{C3380CC4-5D6E-409C-BE32-E72D297353CC}">
                <c16:uniqueId val="{00000009-BA04-4E6E-BA1D-465E3B215EAB}"/>
              </c:ext>
            </c:extLst>
          </c:dPt>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1-C6C6-48FE-AECD-9E23C92E3BE1}"/>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4-F159-45DB-B3FA-52F9A18E0D99}"/>
              </c:ext>
            </c:extLst>
          </c:dPt>
          <c:dPt>
            <c:idx val="3"/>
            <c:invertIfNegative val="0"/>
            <c:bubble3D val="0"/>
            <c:spPr>
              <a:solidFill>
                <a:srgbClr val="CD1F45"/>
              </a:solidFill>
              <a:ln w="3175">
                <a:solidFill>
                  <a:sysClr val="windowText" lastClr="000000"/>
                </a:solidFill>
              </a:ln>
              <a:effectLst/>
            </c:spPr>
            <c:extLst>
              <c:ext xmlns:c16="http://schemas.microsoft.com/office/drawing/2014/chart" uri="{C3380CC4-5D6E-409C-BE32-E72D297353CC}">
                <c16:uniqueId val="{0000000A-BA04-4E6E-BA1D-465E3B215EAB}"/>
              </c:ext>
            </c:extLst>
          </c:dPt>
          <c:dLbls>
            <c:dLbl>
              <c:idx val="0"/>
              <c:delete val="1"/>
              <c:extLst>
                <c:ext xmlns:c15="http://schemas.microsoft.com/office/drawing/2012/chart" uri="{CE6537A1-D6FC-4f65-9D91-7224C49458BB}"/>
                <c:ext xmlns:c16="http://schemas.microsoft.com/office/drawing/2014/chart" uri="{C3380CC4-5D6E-409C-BE32-E72D297353CC}">
                  <c16:uniqueId val="{00000009-BA04-4E6E-BA1D-465E3B215EAB}"/>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4-F159-45DB-B3FA-52F9A18E0D99}"/>
                </c:ext>
              </c:extLst>
            </c:dLbl>
            <c:dLbl>
              <c:idx val="3"/>
              <c:delete val="1"/>
              <c:extLst>
                <c:ext xmlns:c15="http://schemas.microsoft.com/office/drawing/2012/chart" uri="{CE6537A1-D6FC-4f65-9D91-7224C49458BB}"/>
                <c:ext xmlns:c16="http://schemas.microsoft.com/office/drawing/2014/chart" uri="{C3380CC4-5D6E-409C-BE32-E72D297353CC}">
                  <c16:uniqueId val="{0000000A-BA04-4E6E-BA1D-465E3B215EAB}"/>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6.5 (a-e)'!$C$55:$F$55</c:f>
              <c:strCache>
                <c:ptCount val="4"/>
                <c:pt idx="0">
                  <c:v>Good</c:v>
                </c:pt>
                <c:pt idx="1">
                  <c:v>Satisfactory</c:v>
                </c:pt>
                <c:pt idx="2">
                  <c:v>Weak</c:v>
                </c:pt>
                <c:pt idx="3">
                  <c:v>Unsatisfactory</c:v>
                </c:pt>
              </c:strCache>
            </c:strRef>
          </c:cat>
          <c:val>
            <c:numRef>
              <c:f>'Figure 6.5 (a-e)'!$C$58:$F$58</c:f>
              <c:numCache>
                <c:formatCode>General</c:formatCode>
                <c:ptCount val="4"/>
                <c:pt idx="0">
                  <c:v>0</c:v>
                </c:pt>
                <c:pt idx="1">
                  <c:v>6</c:v>
                </c:pt>
                <c:pt idx="2">
                  <c:v>8</c:v>
                </c:pt>
                <c:pt idx="3">
                  <c:v>0</c:v>
                </c:pt>
              </c:numCache>
            </c:numRef>
          </c:val>
          <c:extLst xmlns:c15="http://schemas.microsoft.com/office/drawing/2012/chart">
            <c:ext xmlns:c16="http://schemas.microsoft.com/office/drawing/2014/chart" uri="{C3380CC4-5D6E-409C-BE32-E72D297353CC}">
              <c16:uniqueId val="{00000003-BA04-4E6E-BA1D-465E3B215EAB}"/>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a:p>
                <a:pPr>
                  <a:defRPr sz="1100"/>
                </a:pPr>
                <a:endParaRPr lang="en-GB" sz="1100"/>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d) Northern Ireland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463393963138265"/>
          <c:y val="0.12529277731947278"/>
          <c:w val="0.71671009709929856"/>
          <c:h val="0.79060592636998561"/>
        </c:manualLayout>
      </c:layout>
      <c:barChart>
        <c:barDir val="col"/>
        <c:grouping val="stacked"/>
        <c:varyColors val="0"/>
        <c:ser>
          <c:idx val="3"/>
          <c:order val="0"/>
          <c:tx>
            <c:strRef>
              <c:f>'Figure 6.5 (a-e)'!$B$59</c:f>
              <c:strCache>
                <c:ptCount val="1"/>
                <c:pt idx="0">
                  <c:v>Northern Ireland</c:v>
                </c:pt>
              </c:strCache>
            </c:strRef>
          </c:tx>
          <c:spPr>
            <a:solidFill>
              <a:srgbClr val="CD1F45"/>
            </a:solidFill>
            <a:ln w="3175">
              <a:solidFill>
                <a:sysClr val="windowText" lastClr="000000"/>
              </a:solidFill>
            </a:ln>
            <a:effectLst/>
          </c:spPr>
          <c:invertIfNegative val="0"/>
          <c:dPt>
            <c:idx val="1"/>
            <c:invertIfNegative val="0"/>
            <c:bubble3D val="0"/>
            <c:spPr>
              <a:solidFill>
                <a:srgbClr val="5BBDB5"/>
              </a:solidFill>
              <a:ln w="3175">
                <a:solidFill>
                  <a:sysClr val="windowText" lastClr="000000"/>
                </a:solidFill>
              </a:ln>
              <a:effectLst/>
            </c:spPr>
            <c:extLst>
              <c:ext xmlns:c16="http://schemas.microsoft.com/office/drawing/2014/chart" uri="{C3380CC4-5D6E-409C-BE32-E72D297353CC}">
                <c16:uniqueId val="{00000004-A788-449F-BD11-CE7E4B998D06}"/>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5-A788-449F-BD11-CE7E4B998D06}"/>
              </c:ext>
            </c:extLst>
          </c:dPt>
          <c:dPt>
            <c:idx val="3"/>
            <c:invertIfNegative val="0"/>
            <c:bubble3D val="0"/>
            <c:spPr>
              <a:solidFill>
                <a:srgbClr val="CC0033"/>
              </a:solidFill>
              <a:ln w="3175">
                <a:solidFill>
                  <a:sysClr val="windowText" lastClr="000000"/>
                </a:solidFill>
              </a:ln>
              <a:effectLst/>
            </c:spPr>
            <c:extLst>
              <c:ext xmlns:c16="http://schemas.microsoft.com/office/drawing/2014/chart" uri="{C3380CC4-5D6E-409C-BE32-E72D297353CC}">
                <c16:uniqueId val="{00000006-A788-449F-BD11-CE7E4B998D06}"/>
              </c:ext>
            </c:extLst>
          </c:dPt>
          <c:dLbls>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88-449F-BD11-CE7E4B998D06}"/>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88-449F-BD11-CE7E4B998D06}"/>
                </c:ext>
              </c:extLst>
            </c:dLbl>
            <c:dLbl>
              <c:idx val="3"/>
              <c:layout>
                <c:manualLayout>
                  <c:x val="0"/>
                  <c:y val="-3.70563909674716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88-449F-BD11-CE7E4B998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6.5 (a-e)'!$C$55:$F$55</c:f>
              <c:strCache>
                <c:ptCount val="4"/>
                <c:pt idx="0">
                  <c:v>Good</c:v>
                </c:pt>
                <c:pt idx="1">
                  <c:v>Satisfactory</c:v>
                </c:pt>
                <c:pt idx="2">
                  <c:v>Weak</c:v>
                </c:pt>
                <c:pt idx="3">
                  <c:v>Unsatisfactory</c:v>
                </c:pt>
              </c:strCache>
            </c:strRef>
          </c:cat>
          <c:val>
            <c:numRef>
              <c:f>'Figure 6.5 (a-e)'!$C$59:$F$59</c:f>
              <c:numCache>
                <c:formatCode>General</c:formatCode>
                <c:ptCount val="4"/>
                <c:pt idx="0">
                  <c:v>0</c:v>
                </c:pt>
                <c:pt idx="1">
                  <c:v>16</c:v>
                </c:pt>
                <c:pt idx="2">
                  <c:v>40</c:v>
                </c:pt>
                <c:pt idx="3">
                  <c:v>1</c:v>
                </c:pt>
              </c:numCache>
            </c:numRef>
          </c:val>
          <c:extLst xmlns:c15="http://schemas.microsoft.com/office/drawing/2012/chart">
            <c:ext xmlns:c16="http://schemas.microsoft.com/office/drawing/2014/chart" uri="{C3380CC4-5D6E-409C-BE32-E72D297353CC}">
              <c16:uniqueId val="{00000007-A788-449F-BD11-CE7E4B998D06}"/>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a:p>
                <a:pPr>
                  <a:defRPr sz="1100"/>
                </a:pPr>
                <a:endParaRPr lang="en-GB" sz="1100"/>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GB" sz="1000" b="1"/>
              <a:t>e) UK Combined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4"/>
          <c:order val="0"/>
          <c:tx>
            <c:strRef>
              <c:f>'Figure 6.5 (a-e)'!$B$60</c:f>
              <c:strCache>
                <c:ptCount val="1"/>
                <c:pt idx="0">
                  <c:v>UK</c:v>
                </c:pt>
              </c:strCache>
            </c:strRef>
          </c:tx>
          <c:spPr>
            <a:solidFill>
              <a:schemeClr val="accent5"/>
            </a:solidFill>
            <a:ln>
              <a:noFill/>
            </a:ln>
            <a:effectLst/>
          </c:spPr>
          <c:invertIfNegative val="0"/>
          <c:dPt>
            <c:idx val="0"/>
            <c:invertIfNegative val="0"/>
            <c:bubble3D val="0"/>
            <c:spPr>
              <a:solidFill>
                <a:srgbClr val="079448"/>
              </a:solidFill>
              <a:ln w="3175">
                <a:solidFill>
                  <a:sysClr val="windowText" lastClr="000000"/>
                </a:solidFill>
              </a:ln>
              <a:effectLst/>
            </c:spPr>
            <c:extLst>
              <c:ext xmlns:c16="http://schemas.microsoft.com/office/drawing/2014/chart" uri="{C3380CC4-5D6E-409C-BE32-E72D297353CC}">
                <c16:uniqueId val="{0000000F-1C4C-414D-94B3-51B1C368E41E}"/>
              </c:ext>
            </c:extLst>
          </c:dPt>
          <c:dPt>
            <c:idx val="1"/>
            <c:invertIfNegative val="0"/>
            <c:bubble3D val="0"/>
            <c:spPr>
              <a:solidFill>
                <a:srgbClr val="12436D"/>
              </a:solidFill>
              <a:ln w="3175">
                <a:solidFill>
                  <a:sysClr val="windowText" lastClr="000000"/>
                </a:solidFill>
              </a:ln>
              <a:effectLst/>
            </c:spPr>
            <c:extLst>
              <c:ext xmlns:c16="http://schemas.microsoft.com/office/drawing/2014/chart" uri="{C3380CC4-5D6E-409C-BE32-E72D297353CC}">
                <c16:uniqueId val="{0000000E-1C4C-414D-94B3-51B1C368E41E}"/>
              </c:ext>
            </c:extLst>
          </c:dPt>
          <c:dPt>
            <c:idx val="2"/>
            <c:invertIfNegative val="0"/>
            <c:bubble3D val="0"/>
            <c:spPr>
              <a:solidFill>
                <a:srgbClr val="E86E1E"/>
              </a:solidFill>
              <a:ln w="3175">
                <a:solidFill>
                  <a:sysClr val="windowText" lastClr="000000"/>
                </a:solidFill>
              </a:ln>
              <a:effectLst/>
            </c:spPr>
            <c:extLst>
              <c:ext xmlns:c16="http://schemas.microsoft.com/office/drawing/2014/chart" uri="{C3380CC4-5D6E-409C-BE32-E72D297353CC}">
                <c16:uniqueId val="{00000010-1C4C-414D-94B3-51B1C368E41E}"/>
              </c:ext>
            </c:extLst>
          </c:dPt>
          <c:dPt>
            <c:idx val="3"/>
            <c:invertIfNegative val="0"/>
            <c:bubble3D val="0"/>
            <c:spPr>
              <a:solidFill>
                <a:srgbClr val="CD1F45"/>
              </a:solidFill>
              <a:ln w="3175">
                <a:solidFill>
                  <a:sysClr val="windowText" lastClr="000000"/>
                </a:solidFill>
              </a:ln>
              <a:effectLst/>
            </c:spPr>
            <c:extLst>
              <c:ext xmlns:c16="http://schemas.microsoft.com/office/drawing/2014/chart" uri="{C3380CC4-5D6E-409C-BE32-E72D297353CC}">
                <c16:uniqueId val="{00000011-1C4C-414D-94B3-51B1C368E41E}"/>
              </c:ext>
            </c:extLst>
          </c:dPt>
          <c:dLbls>
            <c:dLbl>
              <c:idx val="0"/>
              <c:layout>
                <c:manualLayout>
                  <c:x val="0"/>
                  <c:y val="-4.23549343498517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C4C-414D-94B3-51B1C368E41E}"/>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E-1C4C-414D-94B3-51B1C368E41E}"/>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10-1C4C-414D-94B3-51B1C368E41E}"/>
                </c:ext>
              </c:extLst>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11-1C4C-414D-94B3-51B1C368E41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 (a-e)'!$C$55:$F$55</c:f>
              <c:strCache>
                <c:ptCount val="4"/>
                <c:pt idx="0">
                  <c:v>Good</c:v>
                </c:pt>
                <c:pt idx="1">
                  <c:v>Satisfactory</c:v>
                </c:pt>
                <c:pt idx="2">
                  <c:v>Weak</c:v>
                </c:pt>
                <c:pt idx="3">
                  <c:v>Unsatisfactory</c:v>
                </c:pt>
              </c:strCache>
            </c:strRef>
          </c:cat>
          <c:val>
            <c:numRef>
              <c:f>'Figure 6.5 (a-e)'!$C$60:$F$60</c:f>
              <c:numCache>
                <c:formatCode>General</c:formatCode>
                <c:ptCount val="4"/>
                <c:pt idx="0">
                  <c:v>3</c:v>
                </c:pt>
                <c:pt idx="1">
                  <c:v>86</c:v>
                </c:pt>
                <c:pt idx="2">
                  <c:v>110</c:v>
                </c:pt>
                <c:pt idx="3">
                  <c:v>5</c:v>
                </c:pt>
              </c:numCache>
            </c:numRef>
          </c:val>
          <c:extLst>
            <c:ext xmlns:c16="http://schemas.microsoft.com/office/drawing/2014/chart" uri="{C3380CC4-5D6E-409C-BE32-E72D297353CC}">
              <c16:uniqueId val="{0000000C-1C4C-414D-94B3-51B1C368E41E}"/>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GB" b="1"/>
                  <a:t>Number of Audits</a:t>
                </a:r>
              </a:p>
              <a:p>
                <a:pPr>
                  <a:defRPr b="1"/>
                </a:pPr>
                <a:endParaRPr lang="en-GB" b="1"/>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d) UK</a:t>
            </a:r>
            <a:r>
              <a:rPr lang="en-US" b="1" baseline="0"/>
              <a:t> combined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463393963138265"/>
          <c:y val="0.12529277731947278"/>
          <c:w val="0.75825779407054106"/>
          <c:h val="0.79060592636998561"/>
        </c:manualLayout>
      </c:layout>
      <c:barChart>
        <c:barDir val="col"/>
        <c:grouping val="stacked"/>
        <c:varyColors val="0"/>
        <c:ser>
          <c:idx val="3"/>
          <c:order val="0"/>
          <c:tx>
            <c:strRef>
              <c:f>'Figure 6.5 (a-e)'!$B$60</c:f>
              <c:strCache>
                <c:ptCount val="1"/>
                <c:pt idx="0">
                  <c:v>UK</c:v>
                </c:pt>
              </c:strCache>
            </c:strRef>
          </c:tx>
          <c:spPr>
            <a:solidFill>
              <a:srgbClr val="28A197"/>
            </a:solidFill>
            <a:ln>
              <a:solidFill>
                <a:sysClr val="windowText" lastClr="000000"/>
              </a:solidFill>
            </a:ln>
            <a:effectLst/>
          </c:spPr>
          <c:invertIfNegative val="0"/>
          <c:dPt>
            <c:idx val="0"/>
            <c:invertIfNegative val="0"/>
            <c:bubble3D val="0"/>
            <c:spPr>
              <a:solidFill>
                <a:srgbClr val="007E4B"/>
              </a:solidFill>
              <a:ln>
                <a:solidFill>
                  <a:sysClr val="windowText" lastClr="000000"/>
                </a:solidFill>
              </a:ln>
              <a:effectLst/>
            </c:spPr>
            <c:extLst>
              <c:ext xmlns:c16="http://schemas.microsoft.com/office/drawing/2014/chart" uri="{C3380CC4-5D6E-409C-BE32-E72D297353CC}">
                <c16:uniqueId val="{00000007-5A18-4464-B5DA-5AB0F5DF4D06}"/>
              </c:ext>
            </c:extLst>
          </c:dPt>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6-0E02-48B0-A06B-B40E6ABC1AA8}"/>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3-5A18-4464-B5DA-5AB0F5DF4D06}"/>
              </c:ext>
            </c:extLst>
          </c:dPt>
          <c:dPt>
            <c:idx val="3"/>
            <c:invertIfNegative val="0"/>
            <c:bubble3D val="0"/>
            <c:spPr>
              <a:solidFill>
                <a:srgbClr val="CC0033"/>
              </a:solidFill>
              <a:ln>
                <a:solidFill>
                  <a:sysClr val="windowText" lastClr="000000"/>
                </a:solidFill>
              </a:ln>
              <a:effectLst/>
            </c:spPr>
            <c:extLst>
              <c:ext xmlns:c16="http://schemas.microsoft.com/office/drawing/2014/chart" uri="{C3380CC4-5D6E-409C-BE32-E72D297353CC}">
                <c16:uniqueId val="{00000005-5A18-4464-B5DA-5AB0F5DF4D06}"/>
              </c:ext>
            </c:extLst>
          </c:dPt>
          <c:dLbls>
            <c:dLbl>
              <c:idx val="0"/>
              <c:layout>
                <c:manualLayout>
                  <c:x val="0"/>
                  <c:y val="-3.02806162727978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464-B5DA-5AB0F5DF4D0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5A18-4464-B5DA-5AB0F5DF4D06}"/>
                </c:ext>
              </c:extLst>
            </c:dLbl>
            <c:dLbl>
              <c:idx val="3"/>
              <c:layout>
                <c:manualLayout>
                  <c:x val="-2.4439841714499156E-3"/>
                  <c:y val="-4.7103180868796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464-B5DA-5AB0F5DF4D0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6.5 (a-e)'!$C$55:$F$55</c:f>
              <c:strCache>
                <c:ptCount val="4"/>
                <c:pt idx="0">
                  <c:v>Good</c:v>
                </c:pt>
                <c:pt idx="1">
                  <c:v>Satisfactory</c:v>
                </c:pt>
                <c:pt idx="2">
                  <c:v>Weak</c:v>
                </c:pt>
                <c:pt idx="3">
                  <c:v>Unsatisfactory</c:v>
                </c:pt>
              </c:strCache>
            </c:strRef>
          </c:cat>
          <c:val>
            <c:numRef>
              <c:f>'Figure 6.5 (a-e)'!$C$60:$F$60</c:f>
              <c:numCache>
                <c:formatCode>General</c:formatCode>
                <c:ptCount val="4"/>
                <c:pt idx="0">
                  <c:v>3</c:v>
                </c:pt>
                <c:pt idx="1">
                  <c:v>86</c:v>
                </c:pt>
                <c:pt idx="2">
                  <c:v>110</c:v>
                </c:pt>
                <c:pt idx="3">
                  <c:v>5</c:v>
                </c:pt>
              </c:numCache>
            </c:numRef>
          </c:val>
          <c:extLst xmlns:c15="http://schemas.microsoft.com/office/drawing/2012/chart">
            <c:ext xmlns:c16="http://schemas.microsoft.com/office/drawing/2014/chart" uri="{C3380CC4-5D6E-409C-BE32-E72D297353CC}">
              <c16:uniqueId val="{00000006-5A18-4464-B5DA-5AB0F5DF4D06}"/>
            </c:ext>
          </c:extLst>
        </c:ser>
        <c:dLbls>
          <c:dLblPos val="ctr"/>
          <c:showLegendKey val="0"/>
          <c:showVal val="1"/>
          <c:showCatName val="0"/>
          <c:showSerName val="0"/>
          <c:showPercent val="0"/>
          <c:showBubbleSize val="0"/>
        </c:dLbls>
        <c:gapWidth val="50"/>
        <c:overlap val="100"/>
        <c:axId val="1525914143"/>
        <c:axId val="1525927455"/>
        <c:extLst/>
      </c:barChart>
      <c:catAx>
        <c:axId val="1525914143"/>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27455"/>
        <c:crosses val="autoZero"/>
        <c:auto val="1"/>
        <c:lblAlgn val="ctr"/>
        <c:lblOffset val="100"/>
        <c:noMultiLvlLbl val="0"/>
      </c:catAx>
      <c:valAx>
        <c:axId val="1525927455"/>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a:p>
                <a:pPr>
                  <a:defRPr sz="1100"/>
                </a:pPr>
                <a:endParaRPr lang="en-GB" sz="1100"/>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52591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a) Fuelled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6.6 (a-e)'!$B$54</c:f>
              <c:strCache>
                <c:ptCount val="1"/>
                <c:pt idx="0">
                  <c:v>Fuelled</c:v>
                </c:pt>
              </c:strCache>
            </c:strRef>
          </c:tx>
          <c:spPr>
            <a:solidFill>
              <a:srgbClr val="079448"/>
            </a:solidFill>
            <a:ln w="3175">
              <a:solidFill>
                <a:sysClr val="windowText" lastClr="000000"/>
              </a:solidFill>
            </a:ln>
            <a:effectLst/>
          </c:spPr>
          <c:invertIfNegative val="0"/>
          <c:dPt>
            <c:idx val="1"/>
            <c:invertIfNegative val="0"/>
            <c:bubble3D val="0"/>
            <c:spPr>
              <a:solidFill>
                <a:srgbClr val="12436D"/>
              </a:solidFill>
              <a:ln w="3175">
                <a:solidFill>
                  <a:sysClr val="windowText" lastClr="000000"/>
                </a:solidFill>
              </a:ln>
              <a:effectLst/>
            </c:spPr>
            <c:extLst>
              <c:ext xmlns:c16="http://schemas.microsoft.com/office/drawing/2014/chart" uri="{C3380CC4-5D6E-409C-BE32-E72D297353CC}">
                <c16:uniqueId val="{00000003-22E4-4F74-B715-0250505E9054}"/>
              </c:ext>
            </c:extLst>
          </c:dPt>
          <c:dPt>
            <c:idx val="2"/>
            <c:invertIfNegative val="0"/>
            <c:bubble3D val="0"/>
            <c:spPr>
              <a:solidFill>
                <a:srgbClr val="F47B20"/>
              </a:solidFill>
              <a:ln w="3175">
                <a:solidFill>
                  <a:sysClr val="windowText" lastClr="000000"/>
                </a:solidFill>
              </a:ln>
              <a:effectLst/>
            </c:spPr>
            <c:extLst>
              <c:ext xmlns:c16="http://schemas.microsoft.com/office/drawing/2014/chart" uri="{C3380CC4-5D6E-409C-BE32-E72D297353CC}">
                <c16:uniqueId val="{00000002-22E4-4F74-B715-0250505E9054}"/>
              </c:ext>
            </c:extLst>
          </c:dPt>
          <c:dPt>
            <c:idx val="3"/>
            <c:invertIfNegative val="0"/>
            <c:bubble3D val="0"/>
            <c:spPr>
              <a:solidFill>
                <a:srgbClr val="CC0033"/>
              </a:solidFill>
              <a:ln w="3175">
                <a:solidFill>
                  <a:sysClr val="windowText" lastClr="000000"/>
                </a:solidFill>
              </a:ln>
              <a:effectLst/>
            </c:spPr>
            <c:extLst>
              <c:ext xmlns:c16="http://schemas.microsoft.com/office/drawing/2014/chart" uri="{C3380CC4-5D6E-409C-BE32-E72D297353CC}">
                <c16:uniqueId val="{00000001-22E4-4F74-B715-0250505E9054}"/>
              </c:ext>
            </c:extLst>
          </c:dPt>
          <c:dLbls>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E4-4F74-B715-0250505E9054}"/>
                </c:ext>
              </c:extLst>
            </c:dLbl>
            <c:dLbl>
              <c:idx val="3"/>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E4-4F74-B715-0250505E9054}"/>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(a-e)'!$C$54:$F$54</c:f>
              <c:numCache>
                <c:formatCode>General</c:formatCode>
                <c:ptCount val="4"/>
                <c:pt idx="0">
                  <c:v>0</c:v>
                </c:pt>
                <c:pt idx="1">
                  <c:v>0</c:v>
                </c:pt>
                <c:pt idx="2">
                  <c:v>15</c:v>
                </c:pt>
                <c:pt idx="3">
                  <c:v>5</c:v>
                </c:pt>
              </c:numCache>
            </c:numRef>
          </c:val>
          <c:extLst>
            <c:ext xmlns:c16="http://schemas.microsoft.com/office/drawing/2014/chart" uri="{C3380CC4-5D6E-409C-BE32-E72D297353CC}">
              <c16:uniqueId val="{00000000-DDFA-4ED7-8E61-9B4DF8550B7F}"/>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8100629314032E-2"/>
              <c:y val="0.2690818937305380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b) Onshore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1"/>
          <c:order val="0"/>
          <c:tx>
            <c:strRef>
              <c:f>'Figure 6.6 (a-e)'!$B$55</c:f>
              <c:strCache>
                <c:ptCount val="1"/>
                <c:pt idx="0">
                  <c:v>Onshore wind</c:v>
                </c:pt>
              </c:strCache>
            </c:strRef>
          </c:tx>
          <c:spPr>
            <a:solidFill>
              <a:schemeClr val="accent2"/>
            </a:solidFill>
            <a:ln>
              <a:noFill/>
            </a:ln>
            <a:effectLst/>
          </c:spPr>
          <c:invertIfNegative val="0"/>
          <c:dPt>
            <c:idx val="0"/>
            <c:invertIfNegative val="0"/>
            <c:bubble3D val="0"/>
            <c:spPr>
              <a:solidFill>
                <a:srgbClr val="007E4B"/>
              </a:solidFill>
              <a:ln>
                <a:solidFill>
                  <a:sysClr val="windowText" lastClr="000000"/>
                </a:solidFill>
              </a:ln>
              <a:effectLst/>
            </c:spPr>
            <c:extLst>
              <c:ext xmlns:c16="http://schemas.microsoft.com/office/drawing/2014/chart" uri="{C3380CC4-5D6E-409C-BE32-E72D297353CC}">
                <c16:uniqueId val="{00000009-6B18-4100-83AF-A4D42BD7B6FF}"/>
              </c:ext>
            </c:extLst>
          </c:dPt>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B-6B18-4100-83AF-A4D42BD7B6FF}"/>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1-7BF2-438A-8C11-26F96E073E2A}"/>
              </c:ext>
            </c:extLst>
          </c:dPt>
          <c:dLbls>
            <c:dLbl>
              <c:idx val="0"/>
              <c:layout>
                <c:manualLayout>
                  <c:x val="-2.6882651385968089E-17"/>
                  <c:y val="-4.39079937378464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18-4100-83AF-A4D42BD7B6FF}"/>
                </c:ext>
              </c:extLst>
            </c:dLbl>
            <c:dLbl>
              <c:idx val="2"/>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7BF2-438A-8C11-26F96E073E2A}"/>
                </c:ext>
              </c:extLst>
            </c:dLbl>
            <c:dLbl>
              <c:idx val="3"/>
              <c:delete val="1"/>
              <c:extLst>
                <c:ext xmlns:c15="http://schemas.microsoft.com/office/drawing/2012/chart" uri="{CE6537A1-D6FC-4f65-9D91-7224C49458BB}"/>
                <c:ext xmlns:c16="http://schemas.microsoft.com/office/drawing/2014/chart" uri="{C3380CC4-5D6E-409C-BE32-E72D297353CC}">
                  <c16:uniqueId val="{0000000A-6B18-4100-83AF-A4D42BD7B6F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(a-e)'!$C$55:$F$55</c:f>
              <c:numCache>
                <c:formatCode>General</c:formatCode>
                <c:ptCount val="4"/>
                <c:pt idx="0">
                  <c:v>1</c:v>
                </c:pt>
                <c:pt idx="1">
                  <c:v>47</c:v>
                </c:pt>
                <c:pt idx="2">
                  <c:v>44</c:v>
                </c:pt>
                <c:pt idx="3">
                  <c:v>0</c:v>
                </c:pt>
              </c:numCache>
            </c:numRef>
          </c:val>
          <c:extLst xmlns:c15="http://schemas.microsoft.com/office/drawing/2012/chart">
            <c:ext xmlns:c16="http://schemas.microsoft.com/office/drawing/2014/chart" uri="{C3380CC4-5D6E-409C-BE32-E72D297353CC}">
              <c16:uniqueId val="{00000002-6B18-4100-83AF-A4D42BD7B6FF}"/>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8100629314032E-2"/>
              <c:y val="0.27915746048116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c) Solar PV</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3463683132910731"/>
          <c:y val="0.12177316862689436"/>
          <c:w val="0.83356775904496327"/>
          <c:h val="0.76996095448307778"/>
        </c:manualLayout>
      </c:layout>
      <c:barChart>
        <c:barDir val="col"/>
        <c:grouping val="stacked"/>
        <c:varyColors val="0"/>
        <c:ser>
          <c:idx val="2"/>
          <c:order val="0"/>
          <c:tx>
            <c:strRef>
              <c:f>'Figure 6.6 (a-e)'!$B$56</c:f>
              <c:strCache>
                <c:ptCount val="1"/>
                <c:pt idx="0">
                  <c:v>Solar PV</c:v>
                </c:pt>
              </c:strCache>
            </c:strRef>
          </c:tx>
          <c:spPr>
            <a:solidFill>
              <a:srgbClr val="28A197"/>
            </a:solidFill>
            <a:ln>
              <a:no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A-4DB6-4714-A877-65D5ACC630B9}"/>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4-9CEC-47FB-BD78-390D3D44ADF4}"/>
              </c:ext>
            </c:extLst>
          </c:dPt>
          <c:dLbls>
            <c:dLbl>
              <c:idx val="0"/>
              <c:delete val="1"/>
              <c:extLst>
                <c:ext xmlns:c15="http://schemas.microsoft.com/office/drawing/2012/chart" uri="{CE6537A1-D6FC-4f65-9D91-7224C49458BB}"/>
                <c:ext xmlns:c16="http://schemas.microsoft.com/office/drawing/2014/chart" uri="{C3380CC4-5D6E-409C-BE32-E72D297353CC}">
                  <c16:uniqueId val="{00000009-4DB6-4714-A877-65D5ACC630B9}"/>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4-9CEC-47FB-BD78-390D3D44ADF4}"/>
                </c:ext>
              </c:extLst>
            </c:dLbl>
            <c:dLbl>
              <c:idx val="3"/>
              <c:delete val="1"/>
              <c:extLst>
                <c:ext xmlns:c15="http://schemas.microsoft.com/office/drawing/2012/chart" uri="{CE6537A1-D6FC-4f65-9D91-7224C49458BB}"/>
                <c:ext xmlns:c16="http://schemas.microsoft.com/office/drawing/2014/chart" uri="{C3380CC4-5D6E-409C-BE32-E72D297353CC}">
                  <c16:uniqueId val="{00000001-75E8-4502-B72A-CD2B24F3EF72}"/>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(a-e)'!$C$56:$F$56</c:f>
              <c:numCache>
                <c:formatCode>General</c:formatCode>
                <c:ptCount val="4"/>
                <c:pt idx="0">
                  <c:v>0</c:v>
                </c:pt>
                <c:pt idx="1">
                  <c:v>14</c:v>
                </c:pt>
                <c:pt idx="2">
                  <c:v>26</c:v>
                </c:pt>
                <c:pt idx="3">
                  <c:v>0</c:v>
                </c:pt>
              </c:numCache>
            </c:numRef>
          </c:val>
          <c:extLst xmlns:c15="http://schemas.microsoft.com/office/drawing/2012/chart">
            <c:ext xmlns:c16="http://schemas.microsoft.com/office/drawing/2014/chart" uri="{C3380CC4-5D6E-409C-BE32-E72D297353CC}">
              <c16:uniqueId val="{00000003-4DB6-4714-A877-65D5ACC630B9}"/>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76047333385812E-2"/>
              <c:y val="0.3194597274836866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000" b="1"/>
              <a:t>e) Solar PV</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4"/>
          <c:order val="0"/>
          <c:tx>
            <c:strRef>
              <c:f>'Figure 6.6 (a-e)'!$B$56</c:f>
              <c:strCache>
                <c:ptCount val="1"/>
                <c:pt idx="0">
                  <c:v>Solar PV</c:v>
                </c:pt>
              </c:strCache>
            </c:strRef>
          </c:tx>
          <c:spPr>
            <a:solidFill>
              <a:schemeClr val="accent5"/>
            </a:solidFill>
            <a:ln w="3175">
              <a:solidFill>
                <a:sysClr val="windowText" lastClr="000000"/>
              </a:solidFill>
            </a:ln>
            <a:effectLst/>
          </c:spPr>
          <c:invertIfNegative val="0"/>
          <c:dPt>
            <c:idx val="0"/>
            <c:invertIfNegative val="0"/>
            <c:bubble3D val="0"/>
            <c:spPr>
              <a:solidFill>
                <a:srgbClr val="079448"/>
              </a:solidFill>
              <a:ln w="3175">
                <a:solidFill>
                  <a:sysClr val="windowText" lastClr="000000"/>
                </a:solidFill>
              </a:ln>
              <a:effectLst/>
            </c:spPr>
            <c:extLst>
              <c:ext xmlns:c16="http://schemas.microsoft.com/office/drawing/2014/chart" uri="{C3380CC4-5D6E-409C-BE32-E72D297353CC}">
                <c16:uniqueId val="{00000009-85DD-48DE-A9FB-9ADADFD81ED0}"/>
              </c:ext>
            </c:extLst>
          </c:dPt>
          <c:dPt>
            <c:idx val="1"/>
            <c:invertIfNegative val="0"/>
            <c:bubble3D val="0"/>
            <c:spPr>
              <a:solidFill>
                <a:srgbClr val="12436D"/>
              </a:solidFill>
              <a:ln w="3175">
                <a:solidFill>
                  <a:sysClr val="windowText" lastClr="000000"/>
                </a:solidFill>
              </a:ln>
              <a:effectLst/>
            </c:spPr>
            <c:extLst>
              <c:ext xmlns:c16="http://schemas.microsoft.com/office/drawing/2014/chart" uri="{C3380CC4-5D6E-409C-BE32-E72D297353CC}">
                <c16:uniqueId val="{00000002-9DA8-4E3E-B286-4F8171FE68D2}"/>
              </c:ext>
            </c:extLst>
          </c:dPt>
          <c:dPt>
            <c:idx val="2"/>
            <c:invertIfNegative val="0"/>
            <c:bubble3D val="0"/>
            <c:spPr>
              <a:solidFill>
                <a:srgbClr val="E86E1E"/>
              </a:solidFill>
              <a:ln w="3175">
                <a:solidFill>
                  <a:sysClr val="windowText" lastClr="000000"/>
                </a:solidFill>
              </a:ln>
              <a:effectLst/>
            </c:spPr>
            <c:extLst>
              <c:ext xmlns:c16="http://schemas.microsoft.com/office/drawing/2014/chart" uri="{C3380CC4-5D6E-409C-BE32-E72D297353CC}">
                <c16:uniqueId val="{00000001-9DA8-4E3E-B286-4F8171FE68D2}"/>
              </c:ext>
            </c:extLst>
          </c:dPt>
          <c:dPt>
            <c:idx val="3"/>
            <c:invertIfNegative val="0"/>
            <c:bubble3D val="0"/>
            <c:spPr>
              <a:solidFill>
                <a:srgbClr val="CD1F45"/>
              </a:solidFill>
              <a:ln w="3175">
                <a:solidFill>
                  <a:sysClr val="windowText" lastClr="000000"/>
                </a:solidFill>
              </a:ln>
              <a:effectLst/>
            </c:spPr>
            <c:extLst>
              <c:ext xmlns:c16="http://schemas.microsoft.com/office/drawing/2014/chart" uri="{C3380CC4-5D6E-409C-BE32-E72D297353CC}">
                <c16:uniqueId val="{0000000A-85DD-48DE-A9FB-9ADADFD81ED0}"/>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DD-48DE-A9FB-9ADADFD81ED0}"/>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9DA8-4E3E-B286-4F8171FE68D2}"/>
                </c:ext>
              </c:extLst>
            </c:dLbl>
            <c:dLbl>
              <c:idx val="3"/>
              <c:layout>
                <c:manualLayout>
                  <c:x val="0"/>
                  <c:y val="-3.212560569775984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DD-48DE-A9FB-9ADADFD81ED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(a-e)'!$C$56:$F$56</c:f>
              <c:numCache>
                <c:formatCode>General</c:formatCode>
                <c:ptCount val="4"/>
                <c:pt idx="0">
                  <c:v>0</c:v>
                </c:pt>
                <c:pt idx="1">
                  <c:v>14</c:v>
                </c:pt>
                <c:pt idx="2">
                  <c:v>26</c:v>
                </c:pt>
                <c:pt idx="3">
                  <c:v>0</c:v>
                </c:pt>
              </c:numCache>
            </c:numRef>
          </c:val>
          <c:extLst>
            <c:ext xmlns:c16="http://schemas.microsoft.com/office/drawing/2014/chart" uri="{C3380CC4-5D6E-409C-BE32-E72D297353CC}">
              <c16:uniqueId val="{00000005-85DD-48DE-A9FB-9ADADFD81ED0}"/>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GB" b="1"/>
                  <a:t>Number of Audits</a:t>
                </a:r>
              </a:p>
            </c:rich>
          </c:tx>
          <c:layout>
            <c:manualLayout>
              <c:xMode val="edge"/>
              <c:yMode val="edge"/>
              <c:x val="2.2626483141126443E-2"/>
              <c:y val="0.2841952438564826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d) Hydro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'Figure 6.6 (a-e)'!$B$57</c:f>
              <c:strCache>
                <c:ptCount val="1"/>
                <c:pt idx="0">
                  <c:v>Hydro</c:v>
                </c:pt>
              </c:strCache>
            </c:strRef>
          </c:tx>
          <c:spPr>
            <a:solidFill>
              <a:schemeClr val="accent1"/>
            </a:solidFill>
            <a:ln>
              <a:noFill/>
            </a:ln>
            <a:effectLst/>
          </c:spPr>
          <c:invertIfNegative val="0"/>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1-3B8C-4A4A-BC0E-806B2D29EAC9}"/>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3-3B8C-4A4A-BC0E-806B2D29EAC9}"/>
              </c:ext>
            </c:extLst>
          </c:dPt>
          <c:dLbls>
            <c:dLbl>
              <c:idx val="0"/>
              <c:delete val="1"/>
              <c:extLst>
                <c:ext xmlns:c15="http://schemas.microsoft.com/office/drawing/2012/chart" uri="{CE6537A1-D6FC-4f65-9D91-7224C49458BB}"/>
                <c:ext xmlns:c16="http://schemas.microsoft.com/office/drawing/2014/chart" uri="{C3380CC4-5D6E-409C-BE32-E72D297353CC}">
                  <c16:uniqueId val="{00000006-3B8C-4A4A-BC0E-806B2D29EAC9}"/>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3B8C-4A4A-BC0E-806B2D29EAC9}"/>
                </c:ext>
              </c:extLst>
            </c:dLbl>
            <c:dLbl>
              <c:idx val="3"/>
              <c:delete val="1"/>
              <c:extLst>
                <c:ext xmlns:c15="http://schemas.microsoft.com/office/drawing/2012/chart" uri="{CE6537A1-D6FC-4f65-9D91-7224C49458BB}"/>
                <c:ext xmlns:c16="http://schemas.microsoft.com/office/drawing/2014/chart" uri="{C3380CC4-5D6E-409C-BE32-E72D297353CC}">
                  <c16:uniqueId val="{00000005-3B8C-4A4A-BC0E-806B2D29EAC9}"/>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(a-e)'!$C$57:$F$57</c:f>
              <c:numCache>
                <c:formatCode>General</c:formatCode>
                <c:ptCount val="4"/>
                <c:pt idx="0">
                  <c:v>0</c:v>
                </c:pt>
                <c:pt idx="1">
                  <c:v>6</c:v>
                </c:pt>
                <c:pt idx="2">
                  <c:v>7</c:v>
                </c:pt>
                <c:pt idx="3">
                  <c:v>0</c:v>
                </c:pt>
              </c:numCache>
            </c:numRef>
          </c:val>
          <c:extLst>
            <c:ext xmlns:c16="http://schemas.microsoft.com/office/drawing/2014/chart" uri="{C3380CC4-5D6E-409C-BE32-E72D297353CC}">
              <c16:uniqueId val="{00000007-3B8C-4A4A-BC0E-806B2D29EAC9}"/>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8100629314032E-2"/>
              <c:y val="0.2690818937305380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GB" b="1"/>
              <a:t>c) Wales</a:t>
            </a:r>
          </a:p>
        </c:rich>
      </c:tx>
      <c:layout>
        <c:manualLayout>
          <c:xMode val="edge"/>
          <c:yMode val="edge"/>
          <c:x val="0.45208648308528582"/>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131869368478599"/>
          <c:y val="6.4653898054892397E-2"/>
          <c:w val="0.8533258670488959"/>
          <c:h val="0.63298820114237486"/>
        </c:manualLayout>
      </c:layout>
      <c:barChart>
        <c:barDir val="col"/>
        <c:grouping val="clustered"/>
        <c:varyColors val="0"/>
        <c:ser>
          <c:idx val="0"/>
          <c:order val="0"/>
          <c:tx>
            <c:v>Annual ROCs issued</c:v>
          </c:tx>
          <c:spPr>
            <a:solidFill>
              <a:srgbClr val="00778A"/>
            </a:solidFill>
            <a:ln w="3175">
              <a:solidFill>
                <a:schemeClr val="tx1"/>
              </a:solidFill>
            </a:ln>
            <a:effectLst/>
          </c:spPr>
          <c:invertIfNegative val="0"/>
          <c:dLbls>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 (a-d)'!$B$44:$B$61</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3.5 (a-d)'!$G$44:$G$61</c:f>
              <c:numCache>
                <c:formatCode>#,##0</c:formatCode>
                <c:ptCount val="18"/>
                <c:pt idx="0">
                  <c:v>1353224</c:v>
                </c:pt>
                <c:pt idx="1">
                  <c:v>1429788</c:v>
                </c:pt>
                <c:pt idx="2">
                  <c:v>1730347</c:v>
                </c:pt>
                <c:pt idx="3">
                  <c:v>1817838</c:v>
                </c:pt>
                <c:pt idx="4">
                  <c:v>2352685</c:v>
                </c:pt>
                <c:pt idx="5">
                  <c:v>2203328</c:v>
                </c:pt>
                <c:pt idx="6">
                  <c:v>2596267</c:v>
                </c:pt>
                <c:pt idx="7">
                  <c:v>3847685</c:v>
                </c:pt>
                <c:pt idx="8">
                  <c:v>6506156</c:v>
                </c:pt>
                <c:pt idx="9">
                  <c:v>6432021</c:v>
                </c:pt>
                <c:pt idx="10">
                  <c:v>8373083</c:v>
                </c:pt>
                <c:pt idx="11">
                  <c:v>7606217</c:v>
                </c:pt>
                <c:pt idx="12">
                  <c:v>8799234</c:v>
                </c:pt>
                <c:pt idx="13">
                  <c:v>8140214</c:v>
                </c:pt>
                <c:pt idx="14">
                  <c:v>7505177</c:v>
                </c:pt>
                <c:pt idx="15">
                  <c:v>7692068</c:v>
                </c:pt>
                <c:pt idx="16">
                  <c:v>7817502</c:v>
                </c:pt>
                <c:pt idx="17">
                  <c:v>6878039</c:v>
                </c:pt>
              </c:numCache>
            </c:numRef>
          </c:val>
          <c:extLst>
            <c:ext xmlns:c16="http://schemas.microsoft.com/office/drawing/2014/chart" uri="{C3380CC4-5D6E-409C-BE32-E72D297353CC}">
              <c16:uniqueId val="{00000000-D8D2-44AE-B8C7-746BBAC01E7D}"/>
            </c:ext>
          </c:extLst>
        </c:ser>
        <c:dLbls>
          <c:showLegendKey val="0"/>
          <c:showVal val="0"/>
          <c:showCatName val="0"/>
          <c:showSerName val="0"/>
          <c:showPercent val="0"/>
          <c:showBubbleSize val="0"/>
        </c:dLbls>
        <c:gapWidth val="50"/>
        <c:axId val="991727256"/>
        <c:axId val="991722664"/>
      </c:barChart>
      <c:lineChart>
        <c:grouping val="standard"/>
        <c:varyColors val="0"/>
        <c:ser>
          <c:idx val="1"/>
          <c:order val="1"/>
          <c:tx>
            <c:v>RO generation (TWh)</c:v>
          </c:tx>
          <c:spPr>
            <a:ln w="38100" cap="rnd">
              <a:solidFill>
                <a:srgbClr val="F47B20"/>
              </a:solidFill>
              <a:round/>
            </a:ln>
            <a:effectLst/>
          </c:spPr>
          <c:marker>
            <c:symbol val="none"/>
          </c:marker>
          <c:cat>
            <c:strLit>
              <c:ptCount val="17"/>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strLit>
          </c:cat>
          <c:val>
            <c:numRef>
              <c:f>'Figure 3.5 (a-d)'!$H$44:$H$61</c:f>
              <c:numCache>
                <c:formatCode>#,##0</c:formatCode>
                <c:ptCount val="18"/>
                <c:pt idx="0">
                  <c:v>1353224</c:v>
                </c:pt>
                <c:pt idx="1">
                  <c:v>1429788</c:v>
                </c:pt>
                <c:pt idx="2">
                  <c:v>1573264.1666665596</c:v>
                </c:pt>
                <c:pt idx="3">
                  <c:v>1590992.4999997842</c:v>
                </c:pt>
                <c:pt idx="4">
                  <c:v>2077687.1666663557</c:v>
                </c:pt>
                <c:pt idx="5">
                  <c:v>1954301.1666663797</c:v>
                </c:pt>
                <c:pt idx="6">
                  <c:v>2326137.833333035</c:v>
                </c:pt>
                <c:pt idx="7">
                  <c:v>2896236.9583330438</c:v>
                </c:pt>
                <c:pt idx="8">
                  <c:v>4469124.7939153109</c:v>
                </c:pt>
                <c:pt idx="9">
                  <c:v>4384372.4985935818</c:v>
                </c:pt>
                <c:pt idx="10">
                  <c:v>5949062.1607535752</c:v>
                </c:pt>
                <c:pt idx="11">
                  <c:v>5528557.8281592093</c:v>
                </c:pt>
                <c:pt idx="12">
                  <c:v>6430813.187334151</c:v>
                </c:pt>
                <c:pt idx="13">
                  <c:v>5988414.8908798937</c:v>
                </c:pt>
                <c:pt idx="14">
                  <c:v>5485288.3177242456</c:v>
                </c:pt>
                <c:pt idx="15">
                  <c:v>5642493.7827730728</c:v>
                </c:pt>
                <c:pt idx="16">
                  <c:v>5791920.500223795</c:v>
                </c:pt>
                <c:pt idx="17">
                  <c:v>5060127.7831175085</c:v>
                </c:pt>
              </c:numCache>
            </c:numRef>
          </c:val>
          <c:smooth val="0"/>
          <c:extLst>
            <c:ext xmlns:c16="http://schemas.microsoft.com/office/drawing/2014/chart" uri="{C3380CC4-5D6E-409C-BE32-E72D297353CC}">
              <c16:uniqueId val="{00000001-D8D2-44AE-B8C7-746BBAC01E7D}"/>
            </c:ext>
          </c:extLst>
        </c:ser>
        <c:dLbls>
          <c:showLegendKey val="0"/>
          <c:showVal val="0"/>
          <c:showCatName val="0"/>
          <c:showSerName val="0"/>
          <c:showPercent val="0"/>
          <c:showBubbleSize val="0"/>
        </c:dLbls>
        <c:marker val="1"/>
        <c:smooth val="0"/>
        <c:axId val="991727256"/>
        <c:axId val="991722664"/>
      </c:lineChart>
      <c:catAx>
        <c:axId val="991727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991722664"/>
        <c:crosses val="autoZero"/>
        <c:auto val="1"/>
        <c:lblAlgn val="ctr"/>
        <c:lblOffset val="100"/>
        <c:noMultiLvlLbl val="0"/>
      </c:catAx>
      <c:valAx>
        <c:axId val="991722664"/>
        <c:scaling>
          <c:orientation val="minMax"/>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US" sz="1100"/>
                  <a:t>ROCs Issued (Millions)</a:t>
                </a:r>
              </a:p>
              <a:p>
                <a:pPr>
                  <a:defRPr sz="1100"/>
                </a:pPr>
                <a:r>
                  <a:rPr lang="en-US" sz="1100"/>
                  <a:t>Renewable generation (TWh) </a:t>
                </a:r>
              </a:p>
            </c:rich>
          </c:tx>
          <c:layout>
            <c:manualLayout>
              <c:xMode val="edge"/>
              <c:yMode val="edge"/>
              <c:x val="1.5482359932533398E-3"/>
              <c:y val="0.1345435211556002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991727256"/>
        <c:crosses val="autoZero"/>
        <c:crossBetween val="between"/>
        <c:dispUnits>
          <c:builtInUnit val="millions"/>
        </c:dispUnits>
      </c:valAx>
      <c:spPr>
        <a:noFill/>
        <a:ln>
          <a:noFill/>
        </a:ln>
        <a:effectLst/>
      </c:spPr>
    </c:plotArea>
    <c:legend>
      <c:legendPos val="b"/>
      <c:layout>
        <c:manualLayout>
          <c:xMode val="edge"/>
          <c:yMode val="edge"/>
          <c:x val="0.13093960626010301"/>
          <c:y val="0.88973780068966957"/>
          <c:w val="0.86906039373989696"/>
          <c:h val="7.086827366401583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sz="1400" b="1"/>
              <a:t>e) Landfill/sewage gas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1"/>
          <c:order val="0"/>
          <c:tx>
            <c:strRef>
              <c:f>'Figure 6.6 (a-e)'!$B$58</c:f>
              <c:strCache>
                <c:ptCount val="1"/>
                <c:pt idx="0">
                  <c:v>Landfill &amp; sewage gas</c:v>
                </c:pt>
              </c:strCache>
            </c:strRef>
          </c:tx>
          <c:spPr>
            <a:solidFill>
              <a:schemeClr val="accent2"/>
            </a:solidFill>
            <a:ln>
              <a:noFill/>
            </a:ln>
            <a:effectLst/>
          </c:spPr>
          <c:invertIfNegative val="0"/>
          <c:dPt>
            <c:idx val="0"/>
            <c:invertIfNegative val="0"/>
            <c:bubble3D val="0"/>
            <c:spPr>
              <a:solidFill>
                <a:srgbClr val="007E4B"/>
              </a:solidFill>
              <a:ln>
                <a:solidFill>
                  <a:sysClr val="windowText" lastClr="000000"/>
                </a:solidFill>
              </a:ln>
              <a:effectLst/>
            </c:spPr>
            <c:extLst>
              <c:ext xmlns:c16="http://schemas.microsoft.com/office/drawing/2014/chart" uri="{C3380CC4-5D6E-409C-BE32-E72D297353CC}">
                <c16:uniqueId val="{00000004-9600-4D01-8201-90E9CA7C5686}"/>
              </c:ext>
            </c:extLst>
          </c:dPt>
          <c:dPt>
            <c:idx val="1"/>
            <c:invertIfNegative val="0"/>
            <c:bubble3D val="0"/>
            <c:spPr>
              <a:solidFill>
                <a:srgbClr val="5BBDB5"/>
              </a:solidFill>
              <a:ln>
                <a:solidFill>
                  <a:sysClr val="windowText" lastClr="000000"/>
                </a:solidFill>
              </a:ln>
              <a:effectLst/>
            </c:spPr>
            <c:extLst>
              <c:ext xmlns:c16="http://schemas.microsoft.com/office/drawing/2014/chart" uri="{C3380CC4-5D6E-409C-BE32-E72D297353CC}">
                <c16:uniqueId val="{00000005-9600-4D01-8201-90E9CA7C5686}"/>
              </c:ext>
            </c:extLst>
          </c:dPt>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6-9600-4D01-8201-90E9CA7C5686}"/>
              </c:ext>
            </c:extLst>
          </c:dPt>
          <c:dLbls>
            <c:dLbl>
              <c:idx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5-9600-4D01-8201-90E9CA7C5686}"/>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6-9600-4D01-8201-90E9CA7C5686}"/>
                </c:ext>
              </c:extLst>
            </c:dLbl>
            <c:dLbl>
              <c:idx val="3"/>
              <c:delete val="1"/>
              <c:extLst>
                <c:ext xmlns:c15="http://schemas.microsoft.com/office/drawing/2012/chart" uri="{CE6537A1-D6FC-4f65-9D91-7224C49458BB}"/>
                <c:ext xmlns:c16="http://schemas.microsoft.com/office/drawing/2014/chart" uri="{C3380CC4-5D6E-409C-BE32-E72D297353CC}">
                  <c16:uniqueId val="{00000007-9600-4D01-8201-90E9CA7C5686}"/>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(a-e)'!$C$58:$F$58</c:f>
              <c:numCache>
                <c:formatCode>General</c:formatCode>
                <c:ptCount val="4"/>
                <c:pt idx="0">
                  <c:v>2</c:v>
                </c:pt>
                <c:pt idx="1">
                  <c:v>19</c:v>
                </c:pt>
                <c:pt idx="2">
                  <c:v>8</c:v>
                </c:pt>
                <c:pt idx="3">
                  <c:v>0</c:v>
                </c:pt>
              </c:numCache>
            </c:numRef>
          </c:val>
          <c:extLst xmlns:c15="http://schemas.microsoft.com/office/drawing/2012/chart">
            <c:ext xmlns:c16="http://schemas.microsoft.com/office/drawing/2014/chart" uri="{C3380CC4-5D6E-409C-BE32-E72D297353CC}">
              <c16:uniqueId val="{00000000-9600-4D01-8201-90E9CA7C5686}"/>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8100629314032E-2"/>
              <c:y val="0.27915746048116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US" b="1"/>
              <a:t>e) Offshore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4093792763084101"/>
          <c:y val="0.12835120611832906"/>
          <c:w val="0.82772304103012762"/>
          <c:h val="0.74955125527516675"/>
        </c:manualLayout>
      </c:layout>
      <c:barChart>
        <c:barDir val="col"/>
        <c:grouping val="stacked"/>
        <c:varyColors val="0"/>
        <c:ser>
          <c:idx val="1"/>
          <c:order val="0"/>
          <c:tx>
            <c:strRef>
              <c:f>'Figure 6.6 (a-e)'!$B$59</c:f>
              <c:strCache>
                <c:ptCount val="1"/>
                <c:pt idx="0">
                  <c:v>Offshore wind</c:v>
                </c:pt>
              </c:strCache>
            </c:strRef>
          </c:tx>
          <c:spPr>
            <a:solidFill>
              <a:schemeClr val="accent2"/>
            </a:solidFill>
            <a:ln>
              <a:noFill/>
            </a:ln>
            <a:effectLst/>
          </c:spPr>
          <c:invertIfNegative val="0"/>
          <c:dPt>
            <c:idx val="2"/>
            <c:invertIfNegative val="0"/>
            <c:bubble3D val="0"/>
            <c:spPr>
              <a:solidFill>
                <a:srgbClr val="F47B20"/>
              </a:solidFill>
              <a:ln>
                <a:solidFill>
                  <a:sysClr val="windowText" lastClr="000000"/>
                </a:solidFill>
              </a:ln>
              <a:effectLst/>
            </c:spPr>
            <c:extLst>
              <c:ext xmlns:c16="http://schemas.microsoft.com/office/drawing/2014/chart" uri="{C3380CC4-5D6E-409C-BE32-E72D297353CC}">
                <c16:uniqueId val="{00000001-C41C-40EE-8550-EC5F72B0B370}"/>
              </c:ext>
            </c:extLst>
          </c:dPt>
          <c:dLbls>
            <c:dLbl>
              <c:idx val="0"/>
              <c:delete val="1"/>
              <c:extLst>
                <c:ext xmlns:c15="http://schemas.microsoft.com/office/drawing/2012/chart" uri="{CE6537A1-D6FC-4f65-9D91-7224C49458BB}"/>
                <c:ext xmlns:c16="http://schemas.microsoft.com/office/drawing/2014/chart" uri="{C3380CC4-5D6E-409C-BE32-E72D297353CC}">
                  <c16:uniqueId val="{00000002-C41C-40EE-8550-EC5F72B0B370}"/>
                </c:ext>
              </c:extLst>
            </c:dLbl>
            <c:dLbl>
              <c:idx val="1"/>
              <c:delete val="1"/>
              <c:extLst>
                <c:ext xmlns:c15="http://schemas.microsoft.com/office/drawing/2012/chart" uri="{CE6537A1-D6FC-4f65-9D91-7224C49458BB}"/>
                <c:ext xmlns:c16="http://schemas.microsoft.com/office/drawing/2014/chart" uri="{C3380CC4-5D6E-409C-BE32-E72D297353CC}">
                  <c16:uniqueId val="{00000003-C41C-40EE-8550-EC5F72B0B370}"/>
                </c:ext>
              </c:extLst>
            </c:dLbl>
            <c:dLbl>
              <c:idx val="3"/>
              <c:delete val="1"/>
              <c:extLst>
                <c:ext xmlns:c15="http://schemas.microsoft.com/office/drawing/2012/chart" uri="{CE6537A1-D6FC-4f65-9D91-7224C49458BB}"/>
                <c:ext xmlns:c16="http://schemas.microsoft.com/office/drawing/2014/chart" uri="{C3380CC4-5D6E-409C-BE32-E72D297353CC}">
                  <c16:uniqueId val="{00000004-C41C-40EE-8550-EC5F72B0B370}"/>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 (a-e)'!$C$53:$F$53</c:f>
              <c:strCache>
                <c:ptCount val="4"/>
                <c:pt idx="0">
                  <c:v>Good</c:v>
                </c:pt>
                <c:pt idx="1">
                  <c:v>Satisfactory</c:v>
                </c:pt>
                <c:pt idx="2">
                  <c:v>Weak</c:v>
                </c:pt>
                <c:pt idx="3">
                  <c:v>Unsatisfactory</c:v>
                </c:pt>
              </c:strCache>
            </c:strRef>
          </c:cat>
          <c:val>
            <c:numRef>
              <c:f>'Figure 6.6 (a-e)'!$C$59:$F$59</c:f>
              <c:numCache>
                <c:formatCode>General</c:formatCode>
                <c:ptCount val="4"/>
                <c:pt idx="0">
                  <c:v>0</c:v>
                </c:pt>
                <c:pt idx="1">
                  <c:v>0</c:v>
                </c:pt>
                <c:pt idx="2">
                  <c:v>1</c:v>
                </c:pt>
                <c:pt idx="3">
                  <c:v>0</c:v>
                </c:pt>
              </c:numCache>
            </c:numRef>
          </c:val>
          <c:extLst xmlns:c15="http://schemas.microsoft.com/office/drawing/2012/chart">
            <c:ext xmlns:c16="http://schemas.microsoft.com/office/drawing/2014/chart" uri="{C3380CC4-5D6E-409C-BE32-E72D297353CC}">
              <c16:uniqueId val="{00000000-C41C-40EE-8550-EC5F72B0B370}"/>
            </c:ext>
          </c:extLst>
        </c:ser>
        <c:dLbls>
          <c:dLblPos val="ctr"/>
          <c:showLegendKey val="0"/>
          <c:showVal val="1"/>
          <c:showCatName val="0"/>
          <c:showSerName val="0"/>
          <c:showPercent val="0"/>
          <c:showBubbleSize val="0"/>
        </c:dLbls>
        <c:gapWidth val="50"/>
        <c:overlap val="100"/>
        <c:axId val="1678408671"/>
        <c:axId val="1678411167"/>
        <c:extLst/>
      </c:barChart>
      <c:catAx>
        <c:axId val="1678408671"/>
        <c:scaling>
          <c:orientation val="minMax"/>
        </c:scaling>
        <c:delete val="0"/>
        <c:axPos val="b"/>
        <c:numFmt formatCode="General" sourceLinked="1"/>
        <c:majorTickMark val="out"/>
        <c:minorTickMark val="none"/>
        <c:tickLblPos val="nextTo"/>
        <c:spPr>
          <a:noFill/>
          <a:ln w="635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11167"/>
        <c:crosses val="autoZero"/>
        <c:auto val="1"/>
        <c:lblAlgn val="ctr"/>
        <c:lblOffset val="100"/>
        <c:noMultiLvlLbl val="0"/>
      </c:catAx>
      <c:valAx>
        <c:axId val="1678411167"/>
        <c:scaling>
          <c:orientation val="minMax"/>
        </c:scaling>
        <c:delete val="0"/>
        <c:axPos val="l"/>
        <c:majorGridlines>
          <c:spPr>
            <a:ln w="6350" cap="flat" cmpd="sng" algn="ctr">
              <a:solidFill>
                <a:sysClr val="window" lastClr="FFFFFF">
                  <a:lumMod val="85000"/>
                </a:sys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100"/>
                  <a:t>Number of Audits</a:t>
                </a:r>
              </a:p>
            </c:rich>
          </c:tx>
          <c:layout>
            <c:manualLayout>
              <c:xMode val="edge"/>
              <c:yMode val="edge"/>
              <c:x val="2.008100629314032E-2"/>
              <c:y val="0.279157460481167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6350">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784086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778A"/>
            </a:solidFill>
            <a:ln w="3175">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6.7'!$B$35:$B$39</c:f>
              <c:strCache>
                <c:ptCount val="5"/>
                <c:pt idx="0">
                  <c:v>Address/contact details incorrect</c:v>
                </c:pt>
                <c:pt idx="1">
                  <c:v>Station capacity issues</c:v>
                </c:pt>
                <c:pt idx="2">
                  <c:v>Insufficient evidence for the commissioning date</c:v>
                </c:pt>
                <c:pt idx="3">
                  <c:v>Insufficient evidence for configuration</c:v>
                </c:pt>
                <c:pt idx="4">
                  <c:v>Metering issues</c:v>
                </c:pt>
              </c:strCache>
            </c:strRef>
          </c:cat>
          <c:val>
            <c:numRef>
              <c:f>'Figure 6.7'!$C$35:$C$39</c:f>
              <c:numCache>
                <c:formatCode>0.0%</c:formatCode>
                <c:ptCount val="5"/>
                <c:pt idx="0">
                  <c:v>8.148947652455478E-2</c:v>
                </c:pt>
                <c:pt idx="1">
                  <c:v>0.15137614678899083</c:v>
                </c:pt>
                <c:pt idx="2">
                  <c:v>0.18078791149487317</c:v>
                </c:pt>
                <c:pt idx="3">
                  <c:v>0.22153264975715056</c:v>
                </c:pt>
                <c:pt idx="4">
                  <c:v>0.30545062061521855</c:v>
                </c:pt>
              </c:numCache>
            </c:numRef>
          </c:val>
          <c:extLst>
            <c:ext xmlns:c16="http://schemas.microsoft.com/office/drawing/2014/chart" uri="{C3380CC4-5D6E-409C-BE32-E72D297353CC}">
              <c16:uniqueId val="{00000000-A93A-4DC1-8F2A-0C76DCE9A217}"/>
            </c:ext>
          </c:extLst>
        </c:ser>
        <c:dLbls>
          <c:showLegendKey val="0"/>
          <c:showVal val="0"/>
          <c:showCatName val="0"/>
          <c:showSerName val="0"/>
          <c:showPercent val="0"/>
          <c:showBubbleSize val="0"/>
        </c:dLbls>
        <c:gapWidth val="70"/>
        <c:axId val="1904100175"/>
        <c:axId val="1904098927"/>
      </c:barChart>
      <c:catAx>
        <c:axId val="1904100175"/>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904098927"/>
        <c:crosses val="autoZero"/>
        <c:auto val="1"/>
        <c:lblAlgn val="ctr"/>
        <c:lblOffset val="100"/>
        <c:noMultiLvlLbl val="0"/>
      </c:catAx>
      <c:valAx>
        <c:axId val="1904098927"/>
        <c:scaling>
          <c:orientation val="minMax"/>
        </c:scaling>
        <c:delete val="0"/>
        <c:axPos val="b"/>
        <c:majorGridlines>
          <c:spPr>
            <a:ln w="952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90410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GB" b="1"/>
              <a:t>a) Targeted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spPr>
            <a:solidFill>
              <a:schemeClr val="accent1"/>
            </a:solidFill>
            <a:ln w="3175">
              <a:solidFill>
                <a:schemeClr val="tx1"/>
              </a:solidFill>
            </a:ln>
            <a:effectLst/>
          </c:spPr>
          <c:invertIfNegative val="0"/>
          <c:dPt>
            <c:idx val="0"/>
            <c:invertIfNegative val="0"/>
            <c:bubble3D val="0"/>
            <c:spPr>
              <a:solidFill>
                <a:srgbClr val="007E4B"/>
              </a:solidFill>
              <a:ln w="3175">
                <a:solidFill>
                  <a:schemeClr val="tx1"/>
                </a:solidFill>
              </a:ln>
              <a:effectLst/>
            </c:spPr>
            <c:extLst>
              <c:ext xmlns:c16="http://schemas.microsoft.com/office/drawing/2014/chart" uri="{C3380CC4-5D6E-409C-BE32-E72D297353CC}">
                <c16:uniqueId val="{00000004-BB4C-4F3A-843A-4C6211A3C39F}"/>
              </c:ext>
            </c:extLst>
          </c:dPt>
          <c:dPt>
            <c:idx val="1"/>
            <c:invertIfNegative val="0"/>
            <c:bubble3D val="0"/>
            <c:spPr>
              <a:solidFill>
                <a:srgbClr val="5BBDB5"/>
              </a:solidFill>
              <a:ln w="3175">
                <a:solidFill>
                  <a:schemeClr val="tx1"/>
                </a:solidFill>
              </a:ln>
              <a:effectLst/>
            </c:spPr>
            <c:extLst>
              <c:ext xmlns:c16="http://schemas.microsoft.com/office/drawing/2014/chart" uri="{C3380CC4-5D6E-409C-BE32-E72D297353CC}">
                <c16:uniqueId val="{00000001-44F1-4D57-AC95-D8177CA0D397}"/>
              </c:ext>
            </c:extLst>
          </c:dPt>
          <c:dPt>
            <c:idx val="2"/>
            <c:invertIfNegative val="0"/>
            <c:bubble3D val="0"/>
            <c:spPr>
              <a:solidFill>
                <a:srgbClr val="F47B20"/>
              </a:solidFill>
              <a:ln w="3175">
                <a:solidFill>
                  <a:schemeClr val="tx1"/>
                </a:solidFill>
              </a:ln>
              <a:effectLst/>
            </c:spPr>
            <c:extLst>
              <c:ext xmlns:c16="http://schemas.microsoft.com/office/drawing/2014/chart" uri="{C3380CC4-5D6E-409C-BE32-E72D297353CC}">
                <c16:uniqueId val="{00000002-44F1-4D57-AC95-D8177CA0D397}"/>
              </c:ext>
            </c:extLst>
          </c:dPt>
          <c:dLbls>
            <c:dLbl>
              <c:idx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4-BB4C-4F3A-843A-4C6211A3C39F}"/>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44F1-4D57-AC95-D8177CA0D397}"/>
                </c:ext>
              </c:extLst>
            </c:dLbl>
            <c:dLbl>
              <c:idx val="3"/>
              <c:delete val="1"/>
              <c:extLst>
                <c:ext xmlns:c15="http://schemas.microsoft.com/office/drawing/2012/chart" uri="{CE6537A1-D6FC-4f65-9D91-7224C49458BB}"/>
                <c:ext xmlns:c16="http://schemas.microsoft.com/office/drawing/2014/chart" uri="{C3380CC4-5D6E-409C-BE32-E72D297353CC}">
                  <c16:uniqueId val="{00000005-BB4C-4F3A-843A-4C6211A3C39F}"/>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 (a-b)'!$C$34:$F$34</c:f>
              <c:strCache>
                <c:ptCount val="4"/>
                <c:pt idx="0">
                  <c:v>Good</c:v>
                </c:pt>
                <c:pt idx="1">
                  <c:v>Satisfactory</c:v>
                </c:pt>
                <c:pt idx="2">
                  <c:v>Weak</c:v>
                </c:pt>
                <c:pt idx="3">
                  <c:v>Unsatisfactory</c:v>
                </c:pt>
              </c:strCache>
            </c:strRef>
          </c:cat>
          <c:val>
            <c:numRef>
              <c:f>'Figure 6.8 (a-b)'!$C$35:$F$35</c:f>
              <c:numCache>
                <c:formatCode>General</c:formatCode>
                <c:ptCount val="4"/>
                <c:pt idx="0">
                  <c:v>2</c:v>
                </c:pt>
                <c:pt idx="1">
                  <c:v>5</c:v>
                </c:pt>
                <c:pt idx="2">
                  <c:v>3</c:v>
                </c:pt>
                <c:pt idx="3">
                  <c:v>0</c:v>
                </c:pt>
              </c:numCache>
            </c:numRef>
          </c:val>
          <c:extLst>
            <c:ext xmlns:c16="http://schemas.microsoft.com/office/drawing/2014/chart" uri="{C3380CC4-5D6E-409C-BE32-E72D297353CC}">
              <c16:uniqueId val="{00000000-44F1-4D57-AC95-D8177CA0D397}"/>
            </c:ext>
          </c:extLst>
        </c:ser>
        <c:dLbls>
          <c:dLblPos val="ctr"/>
          <c:showLegendKey val="0"/>
          <c:showVal val="1"/>
          <c:showCatName val="0"/>
          <c:showSerName val="0"/>
          <c:showPercent val="0"/>
          <c:showBubbleSize val="0"/>
        </c:dLbls>
        <c:gapWidth val="50"/>
        <c:overlap val="-27"/>
        <c:axId val="1686821871"/>
        <c:axId val="1686819951"/>
      </c:barChart>
      <c:catAx>
        <c:axId val="1686821871"/>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686819951"/>
        <c:crosses val="autoZero"/>
        <c:auto val="1"/>
        <c:lblAlgn val="ctr"/>
        <c:lblOffset val="100"/>
        <c:noMultiLvlLbl val="0"/>
      </c:catAx>
      <c:valAx>
        <c:axId val="1686819951"/>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t>Number of Audits</a:t>
                </a:r>
              </a:p>
            </c:rich>
          </c:tx>
          <c:layout>
            <c:manualLayout>
              <c:xMode val="edge"/>
              <c:yMode val="edge"/>
              <c:x val="1.944438668585468E-2"/>
              <c:y val="0.295532686321186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1686821871"/>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GB" b="1"/>
              <a:t>b) Statistical</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7E4B"/>
              </a:solidFill>
              <a:ln w="3175">
                <a:solidFill>
                  <a:schemeClr val="tx1"/>
                </a:solidFill>
              </a:ln>
              <a:effectLst/>
            </c:spPr>
            <c:extLst>
              <c:ext xmlns:c16="http://schemas.microsoft.com/office/drawing/2014/chart" uri="{C3380CC4-5D6E-409C-BE32-E72D297353CC}">
                <c16:uniqueId val="{00000001-4401-463D-BECE-09C29F52A982}"/>
              </c:ext>
            </c:extLst>
          </c:dPt>
          <c:dPt>
            <c:idx val="1"/>
            <c:invertIfNegative val="0"/>
            <c:bubble3D val="0"/>
            <c:spPr>
              <a:solidFill>
                <a:srgbClr val="5BBDB5"/>
              </a:solidFill>
              <a:ln w="3175">
                <a:solidFill>
                  <a:schemeClr val="tx1"/>
                </a:solidFill>
              </a:ln>
              <a:effectLst/>
            </c:spPr>
            <c:extLst>
              <c:ext xmlns:c16="http://schemas.microsoft.com/office/drawing/2014/chart" uri="{C3380CC4-5D6E-409C-BE32-E72D297353CC}">
                <c16:uniqueId val="{00000002-4401-463D-BECE-09C29F52A982}"/>
              </c:ext>
            </c:extLst>
          </c:dPt>
          <c:dPt>
            <c:idx val="2"/>
            <c:invertIfNegative val="0"/>
            <c:bubble3D val="0"/>
            <c:spPr>
              <a:solidFill>
                <a:srgbClr val="F47B20"/>
              </a:solidFill>
              <a:ln w="3175">
                <a:solidFill>
                  <a:schemeClr val="tx1"/>
                </a:solidFill>
              </a:ln>
              <a:effectLst/>
            </c:spPr>
            <c:extLst>
              <c:ext xmlns:c16="http://schemas.microsoft.com/office/drawing/2014/chart" uri="{C3380CC4-5D6E-409C-BE32-E72D297353CC}">
                <c16:uniqueId val="{00000003-4401-463D-BECE-09C29F52A982}"/>
              </c:ext>
            </c:extLst>
          </c:dPt>
          <c:dLbls>
            <c:dLbl>
              <c:idx val="0"/>
              <c:layout>
                <c:manualLayout>
                  <c:x val="0"/>
                  <c:y val="1.25328114447377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01-463D-BECE-09C29F52A982}"/>
                </c:ext>
              </c:extLst>
            </c:dLbl>
            <c:dLbl>
              <c:idx val="1"/>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2-4401-463D-BECE-09C29F52A982}"/>
                </c:ext>
              </c:extLst>
            </c:dLbl>
            <c:dLbl>
              <c:idx val="2"/>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3-4401-463D-BECE-09C29F52A982}"/>
                </c:ext>
              </c:extLst>
            </c:dLbl>
            <c:dLbl>
              <c:idx val="3"/>
              <c:delete val="1"/>
              <c:extLst>
                <c:ext xmlns:c15="http://schemas.microsoft.com/office/drawing/2012/chart" uri="{CE6537A1-D6FC-4f65-9D91-7224C49458BB}"/>
                <c:ext xmlns:c16="http://schemas.microsoft.com/office/drawing/2014/chart" uri="{C3380CC4-5D6E-409C-BE32-E72D297353CC}">
                  <c16:uniqueId val="{00000006-E92D-45C8-8739-270B54915D38}"/>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ptos" panose="020B00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 (a-b)'!$C$34:$F$34</c:f>
              <c:strCache>
                <c:ptCount val="4"/>
                <c:pt idx="0">
                  <c:v>Good</c:v>
                </c:pt>
                <c:pt idx="1">
                  <c:v>Satisfactory</c:v>
                </c:pt>
                <c:pt idx="2">
                  <c:v>Weak</c:v>
                </c:pt>
                <c:pt idx="3">
                  <c:v>Unsatisfactory</c:v>
                </c:pt>
              </c:strCache>
            </c:strRef>
          </c:cat>
          <c:val>
            <c:numRef>
              <c:f>'Figure 6.8 (a-b)'!$C$36:$F$36</c:f>
              <c:numCache>
                <c:formatCode>0</c:formatCode>
                <c:ptCount val="4"/>
                <c:pt idx="0">
                  <c:v>1</c:v>
                </c:pt>
                <c:pt idx="1">
                  <c:v>33</c:v>
                </c:pt>
                <c:pt idx="2">
                  <c:v>14</c:v>
                </c:pt>
                <c:pt idx="3">
                  <c:v>0</c:v>
                </c:pt>
              </c:numCache>
            </c:numRef>
          </c:val>
          <c:extLst>
            <c:ext xmlns:c16="http://schemas.microsoft.com/office/drawing/2014/chart" uri="{C3380CC4-5D6E-409C-BE32-E72D297353CC}">
              <c16:uniqueId val="{00000000-4401-463D-BECE-09C29F52A982}"/>
            </c:ext>
          </c:extLst>
        </c:ser>
        <c:dLbls>
          <c:showLegendKey val="0"/>
          <c:showVal val="0"/>
          <c:showCatName val="0"/>
          <c:showSerName val="0"/>
          <c:showPercent val="0"/>
          <c:showBubbleSize val="0"/>
        </c:dLbls>
        <c:gapWidth val="50"/>
        <c:overlap val="-27"/>
        <c:axId val="2130339519"/>
        <c:axId val="2130341439"/>
      </c:barChart>
      <c:catAx>
        <c:axId val="2130339519"/>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2130341439"/>
        <c:crosses val="autoZero"/>
        <c:auto val="1"/>
        <c:lblAlgn val="ctr"/>
        <c:lblOffset val="100"/>
        <c:noMultiLvlLbl val="0"/>
      </c:catAx>
      <c:valAx>
        <c:axId val="213034143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a:solidFill>
                      <a:sysClr val="windowText" lastClr="000000"/>
                    </a:solidFill>
                  </a:rPr>
                  <a:t>Number of Audits</a:t>
                </a:r>
              </a:p>
            </c:rich>
          </c:tx>
          <c:layout>
            <c:manualLayout>
              <c:xMode val="edge"/>
              <c:yMode val="edge"/>
              <c:x val="1.6666666666666666E-2"/>
              <c:y val="0.2755264467406257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2130339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778A"/>
            </a:solidFill>
            <a:ln w="3175">
              <a:solidFill>
                <a:schemeClr val="tx1"/>
              </a:solidFill>
            </a:ln>
            <a:effectLst/>
          </c:spPr>
          <c:invertIfNegative val="0"/>
          <c:dLbls>
            <c:dLbl>
              <c:idx val="0"/>
              <c:layout>
                <c:manualLayout>
                  <c:x val="-3.104543016543641E-3"/>
                  <c:y val="-1.2002040472887728E-16"/>
                </c:manualLayout>
              </c:layout>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C3-4D51-A8AC-02A86BA1AF31}"/>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6.9'!$B$35:$B$38</c:f>
              <c:strCache>
                <c:ptCount val="4"/>
                <c:pt idx="0">
                  <c:v>Address/contact details incorrect</c:v>
                </c:pt>
                <c:pt idx="1">
                  <c:v>Insufficient evidence for commissioning</c:v>
                </c:pt>
                <c:pt idx="2">
                  <c:v>Site inaccessible</c:v>
                </c:pt>
                <c:pt idx="3">
                  <c:v>Issues with station descriptions</c:v>
                </c:pt>
              </c:strCache>
            </c:strRef>
          </c:cat>
          <c:val>
            <c:numRef>
              <c:f>'Figure 6.9'!$C$35:$C$38</c:f>
              <c:numCache>
                <c:formatCode>0.0%</c:formatCode>
                <c:ptCount val="4"/>
                <c:pt idx="0">
                  <c:v>2.0833333333333332E-2</c:v>
                </c:pt>
                <c:pt idx="1">
                  <c:v>0.16666666666666666</c:v>
                </c:pt>
                <c:pt idx="2">
                  <c:v>0.375</c:v>
                </c:pt>
                <c:pt idx="3">
                  <c:v>0.4375</c:v>
                </c:pt>
              </c:numCache>
            </c:numRef>
          </c:val>
          <c:extLst>
            <c:ext xmlns:c16="http://schemas.microsoft.com/office/drawing/2014/chart" uri="{C3380CC4-5D6E-409C-BE32-E72D297353CC}">
              <c16:uniqueId val="{00000004-B41C-483C-9379-8B72448E1EE7}"/>
            </c:ext>
          </c:extLst>
        </c:ser>
        <c:dLbls>
          <c:showLegendKey val="0"/>
          <c:showVal val="0"/>
          <c:showCatName val="0"/>
          <c:showSerName val="0"/>
          <c:showPercent val="0"/>
          <c:showBubbleSize val="0"/>
        </c:dLbls>
        <c:gapWidth val="70"/>
        <c:axId val="1904100175"/>
        <c:axId val="1904098927"/>
      </c:barChart>
      <c:catAx>
        <c:axId val="1904100175"/>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904098927"/>
        <c:crosses val="autoZero"/>
        <c:auto val="1"/>
        <c:lblAlgn val="ctr"/>
        <c:lblOffset val="100"/>
        <c:noMultiLvlLbl val="0"/>
      </c:catAx>
      <c:valAx>
        <c:axId val="1904098927"/>
        <c:scaling>
          <c:orientation val="minMax"/>
        </c:scaling>
        <c:delete val="0"/>
        <c:axPos val="b"/>
        <c:majorGridlines>
          <c:spPr>
            <a:ln w="952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90410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6.10'!$C$35:$C$40</c:f>
              <c:strCache>
                <c:ptCount val="6"/>
                <c:pt idx="0">
                  <c:v>10.2%</c:v>
                </c:pt>
                <c:pt idx="1">
                  <c:v>10.2%</c:v>
                </c:pt>
                <c:pt idx="2">
                  <c:v>16.3%</c:v>
                </c:pt>
                <c:pt idx="3">
                  <c:v>16.3%</c:v>
                </c:pt>
                <c:pt idx="4">
                  <c:v>20.4%</c:v>
                </c:pt>
                <c:pt idx="5">
                  <c:v>26.5%</c:v>
                </c:pt>
              </c:strCache>
            </c:strRef>
          </c:tx>
          <c:spPr>
            <a:solidFill>
              <a:srgbClr val="00778A"/>
            </a:solidFill>
            <a:ln w="3175">
              <a:solidFill>
                <a:schemeClr val="tx1"/>
              </a:solidFill>
            </a:ln>
            <a:effectLst/>
          </c:spPr>
          <c:invertIfNegative val="0"/>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fld id="{2B1028F1-46D2-4AE2-B0EA-9DEBFF64A6E7}" type="VALUE">
                      <a:rPr lang="en-US" sz="1000">
                        <a:solidFill>
                          <a:schemeClr val="bg1"/>
                        </a:solidFill>
                        <a:latin typeface="Aptos" panose="020B0004020202020204" pitchFamily="34" charset="0"/>
                      </a:rPr>
                      <a:pPr>
                        <a:defRPr sz="1000" b="1">
                          <a:solidFill>
                            <a:schemeClr val="tx1"/>
                          </a:solidFill>
                          <a:latin typeface="Aptos" panose="020B0004020202020204" pitchFamily="34" charset="0"/>
                        </a:defRPr>
                      </a:pPr>
                      <a:t>[]</a:t>
                    </a:fld>
                    <a:endParaRP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6C4-434E-A72B-DC05F9A7FA86}"/>
                </c:ext>
              </c:extLst>
            </c:dLbl>
            <c:dLbl>
              <c:idx val="1"/>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fld id="{3815E4B2-5E51-4E8B-9DA1-A87DA5B148CB}" type="VALUE">
                      <a:rPr lang="en-US" sz="1000">
                        <a:solidFill>
                          <a:schemeClr val="bg1"/>
                        </a:solidFill>
                        <a:latin typeface="Aptos" panose="020B0004020202020204" pitchFamily="34" charset="0"/>
                      </a:rPr>
                      <a:pPr>
                        <a:defRPr sz="1000" b="1">
                          <a:solidFill>
                            <a:schemeClr val="tx1"/>
                          </a:solidFill>
                          <a:latin typeface="Aptos" panose="020B0004020202020204" pitchFamily="34" charset="0"/>
                        </a:defRPr>
                      </a:pPr>
                      <a:t>[]</a:t>
                    </a:fld>
                    <a:endParaRP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6C4-434E-A72B-DC05F9A7FA8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6.10'!$B$35:$B$40</c:f>
              <c:strCache>
                <c:ptCount val="6"/>
                <c:pt idx="0">
                  <c:v>Address/contact details incorrect</c:v>
                </c:pt>
                <c:pt idx="1">
                  <c:v>MCS certificate mismatch</c:v>
                </c:pt>
                <c:pt idx="2">
                  <c:v>Issues with station descriptions</c:v>
                </c:pt>
                <c:pt idx="3">
                  <c:v>Metering issues</c:v>
                </c:pt>
                <c:pt idx="4">
                  <c:v>Site inaccessible</c:v>
                </c:pt>
                <c:pt idx="5">
                  <c:v>Station capacity issues</c:v>
                </c:pt>
              </c:strCache>
            </c:strRef>
          </c:cat>
          <c:val>
            <c:numLit>
              <c:formatCode>General</c:formatCode>
              <c:ptCount val="6"/>
              <c:pt idx="0">
                <c:v>0.10204081632653061</c:v>
              </c:pt>
              <c:pt idx="1">
                <c:v>0.10204081632653061</c:v>
              </c:pt>
              <c:pt idx="2">
                <c:v>0.16326530612244897</c:v>
              </c:pt>
              <c:pt idx="3">
                <c:v>0.16326530612244897</c:v>
              </c:pt>
              <c:pt idx="4">
                <c:v>0.20408163265306123</c:v>
              </c:pt>
              <c:pt idx="5">
                <c:v>0.26530612244897961</c:v>
              </c:pt>
            </c:numLit>
          </c:val>
          <c:extLst>
            <c:ext xmlns:c16="http://schemas.microsoft.com/office/drawing/2014/chart" uri="{C3380CC4-5D6E-409C-BE32-E72D297353CC}">
              <c16:uniqueId val="{00000002-B6C4-434E-A72B-DC05F9A7FA86}"/>
            </c:ext>
          </c:extLst>
        </c:ser>
        <c:dLbls>
          <c:showLegendKey val="0"/>
          <c:showVal val="0"/>
          <c:showCatName val="0"/>
          <c:showSerName val="0"/>
          <c:showPercent val="0"/>
          <c:showBubbleSize val="0"/>
        </c:dLbls>
        <c:gapWidth val="70"/>
        <c:axId val="1904100175"/>
        <c:axId val="1904098927"/>
      </c:barChart>
      <c:catAx>
        <c:axId val="1904100175"/>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904098927"/>
        <c:crosses val="autoZero"/>
        <c:auto val="1"/>
        <c:lblAlgn val="ctr"/>
        <c:lblOffset val="100"/>
        <c:noMultiLvlLbl val="0"/>
      </c:catAx>
      <c:valAx>
        <c:axId val="1904098927"/>
        <c:scaling>
          <c:orientation val="minMax"/>
        </c:scaling>
        <c:delete val="0"/>
        <c:axPos val="b"/>
        <c:majorGridlines>
          <c:spPr>
            <a:ln w="952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90410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6.11'!$B$35</c:f>
              <c:strCache>
                <c:ptCount val="1"/>
                <c:pt idx="0">
                  <c:v>Detected error</c:v>
                </c:pt>
              </c:strCache>
            </c:strRef>
          </c:tx>
          <c:spPr>
            <a:solidFill>
              <a:srgbClr val="00778A"/>
            </a:solidFill>
            <a:ln w="3175">
              <a:solidFill>
                <a:schemeClr val="tx1"/>
              </a:solid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6.11'!$C$34:$G$34</c:f>
              <c:strCache>
                <c:ptCount val="5"/>
                <c:pt idx="0">
                  <c:v>SY19
(2020-21)</c:v>
                </c:pt>
                <c:pt idx="1">
                  <c:v>SY20
(2021-22)</c:v>
                </c:pt>
                <c:pt idx="2">
                  <c:v>SY21
(2022-23)</c:v>
                </c:pt>
                <c:pt idx="3">
                  <c:v>SY22
(2023-24)</c:v>
                </c:pt>
                <c:pt idx="4">
                  <c:v>SY23
(2024-25)</c:v>
                </c:pt>
              </c:strCache>
            </c:strRef>
          </c:cat>
          <c:val>
            <c:numRef>
              <c:f>'Figure 6.11'!$C$35:$G$35</c:f>
              <c:numCache>
                <c:formatCode>"£"#,##0.00</c:formatCode>
                <c:ptCount val="5"/>
                <c:pt idx="0">
                  <c:v>30586153</c:v>
                </c:pt>
                <c:pt idx="1">
                  <c:v>522207</c:v>
                </c:pt>
                <c:pt idx="2">
                  <c:v>10518103.668575445</c:v>
                </c:pt>
                <c:pt idx="3">
                  <c:v>4184084.9299999992</c:v>
                </c:pt>
                <c:pt idx="4">
                  <c:v>3270000</c:v>
                </c:pt>
              </c:numCache>
            </c:numRef>
          </c:val>
          <c:extLst>
            <c:ext xmlns:c16="http://schemas.microsoft.com/office/drawing/2014/chart" uri="{C3380CC4-5D6E-409C-BE32-E72D297353CC}">
              <c16:uniqueId val="{00000000-99A9-4FC4-897A-C6F2A1700D2A}"/>
            </c:ext>
          </c:extLst>
        </c:ser>
        <c:ser>
          <c:idx val="1"/>
          <c:order val="1"/>
          <c:tx>
            <c:strRef>
              <c:f>'Figure 6.11'!$B$36</c:f>
              <c:strCache>
                <c:ptCount val="1"/>
                <c:pt idx="0">
                  <c:v>Prevented error</c:v>
                </c:pt>
              </c:strCache>
            </c:strRef>
          </c:tx>
          <c:spPr>
            <a:solidFill>
              <a:srgbClr val="F47B20"/>
            </a:solidFill>
            <a:ln w="3175">
              <a:solidFill>
                <a:schemeClr val="tx1"/>
              </a:solidFill>
            </a:ln>
            <a:effectLst/>
          </c:spPr>
          <c:invertIfNegative val="0"/>
          <c:dLbls>
            <c:numFmt formatCode="&quot;£&quot;#,##0.00" sourceLinked="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6.11'!$C$34:$G$34</c:f>
              <c:strCache>
                <c:ptCount val="5"/>
                <c:pt idx="0">
                  <c:v>SY19
(2020-21)</c:v>
                </c:pt>
                <c:pt idx="1">
                  <c:v>SY20
(2021-22)</c:v>
                </c:pt>
                <c:pt idx="2">
                  <c:v>SY21
(2022-23)</c:v>
                </c:pt>
                <c:pt idx="3">
                  <c:v>SY22
(2023-24)</c:v>
                </c:pt>
                <c:pt idx="4">
                  <c:v>SY23
(2024-25)</c:v>
                </c:pt>
              </c:strCache>
            </c:strRef>
          </c:cat>
          <c:val>
            <c:numRef>
              <c:f>'Figure 6.11'!$C$36:$G$36</c:f>
              <c:numCache>
                <c:formatCode>"£"#,##0.00</c:formatCode>
                <c:ptCount val="5"/>
                <c:pt idx="0">
                  <c:v>5107436.0599999996</c:v>
                </c:pt>
                <c:pt idx="1">
                  <c:v>403493.4</c:v>
                </c:pt>
                <c:pt idx="2">
                  <c:v>3164330</c:v>
                </c:pt>
                <c:pt idx="3">
                  <c:v>10384718.609999999</c:v>
                </c:pt>
                <c:pt idx="4">
                  <c:v>1950000</c:v>
                </c:pt>
              </c:numCache>
            </c:numRef>
          </c:val>
          <c:extLst>
            <c:ext xmlns:c16="http://schemas.microsoft.com/office/drawing/2014/chart" uri="{C3380CC4-5D6E-409C-BE32-E72D297353CC}">
              <c16:uniqueId val="{00000001-99A9-4FC4-897A-C6F2A1700D2A}"/>
            </c:ext>
          </c:extLst>
        </c:ser>
        <c:dLbls>
          <c:showLegendKey val="0"/>
          <c:showVal val="0"/>
          <c:showCatName val="0"/>
          <c:showSerName val="0"/>
          <c:showPercent val="0"/>
          <c:showBubbleSize val="0"/>
        </c:dLbls>
        <c:gapWidth val="50"/>
        <c:axId val="495312904"/>
        <c:axId val="495314952"/>
      </c:barChart>
      <c:catAx>
        <c:axId val="4953129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495314952"/>
        <c:crosses val="autoZero"/>
        <c:auto val="1"/>
        <c:lblAlgn val="ctr"/>
        <c:lblOffset val="100"/>
        <c:noMultiLvlLbl val="0"/>
      </c:catAx>
      <c:valAx>
        <c:axId val="495314952"/>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495312904"/>
        <c:crosses val="autoZero"/>
        <c:crossBetween val="between"/>
        <c:dispUnits>
          <c:builtInUnit val="millions"/>
          <c:dispUnitsLbl>
            <c:layout>
              <c:manualLayout>
                <c:xMode val="edge"/>
                <c:yMode val="edge"/>
                <c:x val="1.2418504784644548E-2"/>
                <c:y val="0.32726956521739131"/>
              </c:manualLayout>
            </c:layout>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a:t>Error (£) 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GB" b="1"/>
              <a:t>d) Northern Ireland</a:t>
            </a:r>
          </a:p>
        </c:rich>
      </c:tx>
      <c:layout>
        <c:manualLayout>
          <c:xMode val="edge"/>
          <c:yMode val="edge"/>
          <c:x val="0.38272643274300133"/>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1458670033670033"/>
          <c:y val="5.4856703617673461E-2"/>
          <c:w val="0.84005791245791228"/>
          <c:h val="0.65187095602104661"/>
        </c:manualLayout>
      </c:layout>
      <c:barChart>
        <c:barDir val="col"/>
        <c:grouping val="clustered"/>
        <c:varyColors val="0"/>
        <c:ser>
          <c:idx val="0"/>
          <c:order val="0"/>
          <c:tx>
            <c:v>Annual ROCs issued</c:v>
          </c:tx>
          <c:spPr>
            <a:solidFill>
              <a:srgbClr val="00778A"/>
            </a:solidFill>
            <a:ln w="3175">
              <a:solidFill>
                <a:schemeClr val="tx1"/>
              </a:solidFill>
            </a:ln>
            <a:effectLst/>
          </c:spPr>
          <c:invertIfNegative val="0"/>
          <c:dLbls>
            <c:dLbl>
              <c:idx val="0"/>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8-45C3-A590-C873C1F0B7E2}"/>
                </c:ext>
              </c:extLst>
            </c:dLbl>
            <c:dLbl>
              <c:idx val="1"/>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Aptos" panose="020B00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8-45C3-A590-C873C1F0B7E2}"/>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 (a-d)'!$B$44:$B$61</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3.5 (a-d)'!$I$44:$I$61</c:f>
              <c:numCache>
                <c:formatCode>#,##0</c:formatCode>
                <c:ptCount val="18"/>
                <c:pt idx="0">
                  <c:v>431052</c:v>
                </c:pt>
                <c:pt idx="1">
                  <c:v>620857</c:v>
                </c:pt>
                <c:pt idx="2">
                  <c:v>800362</c:v>
                </c:pt>
                <c:pt idx="3">
                  <c:v>787823</c:v>
                </c:pt>
                <c:pt idx="4">
                  <c:v>1244624</c:v>
                </c:pt>
                <c:pt idx="5">
                  <c:v>1247219</c:v>
                </c:pt>
                <c:pt idx="6">
                  <c:v>1861519</c:v>
                </c:pt>
                <c:pt idx="7">
                  <c:v>2151967</c:v>
                </c:pt>
                <c:pt idx="8">
                  <c:v>3024989</c:v>
                </c:pt>
                <c:pt idx="9">
                  <c:v>3545888</c:v>
                </c:pt>
                <c:pt idx="10">
                  <c:v>5033303</c:v>
                </c:pt>
                <c:pt idx="11">
                  <c:v>5716567</c:v>
                </c:pt>
                <c:pt idx="12">
                  <c:v>6148834</c:v>
                </c:pt>
                <c:pt idx="13">
                  <c:v>5980807</c:v>
                </c:pt>
                <c:pt idx="14">
                  <c:v>5758757</c:v>
                </c:pt>
                <c:pt idx="15">
                  <c:v>6090779</c:v>
                </c:pt>
                <c:pt idx="16">
                  <c:v>5772689</c:v>
                </c:pt>
                <c:pt idx="17">
                  <c:v>5534472</c:v>
                </c:pt>
              </c:numCache>
            </c:numRef>
          </c:val>
          <c:extLst>
            <c:ext xmlns:c16="http://schemas.microsoft.com/office/drawing/2014/chart" uri="{C3380CC4-5D6E-409C-BE32-E72D297353CC}">
              <c16:uniqueId val="{00000011-F3C8-45C3-A590-C873C1F0B7E2}"/>
            </c:ext>
          </c:extLst>
        </c:ser>
        <c:dLbls>
          <c:showLegendKey val="0"/>
          <c:showVal val="0"/>
          <c:showCatName val="0"/>
          <c:showSerName val="0"/>
          <c:showPercent val="0"/>
          <c:showBubbleSize val="0"/>
        </c:dLbls>
        <c:gapWidth val="50"/>
        <c:axId val="991727256"/>
        <c:axId val="991722664"/>
      </c:barChart>
      <c:lineChart>
        <c:grouping val="standard"/>
        <c:varyColors val="0"/>
        <c:ser>
          <c:idx val="1"/>
          <c:order val="1"/>
          <c:tx>
            <c:v>RO generation (TWh)</c:v>
          </c:tx>
          <c:spPr>
            <a:ln w="38100" cap="rnd">
              <a:solidFill>
                <a:srgbClr val="F47B20"/>
              </a:solidFill>
              <a:round/>
            </a:ln>
            <a:effectLst/>
          </c:spPr>
          <c:marker>
            <c:symbol val="none"/>
          </c:marker>
          <c:cat>
            <c:strLit>
              <c:ptCount val="17"/>
              <c:pt idx="0">
                <c:v>SY6 (2007-08)</c:v>
              </c:pt>
              <c:pt idx="1">
                <c:v>SY7 (2008-09)</c:v>
              </c:pt>
              <c:pt idx="2">
                <c:v>SY8 (2009-10)</c:v>
              </c:pt>
              <c:pt idx="3">
                <c:v>SY9 (2010-11)</c:v>
              </c:pt>
              <c:pt idx="4">
                <c:v>SY10 (2011-12)</c:v>
              </c:pt>
              <c:pt idx="5">
                <c:v>SY11 (2012-13)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strLit>
          </c:cat>
          <c:val>
            <c:numRef>
              <c:f>'Figure 3.5 (a-d)'!$J$44:$J$61</c:f>
              <c:numCache>
                <c:formatCode>#,##0</c:formatCode>
                <c:ptCount val="18"/>
                <c:pt idx="0">
                  <c:v>431052</c:v>
                </c:pt>
                <c:pt idx="1">
                  <c:v>620857</c:v>
                </c:pt>
                <c:pt idx="2">
                  <c:v>798840.66666666651</c:v>
                </c:pt>
                <c:pt idx="3">
                  <c:v>780348.74999999814</c:v>
                </c:pt>
                <c:pt idx="4">
                  <c:v>1204479.4999999981</c:v>
                </c:pt>
                <c:pt idx="5">
                  <c:v>1147033.7499999839</c:v>
                </c:pt>
                <c:pt idx="6">
                  <c:v>1631363.0555555359</c:v>
                </c:pt>
                <c:pt idx="7">
                  <c:v>1665837.0833332946</c:v>
                </c:pt>
                <c:pt idx="8">
                  <c:v>2120720.2638888187</c:v>
                </c:pt>
                <c:pt idx="9">
                  <c:v>2257733.8273808602</c:v>
                </c:pt>
                <c:pt idx="10">
                  <c:v>3219611.9841267345</c:v>
                </c:pt>
                <c:pt idx="11">
                  <c:v>3590938.3273805906</c:v>
                </c:pt>
                <c:pt idx="12">
                  <c:v>3838658.8908726349</c:v>
                </c:pt>
                <c:pt idx="13">
                  <c:v>3659085.273809135</c:v>
                </c:pt>
                <c:pt idx="14">
                  <c:v>3471398.2023805538</c:v>
                </c:pt>
                <c:pt idx="15">
                  <c:v>3686254.3015868883</c:v>
                </c:pt>
                <c:pt idx="16">
                  <c:v>3318617.7202377077</c:v>
                </c:pt>
                <c:pt idx="17">
                  <c:v>3109997.9700461291</c:v>
                </c:pt>
              </c:numCache>
            </c:numRef>
          </c:val>
          <c:smooth val="0"/>
          <c:extLst>
            <c:ext xmlns:c16="http://schemas.microsoft.com/office/drawing/2014/chart" uri="{C3380CC4-5D6E-409C-BE32-E72D297353CC}">
              <c16:uniqueId val="{00000012-F3C8-45C3-A590-C873C1F0B7E2}"/>
            </c:ext>
          </c:extLst>
        </c:ser>
        <c:dLbls>
          <c:showLegendKey val="0"/>
          <c:showVal val="0"/>
          <c:showCatName val="0"/>
          <c:showSerName val="0"/>
          <c:showPercent val="0"/>
          <c:showBubbleSize val="0"/>
        </c:dLbls>
        <c:marker val="1"/>
        <c:smooth val="0"/>
        <c:axId val="991727256"/>
        <c:axId val="991722664"/>
      </c:lineChart>
      <c:catAx>
        <c:axId val="991727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991722664"/>
        <c:crosses val="autoZero"/>
        <c:auto val="1"/>
        <c:lblAlgn val="ctr"/>
        <c:lblOffset val="100"/>
        <c:noMultiLvlLbl val="0"/>
      </c:catAx>
      <c:valAx>
        <c:axId val="991722664"/>
        <c:scaling>
          <c:orientation val="minMax"/>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US" sz="1100" b="0">
                    <a:solidFill>
                      <a:sysClr val="windowText" lastClr="000000"/>
                    </a:solidFill>
                  </a:rPr>
                  <a:t>ROCs Issued (Millions)</a:t>
                </a:r>
              </a:p>
              <a:p>
                <a:pPr>
                  <a:defRPr sz="1100"/>
                </a:pPr>
                <a:r>
                  <a:rPr lang="en-US" sz="1100" b="0">
                    <a:solidFill>
                      <a:sysClr val="windowText" lastClr="000000"/>
                    </a:solidFill>
                  </a:rPr>
                  <a:t>Renewable generation (TWh) </a:t>
                </a:r>
              </a:p>
            </c:rich>
          </c:tx>
          <c:layout>
            <c:manualLayout>
              <c:xMode val="edge"/>
              <c:yMode val="edge"/>
              <c:x val="1.5136134035349793E-3"/>
              <c:y val="0.1345435620636138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US"/>
          </a:p>
        </c:txPr>
        <c:crossAx val="991727256"/>
        <c:crosses val="autoZero"/>
        <c:crossBetween val="between"/>
        <c:dispUnits>
          <c:builtInUnit val="millions"/>
        </c:dispUnits>
      </c:valAx>
      <c:spPr>
        <a:noFill/>
        <a:ln>
          <a:noFill/>
        </a:ln>
        <a:effectLst/>
      </c:spPr>
    </c:plotArea>
    <c:legend>
      <c:legendPos val="b"/>
      <c:layout>
        <c:manualLayout>
          <c:xMode val="edge"/>
          <c:yMode val="edge"/>
          <c:x val="0.13093960626010301"/>
          <c:y val="0.88973780068966957"/>
          <c:w val="0.86906039373989696"/>
          <c:h val="7.086827366401583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US" b="1">
                <a:solidFill>
                  <a:schemeClr val="tx1"/>
                </a:solidFill>
              </a:rPr>
              <a:t>a) England</a:t>
            </a:r>
          </a:p>
        </c:rich>
      </c:tx>
      <c:layout>
        <c:manualLayout>
          <c:xMode val="edge"/>
          <c:yMode val="edge"/>
          <c:x val="0.4329993319973281"/>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1458670033670033"/>
          <c:y val="5.4856703617673461E-2"/>
          <c:w val="0.84005791245791228"/>
          <c:h val="0.63076505219977519"/>
        </c:manualLayout>
      </c:layout>
      <c:barChart>
        <c:barDir val="col"/>
        <c:grouping val="clustered"/>
        <c:varyColors val="0"/>
        <c:ser>
          <c:idx val="0"/>
          <c:order val="0"/>
          <c:tx>
            <c:v>Annual Rocs issued</c:v>
          </c:tx>
          <c:spPr>
            <a:solidFill>
              <a:srgbClr val="00778A"/>
            </a:solidFill>
            <a:ln>
              <a:solidFill>
                <a:sysClr val="windowText" lastClr="000000"/>
              </a:solid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Aptos" panose="020B0004020202020204" pitchFamily="34"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 (a-d)'!$B$44:$B$61</c:f>
              <c:strCache>
                <c:ptCount val="18"/>
                <c:pt idx="0">
                  <c:v>SY6 (2007-08)</c:v>
                </c:pt>
                <c:pt idx="1">
                  <c:v>SY7 (2008-09)</c:v>
                </c:pt>
                <c:pt idx="2">
                  <c:v>SY8 (2009-10)</c:v>
                </c:pt>
                <c:pt idx="3">
                  <c:v>SY9 (2010-11)</c:v>
                </c:pt>
                <c:pt idx="4">
                  <c:v>SY10 (2011-12)</c:v>
                </c:pt>
                <c:pt idx="5">
                  <c:v>SY11(2012-13)</c:v>
                </c:pt>
                <c:pt idx="6">
                  <c:v>SY12 (2013-14)</c:v>
                </c:pt>
                <c:pt idx="7">
                  <c:v>SY13 (2014-15)</c:v>
                </c:pt>
                <c:pt idx="8">
                  <c:v>SY14 (2015-16)</c:v>
                </c:pt>
                <c:pt idx="9">
                  <c:v>SY15 (2016-17)</c:v>
                </c:pt>
                <c:pt idx="10">
                  <c:v>SY16 (2017-18)</c:v>
                </c:pt>
                <c:pt idx="11">
                  <c:v>SY17 (2018-19)</c:v>
                </c:pt>
                <c:pt idx="12">
                  <c:v>SY18 (2019-20)</c:v>
                </c:pt>
                <c:pt idx="13">
                  <c:v>SY19 (2020-21)</c:v>
                </c:pt>
                <c:pt idx="14">
                  <c:v>SY20 (2021-22)</c:v>
                </c:pt>
                <c:pt idx="15">
                  <c:v>SY21 (2022-23)</c:v>
                </c:pt>
                <c:pt idx="16">
                  <c:v>SY22 (2023-24)</c:v>
                </c:pt>
                <c:pt idx="17">
                  <c:v>SY23 (2024-25)</c:v>
                </c:pt>
              </c:strCache>
            </c:strRef>
          </c:cat>
          <c:val>
            <c:numRef>
              <c:f>'Figure 3.5 (a-d)'!$C$44:$C$61</c:f>
              <c:numCache>
                <c:formatCode>#,##0</c:formatCode>
                <c:ptCount val="18"/>
                <c:pt idx="0">
                  <c:v>8573690</c:v>
                </c:pt>
                <c:pt idx="1">
                  <c:v>10174435</c:v>
                </c:pt>
                <c:pt idx="2">
                  <c:v>11091849</c:v>
                </c:pt>
                <c:pt idx="3">
                  <c:v>13487804</c:v>
                </c:pt>
                <c:pt idx="4">
                  <c:v>18602423</c:v>
                </c:pt>
                <c:pt idx="5">
                  <c:v>28567045</c:v>
                </c:pt>
                <c:pt idx="6">
                  <c:v>41509011</c:v>
                </c:pt>
                <c:pt idx="7">
                  <c:v>48996897</c:v>
                </c:pt>
                <c:pt idx="8">
                  <c:v>63595494</c:v>
                </c:pt>
                <c:pt idx="9">
                  <c:v>59162570</c:v>
                </c:pt>
                <c:pt idx="10">
                  <c:v>65336694</c:v>
                </c:pt>
                <c:pt idx="11">
                  <c:v>69094995</c:v>
                </c:pt>
                <c:pt idx="12">
                  <c:v>74550247</c:v>
                </c:pt>
                <c:pt idx="13">
                  <c:v>72558007</c:v>
                </c:pt>
                <c:pt idx="14">
                  <c:v>69156564</c:v>
                </c:pt>
                <c:pt idx="15">
                  <c:v>70313990</c:v>
                </c:pt>
                <c:pt idx="16">
                  <c:v>71365977</c:v>
                </c:pt>
                <c:pt idx="17">
                  <c:v>66138641</c:v>
                </c:pt>
              </c:numCache>
            </c:numRef>
          </c:val>
          <c:extLst>
            <c:ext xmlns:c16="http://schemas.microsoft.com/office/drawing/2014/chart" uri="{C3380CC4-5D6E-409C-BE32-E72D297353CC}">
              <c16:uniqueId val="{00000000-0C0E-46A6-A883-10043723A2D0}"/>
            </c:ext>
          </c:extLst>
        </c:ser>
        <c:dLbls>
          <c:showLegendKey val="0"/>
          <c:showVal val="1"/>
          <c:showCatName val="0"/>
          <c:showSerName val="0"/>
          <c:showPercent val="0"/>
          <c:showBubbleSize val="0"/>
        </c:dLbls>
        <c:gapWidth val="50"/>
        <c:axId val="991727256"/>
        <c:axId val="991722664"/>
      </c:barChart>
      <c:lineChart>
        <c:grouping val="standard"/>
        <c:varyColors val="0"/>
        <c:ser>
          <c:idx val="1"/>
          <c:order val="1"/>
          <c:tx>
            <c:v>RO generation (TWh)</c:v>
          </c:tx>
          <c:spPr>
            <a:ln w="38100" cap="rnd">
              <a:solidFill>
                <a:srgbClr val="F47B20"/>
              </a:solidFill>
              <a:round/>
            </a:ln>
            <a:effectLst/>
          </c:spPr>
          <c:marker>
            <c:symbol val="none"/>
          </c:marker>
          <c:dLbls>
            <c:delete val="1"/>
          </c:dLbls>
          <c:val>
            <c:numRef>
              <c:f>'Figure 3.5 (a-d)'!$D$44:$D$61</c:f>
              <c:numCache>
                <c:formatCode>#,##0</c:formatCode>
                <c:ptCount val="18"/>
                <c:pt idx="0">
                  <c:v>8573690</c:v>
                </c:pt>
                <c:pt idx="1">
                  <c:v>10174435</c:v>
                </c:pt>
                <c:pt idx="2">
                  <c:v>10682486.166664572</c:v>
                </c:pt>
                <c:pt idx="3">
                  <c:v>12771021.666664507</c:v>
                </c:pt>
                <c:pt idx="4">
                  <c:v>16201897.666663621</c:v>
                </c:pt>
                <c:pt idx="5">
                  <c:v>20651035.999994904</c:v>
                </c:pt>
                <c:pt idx="6">
                  <c:v>29913625.845935836</c:v>
                </c:pt>
                <c:pt idx="7">
                  <c:v>36135037.098036326</c:v>
                </c:pt>
                <c:pt idx="8">
                  <c:v>46373069.59704484</c:v>
                </c:pt>
                <c:pt idx="9">
                  <c:v>42770186.539130494</c:v>
                </c:pt>
                <c:pt idx="10">
                  <c:v>45180621.452565454</c:v>
                </c:pt>
                <c:pt idx="11">
                  <c:v>47994129.486987844</c:v>
                </c:pt>
                <c:pt idx="12">
                  <c:v>51220462.994444035</c:v>
                </c:pt>
                <c:pt idx="13">
                  <c:v>49869299.421114899</c:v>
                </c:pt>
                <c:pt idx="14">
                  <c:v>48218952.13264399</c:v>
                </c:pt>
                <c:pt idx="15">
                  <c:v>48798393.030156866</c:v>
                </c:pt>
                <c:pt idx="16">
                  <c:v>48756666.269077867</c:v>
                </c:pt>
                <c:pt idx="17">
                  <c:v>45672771.53462097</c:v>
                </c:pt>
              </c:numCache>
            </c:numRef>
          </c:val>
          <c:smooth val="0"/>
          <c:extLst>
            <c:ext xmlns:c16="http://schemas.microsoft.com/office/drawing/2014/chart" uri="{C3380CC4-5D6E-409C-BE32-E72D297353CC}">
              <c16:uniqueId val="{00000001-0C0E-46A6-A883-10043723A2D0}"/>
            </c:ext>
          </c:extLst>
        </c:ser>
        <c:dLbls>
          <c:showLegendKey val="0"/>
          <c:showVal val="1"/>
          <c:showCatName val="0"/>
          <c:showSerName val="0"/>
          <c:showPercent val="0"/>
          <c:showBubbleSize val="0"/>
        </c:dLbls>
        <c:marker val="1"/>
        <c:smooth val="0"/>
        <c:axId val="991727256"/>
        <c:axId val="991722664"/>
      </c:lineChart>
      <c:catAx>
        <c:axId val="991727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991722664"/>
        <c:crosses val="autoZero"/>
        <c:auto val="1"/>
        <c:lblAlgn val="ctr"/>
        <c:lblOffset val="100"/>
        <c:noMultiLvlLbl val="0"/>
      </c:catAx>
      <c:valAx>
        <c:axId val="991722664"/>
        <c:scaling>
          <c:orientation val="minMax"/>
        </c:scaling>
        <c:delete val="0"/>
        <c:axPos val="l"/>
        <c:majorGridlines>
          <c:spPr>
            <a:ln w="6350" cap="flat" cmpd="sng" algn="ctr">
              <a:solidFill>
                <a:schemeClr val="accent3"/>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US" sz="1100">
                    <a:solidFill>
                      <a:schemeClr val="tx1"/>
                    </a:solidFill>
                  </a:rPr>
                  <a:t>ROCs Issued (Millions)</a:t>
                </a:r>
              </a:p>
              <a:p>
                <a:pPr>
                  <a:defRPr sz="1100">
                    <a:solidFill>
                      <a:schemeClr val="tx1"/>
                    </a:solidFill>
                  </a:defRPr>
                </a:pPr>
                <a:r>
                  <a:rPr lang="en-US" sz="1100">
                    <a:solidFill>
                      <a:schemeClr val="tx1"/>
                    </a:solidFill>
                  </a:rPr>
                  <a:t>Renewable generation (TWh) </a:t>
                </a:r>
              </a:p>
            </c:rich>
          </c:tx>
          <c:layout>
            <c:manualLayout>
              <c:xMode val="edge"/>
              <c:yMode val="edge"/>
              <c:x val="3.7402889769039393E-3"/>
              <c:y val="0.1345435620636138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crossAx val="991727256"/>
        <c:crosses val="autoZero"/>
        <c:crossBetween val="between"/>
        <c:dispUnits>
          <c:builtInUnit val="millions"/>
        </c:dispUnits>
      </c:valAx>
      <c:spPr>
        <a:noFill/>
        <a:ln>
          <a:noFill/>
        </a:ln>
        <a:effectLst/>
      </c:spPr>
    </c:plotArea>
    <c:legend>
      <c:legendPos val="b"/>
      <c:layout>
        <c:manualLayout>
          <c:xMode val="edge"/>
          <c:yMode val="edge"/>
          <c:x val="0.17880970177070243"/>
          <c:y val="0.91201552699272881"/>
          <c:w val="0.47145514445687187"/>
          <c:h val="4.443618445506547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ptos" panose="020B00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t>a) Offshore wind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v>ROCs issued</c:v>
          </c:tx>
          <c:spPr>
            <a:solidFill>
              <a:srgbClr val="00778A"/>
            </a:solidFill>
            <a:ln w="3175">
              <a:solidFill>
                <a:schemeClr val="tx1"/>
              </a:solidFill>
            </a:ln>
            <a:effectLst/>
          </c:spPr>
          <c:invertIfNegative val="0"/>
          <c:dLbls>
            <c:dLbl>
              <c:idx val="0"/>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10-42AD-A075-CFA890BE9ED4}"/>
                </c:ext>
              </c:extLst>
            </c:dLbl>
            <c:dLbl>
              <c:idx val="1"/>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10-42AD-A075-CFA890BE9ED4}"/>
                </c:ext>
              </c:extLst>
            </c:dLbl>
            <c:dLbl>
              <c:idx val="2"/>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10-42AD-A075-CFA890BE9ED4}"/>
                </c:ext>
              </c:extLst>
            </c:dLbl>
            <c:dLbl>
              <c:idx val="3"/>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10-42AD-A075-CFA890BE9ED4}"/>
                </c:ext>
              </c:extLst>
            </c:dLbl>
            <c:numFmt formatCode="#,##0.0" sourceLinked="0"/>
            <c:spPr>
              <a:noFill/>
              <a:ln>
                <a:noFill/>
              </a:ln>
              <a:effectLst/>
            </c:spPr>
            <c:txPr>
              <a:bodyPr rot="-5400000" spcFirstLastPara="1" vertOverflow="ellipsis" wrap="square" anchor="ctr" anchorCtr="1"/>
              <a:lstStyle/>
              <a:p>
                <a:pPr>
                  <a:defRPr sz="10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 (a-i)'!$B$64:$B$80</c:f>
              <c:strCache>
                <c:ptCount val="17"/>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pt idx="16">
                  <c:v>SY23 (2024-25)</c:v>
                </c:pt>
              </c:strCache>
            </c:strRef>
          </c:cat>
          <c:val>
            <c:numRef>
              <c:f>'Figure 3.6 (a-i)'!$I$64:$I$80</c:f>
              <c:numCache>
                <c:formatCode>#,##0</c:formatCode>
                <c:ptCount val="17"/>
                <c:pt idx="0">
                  <c:v>1497892</c:v>
                </c:pt>
                <c:pt idx="1">
                  <c:v>2716787</c:v>
                </c:pt>
                <c:pt idx="2">
                  <c:v>5025746</c:v>
                </c:pt>
                <c:pt idx="3">
                  <c:v>8785088</c:v>
                </c:pt>
                <c:pt idx="4">
                  <c:v>15689598</c:v>
                </c:pt>
                <c:pt idx="5">
                  <c:v>23936243</c:v>
                </c:pt>
                <c:pt idx="6">
                  <c:v>25377043</c:v>
                </c:pt>
                <c:pt idx="7">
                  <c:v>33763836</c:v>
                </c:pt>
                <c:pt idx="8">
                  <c:v>30753577</c:v>
                </c:pt>
                <c:pt idx="9">
                  <c:v>38923989</c:v>
                </c:pt>
                <c:pt idx="10">
                  <c:v>40346275</c:v>
                </c:pt>
                <c:pt idx="11">
                  <c:v>45678148</c:v>
                </c:pt>
                <c:pt idx="12">
                  <c:v>44083339</c:v>
                </c:pt>
                <c:pt idx="13">
                  <c:v>40133477</c:v>
                </c:pt>
                <c:pt idx="14">
                  <c:v>41695594</c:v>
                </c:pt>
                <c:pt idx="15">
                  <c:v>44301328</c:v>
                </c:pt>
                <c:pt idx="16">
                  <c:v>39103235</c:v>
                </c:pt>
              </c:numCache>
            </c:numRef>
          </c:val>
          <c:extLst>
            <c:ext xmlns:c16="http://schemas.microsoft.com/office/drawing/2014/chart" uri="{C3380CC4-5D6E-409C-BE32-E72D297353CC}">
              <c16:uniqueId val="{00000004-CD10-42AD-A075-CFA890BE9ED4}"/>
            </c:ext>
          </c:extLst>
        </c:ser>
        <c:dLbls>
          <c:showLegendKey val="0"/>
          <c:showVal val="0"/>
          <c:showCatName val="0"/>
          <c:showSerName val="0"/>
          <c:showPercent val="0"/>
          <c:showBubbleSize val="0"/>
        </c:dLbls>
        <c:gapWidth val="50"/>
        <c:overlap val="100"/>
        <c:axId val="1584043583"/>
        <c:axId val="1584042751"/>
      </c:barChart>
      <c:lineChart>
        <c:grouping val="standard"/>
        <c:varyColors val="0"/>
        <c:ser>
          <c:idx val="1"/>
          <c:order val="1"/>
          <c:tx>
            <c:v>RO generation (TWh)</c:v>
          </c:tx>
          <c:spPr>
            <a:ln w="38100" cap="rnd">
              <a:solidFill>
                <a:srgbClr val="F47B20"/>
              </a:solidFill>
              <a:round/>
            </a:ln>
            <a:effectLst/>
          </c:spPr>
          <c:marker>
            <c:symbol val="none"/>
          </c:marker>
          <c:cat>
            <c:strLit>
              <c:ptCount val="16"/>
              <c:pt idx="0">
                <c:v>SY7 (2008-09)</c:v>
              </c:pt>
              <c:pt idx="1">
                <c:v>SY8 (2009-10)</c:v>
              </c:pt>
              <c:pt idx="2">
                <c:v>SY9 (2010-11)</c:v>
              </c:pt>
              <c:pt idx="3">
                <c:v>SY10 (2011-12)</c:v>
              </c:pt>
              <c:pt idx="4">
                <c:v>SY11 (2012-13)</c:v>
              </c:pt>
              <c:pt idx="5">
                <c:v>SY12 (2013-14)</c:v>
              </c:pt>
              <c:pt idx="6">
                <c:v>SY13 (2014-15)</c:v>
              </c:pt>
              <c:pt idx="7">
                <c:v>SY14 (2015-16)</c:v>
              </c:pt>
              <c:pt idx="8">
                <c:v>SY15 (2016-17)</c:v>
              </c:pt>
              <c:pt idx="9">
                <c:v>SY16 (2017-18)</c:v>
              </c:pt>
              <c:pt idx="10">
                <c:v>SY17 (2018-19)</c:v>
              </c:pt>
              <c:pt idx="11">
                <c:v>SY18 (2019-20)</c:v>
              </c:pt>
              <c:pt idx="12">
                <c:v>SY19 (2020-21)</c:v>
              </c:pt>
              <c:pt idx="13">
                <c:v>SY20 (2021-22)</c:v>
              </c:pt>
              <c:pt idx="14">
                <c:v>SY21 (2022-23)</c:v>
              </c:pt>
              <c:pt idx="15">
                <c:v>SY22 (2023-24)</c:v>
              </c:pt>
            </c:strLit>
          </c:cat>
          <c:val>
            <c:numRef>
              <c:f>'Figure 3.6 (a-i)'!$J$64:$J$80</c:f>
              <c:numCache>
                <c:formatCode>#,##0</c:formatCode>
                <c:ptCount val="17"/>
                <c:pt idx="0">
                  <c:v>1497892</c:v>
                </c:pt>
                <c:pt idx="1">
                  <c:v>2090329.6666654139</c:v>
                </c:pt>
                <c:pt idx="2">
                  <c:v>3345015.8333315831</c:v>
                </c:pt>
                <c:pt idx="3">
                  <c:v>5387730.8333312739</c:v>
                </c:pt>
                <c:pt idx="4">
                  <c:v>8815195.16666466</c:v>
                </c:pt>
                <c:pt idx="5">
                  <c:v>13013958.83333116</c:v>
                </c:pt>
                <c:pt idx="6">
                  <c:v>13581423.166664846</c:v>
                </c:pt>
                <c:pt idx="7">
                  <c:v>17903460.078945074</c:v>
                </c:pt>
                <c:pt idx="8">
                  <c:v>16235679.23684009</c:v>
                </c:pt>
                <c:pt idx="9">
                  <c:v>20588182.413111754</c:v>
                </c:pt>
                <c:pt idx="10">
                  <c:v>21380435.041429911</c:v>
                </c:pt>
                <c:pt idx="11">
                  <c:v>24150411.446191117</c:v>
                </c:pt>
                <c:pt idx="12">
                  <c:v>23338758.898237839</c:v>
                </c:pt>
                <c:pt idx="13">
                  <c:v>21162334.536083005</c:v>
                </c:pt>
                <c:pt idx="14">
                  <c:v>21959503.066324994</c:v>
                </c:pt>
                <c:pt idx="15">
                  <c:v>23346084.659975331</c:v>
                </c:pt>
                <c:pt idx="16">
                  <c:v>20591984.329434507</c:v>
                </c:pt>
              </c:numCache>
            </c:numRef>
          </c:val>
          <c:smooth val="0"/>
          <c:extLst>
            <c:ext xmlns:c16="http://schemas.microsoft.com/office/drawing/2014/chart" uri="{C3380CC4-5D6E-409C-BE32-E72D297353CC}">
              <c16:uniqueId val="{00000005-CD10-42AD-A075-CFA890BE9ED4}"/>
            </c:ext>
          </c:extLst>
        </c:ser>
        <c:dLbls>
          <c:showLegendKey val="0"/>
          <c:showVal val="0"/>
          <c:showCatName val="0"/>
          <c:showSerName val="0"/>
          <c:showPercent val="0"/>
          <c:showBubbleSize val="0"/>
        </c:dLbls>
        <c:marker val="1"/>
        <c:smooth val="0"/>
        <c:axId val="1584043583"/>
        <c:axId val="1584042751"/>
      </c:lineChart>
      <c:catAx>
        <c:axId val="15840435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84042751"/>
        <c:crosses val="autoZero"/>
        <c:auto val="1"/>
        <c:lblAlgn val="ctr"/>
        <c:lblOffset val="100"/>
        <c:noMultiLvlLbl val="0"/>
      </c:catAx>
      <c:valAx>
        <c:axId val="1584042751"/>
        <c:scaling>
          <c:orientation val="minMax"/>
        </c:scaling>
        <c:delete val="0"/>
        <c:axPos val="l"/>
        <c:majorGridlines>
          <c:spPr>
            <a:ln w="9525" cap="flat" cmpd="sng" algn="ctr">
              <a:solidFill>
                <a:srgbClr val="485865"/>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84043583"/>
        <c:crosses val="autoZero"/>
        <c:crossBetween val="between"/>
        <c:dispUnits>
          <c:builtInUnit val="millions"/>
          <c:dispUnitsLbl>
            <c:layout>
              <c:manualLayout>
                <c:xMode val="edge"/>
                <c:yMode val="edge"/>
                <c:x val="9.9071211294554928E-3"/>
                <c:y val="5.006201742948755E-2"/>
              </c:manualLayout>
            </c:layout>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100">
                      <a:solidFill>
                        <a:schemeClr val="tx1"/>
                      </a:solidFill>
                    </a:rPr>
                    <a:t>ROCs issued (Millions) and </a:t>
                  </a:r>
                </a:p>
                <a:p>
                  <a:pPr>
                    <a:defRPr sz="1100">
                      <a:solidFill>
                        <a:schemeClr val="tx1"/>
                      </a:solidFill>
                    </a:defRPr>
                  </a:pPr>
                  <a:r>
                    <a:rPr lang="en-GB" sz="1100">
                      <a:solidFill>
                        <a:schemeClr val="tx1"/>
                      </a:solidFill>
                    </a:rPr>
                    <a:t>Renewable generation (TWh)</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Aptos" panose="020B000402020202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png"/><Relationship Id="rId5" Type="http://schemas.openxmlformats.org/officeDocument/2006/relationships/chart" Target="../charts/chart8.xml"/><Relationship Id="rId4"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image" Target="../media/image2.png"/><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chart" Target="../charts/chart28.xml"/><Relationship Id="rId7" Type="http://schemas.openxmlformats.org/officeDocument/2006/relationships/chart" Target="../charts/chart32.xml"/><Relationship Id="rId2" Type="http://schemas.openxmlformats.org/officeDocument/2006/relationships/chart" Target="../charts/chart27.xml"/><Relationship Id="rId1" Type="http://schemas.openxmlformats.org/officeDocument/2006/relationships/image" Target="../media/image2.png"/><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image" Target="../media/image2.png"/><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image" Target="../media/image2.png"/><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image" Target="../media/image2.png"/><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42.xml.rels><?xml version="1.0" encoding="UTF-8" standalone="yes"?>
<Relationships xmlns="http://schemas.openxmlformats.org/package/2006/relationships"><Relationship Id="rId8" Type="http://schemas.openxmlformats.org/officeDocument/2006/relationships/chart" Target="../charts/chart61.xml"/><Relationship Id="rId3" Type="http://schemas.openxmlformats.org/officeDocument/2006/relationships/chart" Target="../charts/chart56.xml"/><Relationship Id="rId7" Type="http://schemas.openxmlformats.org/officeDocument/2006/relationships/chart" Target="../charts/chart60.xml"/><Relationship Id="rId2" Type="http://schemas.openxmlformats.org/officeDocument/2006/relationships/chart" Target="../charts/chart55.xml"/><Relationship Id="rId1" Type="http://schemas.openxmlformats.org/officeDocument/2006/relationships/image" Target="../media/image2.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3" Type="http://schemas.openxmlformats.org/officeDocument/2006/relationships/chart" Target="../charts/chart64.xml"/><Relationship Id="rId2" Type="http://schemas.openxmlformats.org/officeDocument/2006/relationships/chart" Target="../charts/chart63.xml"/><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1931</xdr:colOff>
      <xdr:row>0</xdr:row>
      <xdr:rowOff>0</xdr:rowOff>
    </xdr:from>
    <xdr:to>
      <xdr:col>3</xdr:col>
      <xdr:colOff>526014</xdr:colOff>
      <xdr:row>3</xdr:row>
      <xdr:rowOff>96882</xdr:rowOff>
    </xdr:to>
    <xdr:pic>
      <xdr:nvPicPr>
        <xdr:cNvPr id="3" name="Picture 2" descr="image of the Ofgem logo" title="Ofgem logo">
          <a:extLst>
            <a:ext uri="{FF2B5EF4-FFF2-40B4-BE49-F238E27FC236}">
              <a16:creationId xmlns:a16="http://schemas.microsoft.com/office/drawing/2014/main" id="{4C4AB223-CB0C-4DFA-BF07-8768AB1A2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1" y="0"/>
          <a:ext cx="3114953" cy="7006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1021197</xdr:colOff>
      <xdr:row>3</xdr:row>
      <xdr:rowOff>28025</xdr:rowOff>
    </xdr:to>
    <xdr:pic>
      <xdr:nvPicPr>
        <xdr:cNvPr id="2" name="Picture 1" descr="image of the Ofgem logo" title="Ofgem logo">
          <a:extLst>
            <a:ext uri="{FF2B5EF4-FFF2-40B4-BE49-F238E27FC236}">
              <a16:creationId xmlns:a16="http://schemas.microsoft.com/office/drawing/2014/main" id="{E8342B88-5768-46A1-8C6C-400021D64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811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1017069</xdr:colOff>
      <xdr:row>3</xdr:row>
      <xdr:rowOff>17230</xdr:rowOff>
    </xdr:to>
    <xdr:pic>
      <xdr:nvPicPr>
        <xdr:cNvPr id="2" name="Picture 1" descr="image of the Ofgem logo" title="Ofgem logo">
          <a:extLst>
            <a:ext uri="{FF2B5EF4-FFF2-40B4-BE49-F238E27FC236}">
              <a16:creationId xmlns:a16="http://schemas.microsoft.com/office/drawing/2014/main" id="{80E998FE-799C-42A7-A75B-8A99E1AFA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1</xdr:col>
      <xdr:colOff>0</xdr:colOff>
      <xdr:row>13</xdr:row>
      <xdr:rowOff>0</xdr:rowOff>
    </xdr:from>
    <xdr:to>
      <xdr:col>5</xdr:col>
      <xdr:colOff>768350</xdr:colOff>
      <xdr:row>35</xdr:row>
      <xdr:rowOff>180975</xdr:rowOff>
    </xdr:to>
    <xdr:graphicFrame macro="">
      <xdr:nvGraphicFramePr>
        <xdr:cNvPr id="4" name="Chart 2">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1070484</xdr:colOff>
      <xdr:row>2</xdr:row>
      <xdr:rowOff>175980</xdr:rowOff>
    </xdr:to>
    <xdr:pic>
      <xdr:nvPicPr>
        <xdr:cNvPr id="2" name="Picture 1" descr="image of the Ofgem logo" title="Ofgem logo">
          <a:extLst>
            <a:ext uri="{FF2B5EF4-FFF2-40B4-BE49-F238E27FC236}">
              <a16:creationId xmlns:a16="http://schemas.microsoft.com/office/drawing/2014/main" id="{3F14047E-5413-4E70-B77D-65F9E534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editAs="oneCell">
    <xdr:from>
      <xdr:col>0</xdr:col>
      <xdr:colOff>0</xdr:colOff>
      <xdr:row>0</xdr:row>
      <xdr:rowOff>0</xdr:rowOff>
    </xdr:from>
    <xdr:to>
      <xdr:col>2</xdr:col>
      <xdr:colOff>1070484</xdr:colOff>
      <xdr:row>2</xdr:row>
      <xdr:rowOff>176615</xdr:rowOff>
    </xdr:to>
    <xdr:pic>
      <xdr:nvPicPr>
        <xdr:cNvPr id="3" name="Picture 2" descr="image of the Ofgem logo" title="Ofgem logo">
          <a:extLst>
            <a:ext uri="{FF2B5EF4-FFF2-40B4-BE49-F238E27FC236}">
              <a16:creationId xmlns:a16="http://schemas.microsoft.com/office/drawing/2014/main" id="{6D57F386-89C6-4117-99E1-7077925A4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5</xdr:col>
      <xdr:colOff>1249454</xdr:colOff>
      <xdr:row>15</xdr:row>
      <xdr:rowOff>166687</xdr:rowOff>
    </xdr:from>
    <xdr:to>
      <xdr:col>9</xdr:col>
      <xdr:colOff>1112610</xdr:colOff>
      <xdr:row>41</xdr:row>
      <xdr:rowOff>95249</xdr:rowOff>
    </xdr:to>
    <xdr:graphicFrame macro="">
      <xdr:nvGraphicFramePr>
        <xdr:cNvPr id="6" name="Chart 7">
          <a:extLst>
            <a:ext uri="{FF2B5EF4-FFF2-40B4-BE49-F238E27FC236}">
              <a16:creationId xmlns:a16="http://schemas.microsoft.com/office/drawing/2014/main" id="{18FE1AA3-D4F2-4F1F-9E3E-EDE7BC7274C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1058956</xdr:colOff>
      <xdr:row>15</xdr:row>
      <xdr:rowOff>119063</xdr:rowOff>
    </xdr:from>
    <xdr:to>
      <xdr:col>13</xdr:col>
      <xdr:colOff>1058182</xdr:colOff>
      <xdr:row>41</xdr:row>
      <xdr:rowOff>59873</xdr:rowOff>
    </xdr:to>
    <xdr:graphicFrame macro="">
      <xdr:nvGraphicFramePr>
        <xdr:cNvPr id="7" name="Chart 8">
          <a:extLst>
            <a:ext uri="{FF2B5EF4-FFF2-40B4-BE49-F238E27FC236}">
              <a16:creationId xmlns:a16="http://schemas.microsoft.com/office/drawing/2014/main" id="{F23064B5-D5E4-4C81-903E-A3532444B23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1078139</xdr:colOff>
      <xdr:row>15</xdr:row>
      <xdr:rowOff>166688</xdr:rowOff>
    </xdr:from>
    <xdr:to>
      <xdr:col>18</xdr:col>
      <xdr:colOff>874059</xdr:colOff>
      <xdr:row>41</xdr:row>
      <xdr:rowOff>30392</xdr:rowOff>
    </xdr:to>
    <xdr:graphicFrame macro="">
      <xdr:nvGraphicFramePr>
        <xdr:cNvPr id="11" name="Chart 9">
          <a:extLst>
            <a:ext uri="{FF2B5EF4-FFF2-40B4-BE49-F238E27FC236}">
              <a16:creationId xmlns:a16="http://schemas.microsoft.com/office/drawing/2014/main" id="{10058AE1-37FA-4B2B-A4E2-23B92EF22AFA}"/>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14871</xdr:colOff>
      <xdr:row>16</xdr:row>
      <xdr:rowOff>34696</xdr:rowOff>
    </xdr:from>
    <xdr:to>
      <xdr:col>5</xdr:col>
      <xdr:colOff>1291567</xdr:colOff>
      <xdr:row>41</xdr:row>
      <xdr:rowOff>164749</xdr:rowOff>
    </xdr:to>
    <xdr:graphicFrame macro="">
      <xdr:nvGraphicFramePr>
        <xdr:cNvPr id="4" name="Chart 7">
          <a:extLst>
            <a:ext uri="{FF2B5EF4-FFF2-40B4-BE49-F238E27FC236}">
              <a16:creationId xmlns:a16="http://schemas.microsoft.com/office/drawing/2014/main" id="{0D5B7564-9CD5-43BE-A702-43774663E58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1009132</xdr:colOff>
      <xdr:row>3</xdr:row>
      <xdr:rowOff>26437</xdr:rowOff>
    </xdr:to>
    <xdr:pic>
      <xdr:nvPicPr>
        <xdr:cNvPr id="2" name="Picture 1" descr="image of the Ofgem logo" title="Ofgem logo">
          <a:extLst>
            <a:ext uri="{FF2B5EF4-FFF2-40B4-BE49-F238E27FC236}">
              <a16:creationId xmlns:a16="http://schemas.microsoft.com/office/drawing/2014/main" id="{02C52E54-F219-451B-BB6B-6CC07C736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1</xdr:col>
      <xdr:colOff>0</xdr:colOff>
      <xdr:row>17</xdr:row>
      <xdr:rowOff>0</xdr:rowOff>
    </xdr:from>
    <xdr:to>
      <xdr:col>5</xdr:col>
      <xdr:colOff>657225</xdr:colOff>
      <xdr:row>37</xdr:row>
      <xdr:rowOff>82550</xdr:rowOff>
    </xdr:to>
    <xdr:graphicFrame macro="">
      <xdr:nvGraphicFramePr>
        <xdr:cNvPr id="6" name="Chart 5">
          <a:extLst>
            <a:ext uri="{FF2B5EF4-FFF2-40B4-BE49-F238E27FC236}">
              <a16:creationId xmlns:a16="http://schemas.microsoft.com/office/drawing/2014/main" id="{02777848-67CA-4665-8F53-DF881C51C1D5}"/>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759845</xdr:colOff>
      <xdr:row>17</xdr:row>
      <xdr:rowOff>8504</xdr:rowOff>
    </xdr:from>
    <xdr:to>
      <xdr:col>9</xdr:col>
      <xdr:colOff>944630</xdr:colOff>
      <xdr:row>37</xdr:row>
      <xdr:rowOff>98267</xdr:rowOff>
    </xdr:to>
    <xdr:graphicFrame macro="">
      <xdr:nvGraphicFramePr>
        <xdr:cNvPr id="7" name="Chart 6">
          <a:extLst>
            <a:ext uri="{FF2B5EF4-FFF2-40B4-BE49-F238E27FC236}">
              <a16:creationId xmlns:a16="http://schemas.microsoft.com/office/drawing/2014/main" id="{776DCBB1-2F88-4D2C-9D59-1E8702D8046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1066800</xdr:colOff>
      <xdr:row>17</xdr:row>
      <xdr:rowOff>28575</xdr:rowOff>
    </xdr:from>
    <xdr:to>
      <xdr:col>13</xdr:col>
      <xdr:colOff>1641361</xdr:colOff>
      <xdr:row>38</xdr:row>
      <xdr:rowOff>85725</xdr:rowOff>
    </xdr:to>
    <xdr:graphicFrame macro="">
      <xdr:nvGraphicFramePr>
        <xdr:cNvPr id="8" name="Chart 7">
          <a:extLst>
            <a:ext uri="{FF2B5EF4-FFF2-40B4-BE49-F238E27FC236}">
              <a16:creationId xmlns:a16="http://schemas.microsoft.com/office/drawing/2014/main" id="{ED4ED144-9165-4F99-9F6E-AFA09C7E9EC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16</xdr:row>
      <xdr:rowOff>178592</xdr:rowOff>
    </xdr:from>
    <xdr:to>
      <xdr:col>18</xdr:col>
      <xdr:colOff>688862</xdr:colOff>
      <xdr:row>38</xdr:row>
      <xdr:rowOff>114302</xdr:rowOff>
    </xdr:to>
    <xdr:graphicFrame macro="">
      <xdr:nvGraphicFramePr>
        <xdr:cNvPr id="9" name="Chart 8">
          <a:extLst>
            <a:ext uri="{FF2B5EF4-FFF2-40B4-BE49-F238E27FC236}">
              <a16:creationId xmlns:a16="http://schemas.microsoft.com/office/drawing/2014/main" id="{0ACAEB69-7A09-46BC-BF5D-48334B6E4F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716076</xdr:colOff>
      <xdr:row>16</xdr:row>
      <xdr:rowOff>143982</xdr:rowOff>
    </xdr:from>
    <xdr:to>
      <xdr:col>22</xdr:col>
      <xdr:colOff>547982</xdr:colOff>
      <xdr:row>38</xdr:row>
      <xdr:rowOff>71991</xdr:rowOff>
    </xdr:to>
    <xdr:graphicFrame macro="">
      <xdr:nvGraphicFramePr>
        <xdr:cNvPr id="10" name="Chart 9">
          <a:extLst>
            <a:ext uri="{FF2B5EF4-FFF2-40B4-BE49-F238E27FC236}">
              <a16:creationId xmlns:a16="http://schemas.microsoft.com/office/drawing/2014/main" id="{E4DDA161-BF92-45D4-8E0D-6FAA5E28FA2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44450</xdr:colOff>
      <xdr:row>37</xdr:row>
      <xdr:rowOff>57150</xdr:rowOff>
    </xdr:from>
    <xdr:to>
      <xdr:col>5</xdr:col>
      <xdr:colOff>581025</xdr:colOff>
      <xdr:row>60</xdr:row>
      <xdr:rowOff>131445</xdr:rowOff>
    </xdr:to>
    <xdr:graphicFrame macro="">
      <xdr:nvGraphicFramePr>
        <xdr:cNvPr id="11" name="Chart 10">
          <a:extLst>
            <a:ext uri="{FF2B5EF4-FFF2-40B4-BE49-F238E27FC236}">
              <a16:creationId xmlns:a16="http://schemas.microsoft.com/office/drawing/2014/main" id="{E841123D-105D-4BB1-809F-C9CA4AE3754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762000</xdr:colOff>
      <xdr:row>37</xdr:row>
      <xdr:rowOff>11076</xdr:rowOff>
    </xdr:from>
    <xdr:to>
      <xdr:col>9</xdr:col>
      <xdr:colOff>943610</xdr:colOff>
      <xdr:row>61</xdr:row>
      <xdr:rowOff>40641</xdr:rowOff>
    </xdr:to>
    <xdr:graphicFrame macro="">
      <xdr:nvGraphicFramePr>
        <xdr:cNvPr id="14" name="Chart 13">
          <a:extLst>
            <a:ext uri="{FF2B5EF4-FFF2-40B4-BE49-F238E27FC236}">
              <a16:creationId xmlns:a16="http://schemas.microsoft.com/office/drawing/2014/main" id="{F3511EB6-8606-4843-B322-20B5C244E4D5}"/>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1076325</xdr:colOff>
      <xdr:row>38</xdr:row>
      <xdr:rowOff>104775</xdr:rowOff>
    </xdr:from>
    <xdr:to>
      <xdr:col>13</xdr:col>
      <xdr:colOff>1450901</xdr:colOff>
      <xdr:row>61</xdr:row>
      <xdr:rowOff>68897</xdr:rowOff>
    </xdr:to>
    <xdr:graphicFrame macro="">
      <xdr:nvGraphicFramePr>
        <xdr:cNvPr id="19" name="Chart 18">
          <a:extLst>
            <a:ext uri="{FF2B5EF4-FFF2-40B4-BE49-F238E27FC236}">
              <a16:creationId xmlns:a16="http://schemas.microsoft.com/office/drawing/2014/main" id="{A7DC3C18-414D-E09F-A31F-AF12084CEC5E}"/>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71660</xdr:colOff>
      <xdr:row>38</xdr:row>
      <xdr:rowOff>92370</xdr:rowOff>
    </xdr:from>
    <xdr:to>
      <xdr:col>18</xdr:col>
      <xdr:colOff>347670</xdr:colOff>
      <xdr:row>61</xdr:row>
      <xdr:rowOff>21568</xdr:rowOff>
    </xdr:to>
    <xdr:graphicFrame macro="">
      <xdr:nvGraphicFramePr>
        <xdr:cNvPr id="20" name="Chart 19">
          <a:extLst>
            <a:ext uri="{FF2B5EF4-FFF2-40B4-BE49-F238E27FC236}">
              <a16:creationId xmlns:a16="http://schemas.microsoft.com/office/drawing/2014/main" id="{7A832692-C0E2-11AC-66CD-4C703E9BF5F4}"/>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7419</xdr:colOff>
      <xdr:row>3</xdr:row>
      <xdr:rowOff>26437</xdr:rowOff>
    </xdr:to>
    <xdr:pic>
      <xdr:nvPicPr>
        <xdr:cNvPr id="2" name="Picture 1" descr="image of the Ofgem logo" title="Ofgem logo">
          <a:extLst>
            <a:ext uri="{FF2B5EF4-FFF2-40B4-BE49-F238E27FC236}">
              <a16:creationId xmlns:a16="http://schemas.microsoft.com/office/drawing/2014/main" id="{4C788E36-4D18-4885-8856-2EF4FE283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636069</xdr:colOff>
      <xdr:row>3</xdr:row>
      <xdr:rowOff>17230</xdr:rowOff>
    </xdr:to>
    <xdr:pic>
      <xdr:nvPicPr>
        <xdr:cNvPr id="2" name="Picture 1" descr="image of the Ofgem logo" title="Ofgem logo">
          <a:extLst>
            <a:ext uri="{FF2B5EF4-FFF2-40B4-BE49-F238E27FC236}">
              <a16:creationId xmlns:a16="http://schemas.microsoft.com/office/drawing/2014/main" id="{9D66EC80-1BA1-40C6-BE4D-59440A1C8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951982</xdr:colOff>
      <xdr:row>3</xdr:row>
      <xdr:rowOff>26437</xdr:rowOff>
    </xdr:to>
    <xdr:pic>
      <xdr:nvPicPr>
        <xdr:cNvPr id="3" name="Picture 2" descr="image of the Ofgem logo" title="Ofgem logo">
          <a:extLst>
            <a:ext uri="{FF2B5EF4-FFF2-40B4-BE49-F238E27FC236}">
              <a16:creationId xmlns:a16="http://schemas.microsoft.com/office/drawing/2014/main" id="{5F644845-08B8-4F78-A603-77CFD41808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58737</xdr:colOff>
      <xdr:row>10</xdr:row>
      <xdr:rowOff>179387</xdr:rowOff>
    </xdr:from>
    <xdr:to>
      <xdr:col>5</xdr:col>
      <xdr:colOff>95250</xdr:colOff>
      <xdr:row>31</xdr:row>
      <xdr:rowOff>28575</xdr:rowOff>
    </xdr:to>
    <xdr:graphicFrame macro="">
      <xdr:nvGraphicFramePr>
        <xdr:cNvPr id="2" name="Chart 1">
          <a:extLst>
            <a:ext uri="{FF2B5EF4-FFF2-40B4-BE49-F238E27FC236}">
              <a16:creationId xmlns:a16="http://schemas.microsoft.com/office/drawing/2014/main" id="{0C9FBB08-4B16-EBBC-23C7-9E131DB87B8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2</xdr:row>
      <xdr:rowOff>160740</xdr:rowOff>
    </xdr:to>
    <xdr:pic>
      <xdr:nvPicPr>
        <xdr:cNvPr id="2" name="Picture 1" descr="image of the Ofgem logo" title="Ofgem logo">
          <a:extLst>
            <a:ext uri="{FF2B5EF4-FFF2-40B4-BE49-F238E27FC236}">
              <a16:creationId xmlns:a16="http://schemas.microsoft.com/office/drawing/2014/main" id="{7468F43F-7BA9-4F2A-B72C-2A0C37873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0</xdr:col>
      <xdr:colOff>160337</xdr:colOff>
      <xdr:row>12</xdr:row>
      <xdr:rowOff>77787</xdr:rowOff>
    </xdr:from>
    <xdr:to>
      <xdr:col>5</xdr:col>
      <xdr:colOff>38100</xdr:colOff>
      <xdr:row>33</xdr:row>
      <xdr:rowOff>95250</xdr:rowOff>
    </xdr:to>
    <xdr:graphicFrame macro="">
      <xdr:nvGraphicFramePr>
        <xdr:cNvPr id="4" name="Chart 3">
          <a:extLst>
            <a:ext uri="{FF2B5EF4-FFF2-40B4-BE49-F238E27FC236}">
              <a16:creationId xmlns:a16="http://schemas.microsoft.com/office/drawing/2014/main" id="{B1B56B66-1EC8-6EB5-92C4-2AB6A3B80635}"/>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7419</xdr:colOff>
      <xdr:row>3</xdr:row>
      <xdr:rowOff>17230</xdr:rowOff>
    </xdr:to>
    <xdr:pic>
      <xdr:nvPicPr>
        <xdr:cNvPr id="2" name="Picture 1" descr="image of the Ofgem logo" title="Ofgem logo">
          <a:extLst>
            <a:ext uri="{FF2B5EF4-FFF2-40B4-BE49-F238E27FC236}">
              <a16:creationId xmlns:a16="http://schemas.microsoft.com/office/drawing/2014/main" id="{4D83A47B-D025-40FC-8426-B3D76C0E2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0</xdr:col>
      <xdr:colOff>0</xdr:colOff>
      <xdr:row>11</xdr:row>
      <xdr:rowOff>50798</xdr:rowOff>
    </xdr:from>
    <xdr:to>
      <xdr:col>3</xdr:col>
      <xdr:colOff>1093925</xdr:colOff>
      <xdr:row>32</xdr:row>
      <xdr:rowOff>30323</xdr:rowOff>
    </xdr:to>
    <xdr:graphicFrame macro="">
      <xdr:nvGraphicFramePr>
        <xdr:cNvPr id="3" name="Chart 2" descr="A pie chart showing the type of feedstocks used in bioliquid stations, by percentage of total litres burnt.&#10;&#10;Data table is located at B28 to D35">
          <a:extLst>
            <a:ext uri="{FF2B5EF4-FFF2-40B4-BE49-F238E27FC236}">
              <a16:creationId xmlns:a16="http://schemas.microsoft.com/office/drawing/2014/main" id="{C37659A1-89B6-49B5-8D47-52238C133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601779</xdr:colOff>
      <xdr:row>2</xdr:row>
      <xdr:rowOff>182965</xdr:rowOff>
    </xdr:to>
    <xdr:pic>
      <xdr:nvPicPr>
        <xdr:cNvPr id="2" name="Picture 1" descr="image of the Ofgem logo" title="Ofgem logo">
          <a:extLst>
            <a:ext uri="{FF2B5EF4-FFF2-40B4-BE49-F238E27FC236}">
              <a16:creationId xmlns:a16="http://schemas.microsoft.com/office/drawing/2014/main" id="{8B8DACDF-BAC7-42AE-8111-F0535E27C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0</xdr:colOff>
      <xdr:row>13</xdr:row>
      <xdr:rowOff>120650</xdr:rowOff>
    </xdr:from>
    <xdr:to>
      <xdr:col>5</xdr:col>
      <xdr:colOff>885825</xdr:colOff>
      <xdr:row>35</xdr:row>
      <xdr:rowOff>19050</xdr:rowOff>
    </xdr:to>
    <xdr:graphicFrame macro="">
      <xdr:nvGraphicFramePr>
        <xdr:cNvPr id="25" name="Chart 3" descr="A pie chart showing the type of solid biomass used in direct combustion stations, by percentage of total tonnage burnt.&#10;&#10;Data table is located at B30 to D39">
          <a:extLst>
            <a:ext uri="{FF2B5EF4-FFF2-40B4-BE49-F238E27FC236}">
              <a16:creationId xmlns:a16="http://schemas.microsoft.com/office/drawing/2014/main" id="{0F48E5AE-DF9F-48A4-BD2E-604ABEDEB8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226812</xdr:colOff>
      <xdr:row>3</xdr:row>
      <xdr:rowOff>29930</xdr:rowOff>
    </xdr:to>
    <xdr:pic>
      <xdr:nvPicPr>
        <xdr:cNvPr id="2" name="Picture 1" descr="image of the Ofgem logo" title="Ofgem logo">
          <a:extLst>
            <a:ext uri="{FF2B5EF4-FFF2-40B4-BE49-F238E27FC236}">
              <a16:creationId xmlns:a16="http://schemas.microsoft.com/office/drawing/2014/main" id="{BA2FC74B-5918-437A-99E8-EBCE5DEAA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1057" cy="56841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866257</xdr:colOff>
      <xdr:row>3</xdr:row>
      <xdr:rowOff>28660</xdr:rowOff>
    </xdr:to>
    <xdr:pic>
      <xdr:nvPicPr>
        <xdr:cNvPr id="3" name="Picture 2" descr="image of the Ofgem logo" title="Ofgem logo">
          <a:extLst>
            <a:ext uri="{FF2B5EF4-FFF2-40B4-BE49-F238E27FC236}">
              <a16:creationId xmlns:a16="http://schemas.microsoft.com/office/drawing/2014/main" id="{D5EA603E-0514-483B-B004-5E9273329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0</xdr:col>
      <xdr:colOff>125412</xdr:colOff>
      <xdr:row>11</xdr:row>
      <xdr:rowOff>30160</xdr:rowOff>
    </xdr:from>
    <xdr:to>
      <xdr:col>8</xdr:col>
      <xdr:colOff>323850</xdr:colOff>
      <xdr:row>33</xdr:row>
      <xdr:rowOff>57149</xdr:rowOff>
    </xdr:to>
    <xdr:graphicFrame macro="">
      <xdr:nvGraphicFramePr>
        <xdr:cNvPr id="4" name="Chart 3">
          <a:extLst>
            <a:ext uri="{FF2B5EF4-FFF2-40B4-BE49-F238E27FC236}">
              <a16:creationId xmlns:a16="http://schemas.microsoft.com/office/drawing/2014/main" id="{13623C8C-641D-2F6D-6671-D77747AE7BA5}"/>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35994</xdr:colOff>
      <xdr:row>3</xdr:row>
      <xdr:rowOff>11197</xdr:rowOff>
    </xdr:to>
    <xdr:pic>
      <xdr:nvPicPr>
        <xdr:cNvPr id="2" name="Picture 1" descr="image of the Ofgem logo" title="Ofgem logo">
          <a:extLst>
            <a:ext uri="{FF2B5EF4-FFF2-40B4-BE49-F238E27FC236}">
              <a16:creationId xmlns:a16="http://schemas.microsoft.com/office/drawing/2014/main" id="{7D79F30D-41C7-4773-8BD1-6DE1DD056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85207</xdr:colOff>
      <xdr:row>3</xdr:row>
      <xdr:rowOff>30247</xdr:rowOff>
    </xdr:to>
    <xdr:pic>
      <xdr:nvPicPr>
        <xdr:cNvPr id="2" name="Picture 1" descr="image of the Ofgem logo" title="Ofgem logo">
          <a:extLst>
            <a:ext uri="{FF2B5EF4-FFF2-40B4-BE49-F238E27FC236}">
              <a16:creationId xmlns:a16="http://schemas.microsoft.com/office/drawing/2014/main" id="{CF65927A-58AD-42A4-8697-8A7BE93199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551932</xdr:colOff>
      <xdr:row>3</xdr:row>
      <xdr:rowOff>28660</xdr:rowOff>
    </xdr:to>
    <xdr:pic>
      <xdr:nvPicPr>
        <xdr:cNvPr id="2" name="Picture 1" descr="image of the Ofgem logo" title="Ofgem logo">
          <a:extLst>
            <a:ext uri="{FF2B5EF4-FFF2-40B4-BE49-F238E27FC236}">
              <a16:creationId xmlns:a16="http://schemas.microsoft.com/office/drawing/2014/main" id="{8D3DC1CD-E092-486E-8FB5-81805A49F1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2198169</xdr:colOff>
      <xdr:row>3</xdr:row>
      <xdr:rowOff>28660</xdr:rowOff>
    </xdr:to>
    <xdr:pic>
      <xdr:nvPicPr>
        <xdr:cNvPr id="2" name="Picture 1" descr="image of the Ofgem logo" title="Ofgem logo">
          <a:extLst>
            <a:ext uri="{FF2B5EF4-FFF2-40B4-BE49-F238E27FC236}">
              <a16:creationId xmlns:a16="http://schemas.microsoft.com/office/drawing/2014/main" id="{5DD05032-6108-4EB9-9350-DA012A1D7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0</xdr:col>
      <xdr:colOff>63501</xdr:colOff>
      <xdr:row>16</xdr:row>
      <xdr:rowOff>0</xdr:rowOff>
    </xdr:from>
    <xdr:to>
      <xdr:col>5</xdr:col>
      <xdr:colOff>256698</xdr:colOff>
      <xdr:row>42</xdr:row>
      <xdr:rowOff>102235</xdr:rowOff>
    </xdr:to>
    <xdr:graphicFrame macro="">
      <xdr:nvGraphicFramePr>
        <xdr:cNvPr id="4" name="Chart 3" descr="This chart shows the licensed suppliers with the largest share of the Renewables Obligation, as a percentage of the total supplier ROC obligation. The eight suppliers shown are responsible for more than 72% of the total obligation.&#10;&#10;Data table is located at B27 to D37">
          <a:extLst>
            <a:ext uri="{FF2B5EF4-FFF2-40B4-BE49-F238E27FC236}">
              <a16:creationId xmlns:a16="http://schemas.microsoft.com/office/drawing/2014/main" id="{34B000F7-4DC8-48EC-AA61-624D3BD97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28660</xdr:rowOff>
    </xdr:to>
    <xdr:pic>
      <xdr:nvPicPr>
        <xdr:cNvPr id="2" name="Picture 1" descr="image of the Ofgem logo" title="Ofgem logo">
          <a:extLst>
            <a:ext uri="{FF2B5EF4-FFF2-40B4-BE49-F238E27FC236}">
              <a16:creationId xmlns:a16="http://schemas.microsoft.com/office/drawing/2014/main" id="{D5BB5FC2-1A7A-40AC-9AE2-84C3D0B7C1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9007</xdr:colOff>
      <xdr:row>3</xdr:row>
      <xdr:rowOff>30247</xdr:rowOff>
    </xdr:to>
    <xdr:pic>
      <xdr:nvPicPr>
        <xdr:cNvPr id="2" name="Picture 1" descr="image of the Ofgem logo" title="Ofgem logo">
          <a:extLst>
            <a:ext uri="{FF2B5EF4-FFF2-40B4-BE49-F238E27FC236}">
              <a16:creationId xmlns:a16="http://schemas.microsoft.com/office/drawing/2014/main" id="{F7F50B59-3048-49C5-9621-72688270A0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1018657</xdr:colOff>
      <xdr:row>3</xdr:row>
      <xdr:rowOff>30247</xdr:rowOff>
    </xdr:to>
    <xdr:pic>
      <xdr:nvPicPr>
        <xdr:cNvPr id="2" name="Picture 1" descr="image of the Ofgem logo" title="Ofgem logo">
          <a:extLst>
            <a:ext uri="{FF2B5EF4-FFF2-40B4-BE49-F238E27FC236}">
              <a16:creationId xmlns:a16="http://schemas.microsoft.com/office/drawing/2014/main" id="{06CEFD92-04D8-47A0-848A-47D6F56A5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0</xdr:col>
      <xdr:colOff>171449</xdr:colOff>
      <xdr:row>12</xdr:row>
      <xdr:rowOff>123826</xdr:rowOff>
    </xdr:from>
    <xdr:to>
      <xdr:col>7</xdr:col>
      <xdr:colOff>152400</xdr:colOff>
      <xdr:row>35</xdr:row>
      <xdr:rowOff>172721</xdr:rowOff>
    </xdr:to>
    <xdr:graphicFrame macro="">
      <xdr:nvGraphicFramePr>
        <xdr:cNvPr id="3" name="Chart 2" descr="This chart shows the number of banked ROCs redeemed and ROCs issued but not presented in each obligation period since 2007-08. &#10;&#10;Data table is located at B27 to D41">
          <a:extLst>
            <a:ext uri="{FF2B5EF4-FFF2-40B4-BE49-F238E27FC236}">
              <a16:creationId xmlns:a16="http://schemas.microsoft.com/office/drawing/2014/main" id="{542C43F5-0A09-42DB-BD43-BF84BDA31F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373179</xdr:colOff>
      <xdr:row>2</xdr:row>
      <xdr:rowOff>170582</xdr:rowOff>
    </xdr:to>
    <xdr:pic>
      <xdr:nvPicPr>
        <xdr:cNvPr id="2" name="Picture 1" descr="image of the Ofgem logo" title="Ofgem logo">
          <a:extLst>
            <a:ext uri="{FF2B5EF4-FFF2-40B4-BE49-F238E27FC236}">
              <a16:creationId xmlns:a16="http://schemas.microsoft.com/office/drawing/2014/main" id="{46FB33A2-62DD-4174-8DC3-26342FD3AD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1026594</xdr:colOff>
      <xdr:row>2</xdr:row>
      <xdr:rowOff>171535</xdr:rowOff>
    </xdr:to>
    <xdr:pic>
      <xdr:nvPicPr>
        <xdr:cNvPr id="2" name="Picture 1" descr="image of the Ofgem logo" title="Ofgem logo">
          <a:extLst>
            <a:ext uri="{FF2B5EF4-FFF2-40B4-BE49-F238E27FC236}">
              <a16:creationId xmlns:a16="http://schemas.microsoft.com/office/drawing/2014/main" id="{6BB52083-4945-486C-8916-924AF457AE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0</xdr:col>
      <xdr:colOff>171449</xdr:colOff>
      <xdr:row>16</xdr:row>
      <xdr:rowOff>3174</xdr:rowOff>
    </xdr:from>
    <xdr:to>
      <xdr:col>6</xdr:col>
      <xdr:colOff>419099</xdr:colOff>
      <xdr:row>35</xdr:row>
      <xdr:rowOff>101600</xdr:rowOff>
    </xdr:to>
    <xdr:graphicFrame macro="">
      <xdr:nvGraphicFramePr>
        <xdr:cNvPr id="4" name="Chart 3">
          <a:extLst>
            <a:ext uri="{FF2B5EF4-FFF2-40B4-BE49-F238E27FC236}">
              <a16:creationId xmlns:a16="http://schemas.microsoft.com/office/drawing/2014/main" id="{126B8AD3-5736-416D-AC6C-2580280EF48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636069</xdr:colOff>
      <xdr:row>3</xdr:row>
      <xdr:rowOff>21040</xdr:rowOff>
    </xdr:to>
    <xdr:pic>
      <xdr:nvPicPr>
        <xdr:cNvPr id="2" name="Picture 1" descr="image of the Ofgem logo" title="Ofgem logo">
          <a:extLst>
            <a:ext uri="{FF2B5EF4-FFF2-40B4-BE49-F238E27FC236}">
              <a16:creationId xmlns:a16="http://schemas.microsoft.com/office/drawing/2014/main" id="{E69B5356-FC3B-470F-A32D-B99456F47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1018657</xdr:colOff>
      <xdr:row>3</xdr:row>
      <xdr:rowOff>30247</xdr:rowOff>
    </xdr:to>
    <xdr:pic>
      <xdr:nvPicPr>
        <xdr:cNvPr id="2" name="Picture 1" descr="image of the Ofgem logo" title="Ofgem logo">
          <a:extLst>
            <a:ext uri="{FF2B5EF4-FFF2-40B4-BE49-F238E27FC236}">
              <a16:creationId xmlns:a16="http://schemas.microsoft.com/office/drawing/2014/main" id="{CE676A37-BDBB-4CCB-ACE5-0B8428338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778944</xdr:colOff>
      <xdr:row>3</xdr:row>
      <xdr:rowOff>28660</xdr:rowOff>
    </xdr:to>
    <xdr:pic>
      <xdr:nvPicPr>
        <xdr:cNvPr id="2" name="Picture 1" descr="image of the Ofgem logo" title="Ofgem logo">
          <a:extLst>
            <a:ext uri="{FF2B5EF4-FFF2-40B4-BE49-F238E27FC236}">
              <a16:creationId xmlns:a16="http://schemas.microsoft.com/office/drawing/2014/main" id="{1BD43070-16AB-497A-BB44-AFC107F86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1037707</xdr:colOff>
      <xdr:row>3</xdr:row>
      <xdr:rowOff>30247</xdr:rowOff>
    </xdr:to>
    <xdr:pic>
      <xdr:nvPicPr>
        <xdr:cNvPr id="2" name="Picture 1" descr="image of the Ofgem logo" title="Ofgem logo">
          <a:extLst>
            <a:ext uri="{FF2B5EF4-FFF2-40B4-BE49-F238E27FC236}">
              <a16:creationId xmlns:a16="http://schemas.microsoft.com/office/drawing/2014/main" id="{9C84BE54-0F43-408F-8CE0-349FC3502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1</xdr:col>
      <xdr:colOff>0</xdr:colOff>
      <xdr:row>11</xdr:row>
      <xdr:rowOff>7936</xdr:rowOff>
    </xdr:from>
    <xdr:to>
      <xdr:col>6</xdr:col>
      <xdr:colOff>1266825</xdr:colOff>
      <xdr:row>32</xdr:row>
      <xdr:rowOff>76200</xdr:rowOff>
    </xdr:to>
    <xdr:graphicFrame macro="">
      <xdr:nvGraphicFramePr>
        <xdr:cNvPr id="4" name="Chart 3" descr="This line chart shows the change in the RO scheme value since 2002-03. The scheme value grew every year before falling for the first time in 2020-21. &#10;&#10;Data table is located at B28 to C47">
          <a:extLst>
            <a:ext uri="{FF2B5EF4-FFF2-40B4-BE49-F238E27FC236}">
              <a16:creationId xmlns:a16="http://schemas.microsoft.com/office/drawing/2014/main" id="{029A87AD-F814-44B8-8502-2FE5461A6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456682</xdr:colOff>
      <xdr:row>2</xdr:row>
      <xdr:rowOff>171535</xdr:rowOff>
    </xdr:to>
    <xdr:pic>
      <xdr:nvPicPr>
        <xdr:cNvPr id="2" name="Picture 1" descr="image of the Ofgem logo" title="Ofgem logo">
          <a:extLst>
            <a:ext uri="{FF2B5EF4-FFF2-40B4-BE49-F238E27FC236}">
              <a16:creationId xmlns:a16="http://schemas.microsoft.com/office/drawing/2014/main" id="{C3249D55-C099-434E-B4E1-2B516573F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10</xdr:col>
      <xdr:colOff>305569</xdr:colOff>
      <xdr:row>16</xdr:row>
      <xdr:rowOff>79166</xdr:rowOff>
    </xdr:from>
    <xdr:to>
      <xdr:col>15</xdr:col>
      <xdr:colOff>393027</xdr:colOff>
      <xdr:row>34</xdr:row>
      <xdr:rowOff>61616</xdr:rowOff>
    </xdr:to>
    <xdr:graphicFrame macro="">
      <xdr:nvGraphicFramePr>
        <xdr:cNvPr id="6" name="Chart 5" descr="This line chart shows the change in the value of support per MWh for fuelled stations since 2008-09. &#10;&#10;Data table is located at B29 to P37">
          <a:extLst>
            <a:ext uri="{FF2B5EF4-FFF2-40B4-BE49-F238E27FC236}">
              <a16:creationId xmlns:a16="http://schemas.microsoft.com/office/drawing/2014/main" id="{7DDBA3F7-016C-4D9D-AF50-CF40EE633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359833</xdr:colOff>
      <xdr:row>16</xdr:row>
      <xdr:rowOff>87102</xdr:rowOff>
    </xdr:from>
    <xdr:to>
      <xdr:col>20</xdr:col>
      <xdr:colOff>497417</xdr:colOff>
      <xdr:row>35</xdr:row>
      <xdr:rowOff>47624</xdr:rowOff>
    </xdr:to>
    <xdr:graphicFrame macro="">
      <xdr:nvGraphicFramePr>
        <xdr:cNvPr id="8" name="Chart 7" descr="This line chart shows the change in the value of support per MWh for hydro stations since 2008-09. &#10;&#10;Data table is located at B29 to P37">
          <a:extLst>
            <a:ext uri="{FF2B5EF4-FFF2-40B4-BE49-F238E27FC236}">
              <a16:creationId xmlns:a16="http://schemas.microsoft.com/office/drawing/2014/main" id="{F12EB26C-25C2-4F31-B44C-2D2791A866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220825</xdr:colOff>
      <xdr:row>35</xdr:row>
      <xdr:rowOff>8784</xdr:rowOff>
    </xdr:from>
    <xdr:to>
      <xdr:col>10</xdr:col>
      <xdr:colOff>254001</xdr:colOff>
      <xdr:row>54</xdr:row>
      <xdr:rowOff>10582</xdr:rowOff>
    </xdr:to>
    <xdr:graphicFrame macro="">
      <xdr:nvGraphicFramePr>
        <xdr:cNvPr id="10" name="Chart 9" descr="This line chart shows the change in the value of support per MWh for landfill gas stations since 2008-09. &#10;&#10;Data table is located at B29 to P37">
          <a:extLst>
            <a:ext uri="{FF2B5EF4-FFF2-40B4-BE49-F238E27FC236}">
              <a16:creationId xmlns:a16="http://schemas.microsoft.com/office/drawing/2014/main" id="{7DDB676E-E164-409E-98D5-E4F57D5A9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39687</xdr:colOff>
      <xdr:row>16</xdr:row>
      <xdr:rowOff>74901</xdr:rowOff>
    </xdr:from>
    <xdr:to>
      <xdr:col>5</xdr:col>
      <xdr:colOff>42333</xdr:colOff>
      <xdr:row>34</xdr:row>
      <xdr:rowOff>75405</xdr:rowOff>
    </xdr:to>
    <xdr:graphicFrame macro="">
      <xdr:nvGraphicFramePr>
        <xdr:cNvPr id="11" name="Chart 10" descr="This line chart shows the change in the value of support per MWh for offshore wind stations since 2008-09. &#10;&#10;Data table is located at B29 to P37">
          <a:extLst>
            <a:ext uri="{FF2B5EF4-FFF2-40B4-BE49-F238E27FC236}">
              <a16:creationId xmlns:a16="http://schemas.microsoft.com/office/drawing/2014/main" id="{69DBDFB4-8FD3-4F51-A5EC-7C4E7ACDA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38580</xdr:colOff>
      <xdr:row>35</xdr:row>
      <xdr:rowOff>1377</xdr:rowOff>
    </xdr:from>
    <xdr:to>
      <xdr:col>5</xdr:col>
      <xdr:colOff>152929</xdr:colOff>
      <xdr:row>54</xdr:row>
      <xdr:rowOff>95250</xdr:rowOff>
    </xdr:to>
    <xdr:graphicFrame macro="">
      <xdr:nvGraphicFramePr>
        <xdr:cNvPr id="12" name="Chart 11" descr="This line chart shows the change in the value of support per MWh for onshore wind stations since 2008-09. &#10;&#10;Data table is located at B29 to P37">
          <a:extLst>
            <a:ext uri="{FF2B5EF4-FFF2-40B4-BE49-F238E27FC236}">
              <a16:creationId xmlns:a16="http://schemas.microsoft.com/office/drawing/2014/main" id="{5804BD71-28D3-4900-B363-CED7C3E4B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217534</xdr:colOff>
      <xdr:row>35</xdr:row>
      <xdr:rowOff>102448</xdr:rowOff>
    </xdr:from>
    <xdr:to>
      <xdr:col>15</xdr:col>
      <xdr:colOff>518583</xdr:colOff>
      <xdr:row>53</xdr:row>
      <xdr:rowOff>84898</xdr:rowOff>
    </xdr:to>
    <xdr:graphicFrame macro="">
      <xdr:nvGraphicFramePr>
        <xdr:cNvPr id="13" name="Chart 12" descr="This line chart shows the change in the value of support per MWh for sewage gas stations since 2008-09. &#10;&#10;Data table is located at B29 to P37">
          <a:extLst>
            <a:ext uri="{FF2B5EF4-FFF2-40B4-BE49-F238E27FC236}">
              <a16:creationId xmlns:a16="http://schemas.microsoft.com/office/drawing/2014/main" id="{33A3BBA1-6822-4D8F-9071-36638458C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94769</xdr:colOff>
      <xdr:row>16</xdr:row>
      <xdr:rowOff>79166</xdr:rowOff>
    </xdr:from>
    <xdr:to>
      <xdr:col>10</xdr:col>
      <xdr:colOff>172701</xdr:colOff>
      <xdr:row>34</xdr:row>
      <xdr:rowOff>61616</xdr:rowOff>
    </xdr:to>
    <xdr:graphicFrame macro="">
      <xdr:nvGraphicFramePr>
        <xdr:cNvPr id="14" name="Chart 13" descr="This line chart shows the change in the value of support per MWh for solar PV stations since 2008-09. &#10;&#10;Data table is located at B29 to P37">
          <a:extLst>
            <a:ext uri="{FF2B5EF4-FFF2-40B4-BE49-F238E27FC236}">
              <a16:creationId xmlns:a16="http://schemas.microsoft.com/office/drawing/2014/main" id="{FECE1F5B-E4FB-4C55-961D-5BB5DBFBF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645594</xdr:colOff>
      <xdr:row>3</xdr:row>
      <xdr:rowOff>11197</xdr:rowOff>
    </xdr:to>
    <xdr:pic>
      <xdr:nvPicPr>
        <xdr:cNvPr id="2" name="Picture 1" descr="image of the Ofgem logo" title="Ofgem logo">
          <a:extLst>
            <a:ext uri="{FF2B5EF4-FFF2-40B4-BE49-F238E27FC236}">
              <a16:creationId xmlns:a16="http://schemas.microsoft.com/office/drawing/2014/main" id="{6796B438-0280-4070-81BF-E1304C4B0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999606</xdr:colOff>
      <xdr:row>2</xdr:row>
      <xdr:rowOff>173122</xdr:rowOff>
    </xdr:to>
    <xdr:pic>
      <xdr:nvPicPr>
        <xdr:cNvPr id="2" name="Picture 1" descr="image of the Ofgem logo" title="Ofgem logo">
          <a:extLst>
            <a:ext uri="{FF2B5EF4-FFF2-40B4-BE49-F238E27FC236}">
              <a16:creationId xmlns:a16="http://schemas.microsoft.com/office/drawing/2014/main" id="{EB6B65C4-DAEA-4F5E-AF80-E84B3F383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0</xdr:col>
      <xdr:colOff>171449</xdr:colOff>
      <xdr:row>13</xdr:row>
      <xdr:rowOff>3173</xdr:rowOff>
    </xdr:from>
    <xdr:to>
      <xdr:col>6</xdr:col>
      <xdr:colOff>304799</xdr:colOff>
      <xdr:row>32</xdr:row>
      <xdr:rowOff>104774</xdr:rowOff>
    </xdr:to>
    <xdr:graphicFrame macro="">
      <xdr:nvGraphicFramePr>
        <xdr:cNvPr id="4" name="Chart 3" descr="This chart shows the total amount of money redistributed to suppliers annually since 2002-03, in millions of pounds.  &#10;&#10;Data table is located at B26 to C45">
          <a:extLst>
            <a:ext uri="{FF2B5EF4-FFF2-40B4-BE49-F238E27FC236}">
              <a16:creationId xmlns:a16="http://schemas.microsoft.com/office/drawing/2014/main" id="{2A82EFA4-A79D-4D00-BEFD-400B4C3CE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1037665</xdr:colOff>
      <xdr:row>3</xdr:row>
      <xdr:rowOff>28660</xdr:rowOff>
    </xdr:to>
    <xdr:pic>
      <xdr:nvPicPr>
        <xdr:cNvPr id="3" name="Picture 2" descr="image of the Ofgem logo" title="Ofgem logo">
          <a:extLst>
            <a:ext uri="{FF2B5EF4-FFF2-40B4-BE49-F238E27FC236}">
              <a16:creationId xmlns:a16="http://schemas.microsoft.com/office/drawing/2014/main" id="{898F9F88-B56C-498A-86C9-91958D2F0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26770" cy="571585"/>
        </a:xfrm>
        <a:prstGeom prst="rect">
          <a:avLst/>
        </a:prstGeom>
      </xdr:spPr>
    </xdr:pic>
    <xdr:clientData/>
  </xdr:twoCellAnchor>
  <xdr:twoCellAnchor>
    <xdr:from>
      <xdr:col>0</xdr:col>
      <xdr:colOff>150625</xdr:colOff>
      <xdr:row>14</xdr:row>
      <xdr:rowOff>87780</xdr:rowOff>
    </xdr:from>
    <xdr:to>
      <xdr:col>7</xdr:col>
      <xdr:colOff>190314</xdr:colOff>
      <xdr:row>39</xdr:row>
      <xdr:rowOff>49480</xdr:rowOff>
    </xdr:to>
    <xdr:graphicFrame macro="">
      <xdr:nvGraphicFramePr>
        <xdr:cNvPr id="19" name="Chart 3" descr="This chart shows the breakdown of supplier audit results from 2016-17 to 2020-21, as a percentage of all supplier audits conducted that year. Audit results can have one of four results; Good, Satisfactory, Weak, and Unsatisfactory. &#10;&#10;Data table is located at B44 to G51">
          <a:extLst>
            <a:ext uri="{FF2B5EF4-FFF2-40B4-BE49-F238E27FC236}">
              <a16:creationId xmlns:a16="http://schemas.microsoft.com/office/drawing/2014/main" id="{4C43FEB0-D311-41E6-BD58-353D0980C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999608</xdr:colOff>
      <xdr:row>2</xdr:row>
      <xdr:rowOff>173122</xdr:rowOff>
    </xdr:to>
    <xdr:pic>
      <xdr:nvPicPr>
        <xdr:cNvPr id="2" name="Picture 1" descr="image of the Ofgem logo" title="Ofgem logo">
          <a:extLst>
            <a:ext uri="{FF2B5EF4-FFF2-40B4-BE49-F238E27FC236}">
              <a16:creationId xmlns:a16="http://schemas.microsoft.com/office/drawing/2014/main" id="{75CCA887-7073-4BF3-909D-C6762DF04D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87308</xdr:colOff>
      <xdr:row>11</xdr:row>
      <xdr:rowOff>67476</xdr:rowOff>
    </xdr:from>
    <xdr:to>
      <xdr:col>5</xdr:col>
      <xdr:colOff>596900</xdr:colOff>
      <xdr:row>30</xdr:row>
      <xdr:rowOff>0</xdr:rowOff>
    </xdr:to>
    <xdr:graphicFrame macro="">
      <xdr:nvGraphicFramePr>
        <xdr:cNvPr id="192" name="Chart 2" descr="This chart shows the results of targeted audits on RO generators in England. &#10;&#10;Data table is located at B29 to G34">
          <a:extLst>
            <a:ext uri="{FF2B5EF4-FFF2-40B4-BE49-F238E27FC236}">
              <a16:creationId xmlns:a16="http://schemas.microsoft.com/office/drawing/2014/main" id="{443D0282-50CB-420B-BCDA-3BC4FE8A98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268287</xdr:colOff>
      <xdr:row>30</xdr:row>
      <xdr:rowOff>38099</xdr:rowOff>
    </xdr:from>
    <xdr:to>
      <xdr:col>5</xdr:col>
      <xdr:colOff>546100</xdr:colOff>
      <xdr:row>47</xdr:row>
      <xdr:rowOff>68262</xdr:rowOff>
    </xdr:to>
    <xdr:graphicFrame macro="">
      <xdr:nvGraphicFramePr>
        <xdr:cNvPr id="194" name="Chart 6" descr="This chart shows the results of targeted audits on RO generators in Wales. &#10;&#10;Data table is located at B29 to G34">
          <a:extLst>
            <a:ext uri="{FF2B5EF4-FFF2-40B4-BE49-F238E27FC236}">
              <a16:creationId xmlns:a16="http://schemas.microsoft.com/office/drawing/2014/main" id="{52EB58A5-0A33-4357-AEC6-FCAF2D97A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657225</xdr:colOff>
      <xdr:row>10</xdr:row>
      <xdr:rowOff>142873</xdr:rowOff>
    </xdr:from>
    <xdr:to>
      <xdr:col>11</xdr:col>
      <xdr:colOff>401637</xdr:colOff>
      <xdr:row>29</xdr:row>
      <xdr:rowOff>57149</xdr:rowOff>
    </xdr:to>
    <xdr:graphicFrame macro="">
      <xdr:nvGraphicFramePr>
        <xdr:cNvPr id="3" name="Chart 2">
          <a:extLst>
            <a:ext uri="{FF2B5EF4-FFF2-40B4-BE49-F238E27FC236}">
              <a16:creationId xmlns:a16="http://schemas.microsoft.com/office/drawing/2014/main" id="{A25524C6-68F6-41CD-0F57-CF04E6C514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741363</xdr:colOff>
      <xdr:row>29</xdr:row>
      <xdr:rowOff>74613</xdr:rowOff>
    </xdr:from>
    <xdr:to>
      <xdr:col>11</xdr:col>
      <xdr:colOff>314325</xdr:colOff>
      <xdr:row>46</xdr:row>
      <xdr:rowOff>11113</xdr:rowOff>
    </xdr:to>
    <xdr:graphicFrame macro="">
      <xdr:nvGraphicFramePr>
        <xdr:cNvPr id="4" name="Chart 3">
          <a:extLst>
            <a:ext uri="{FF2B5EF4-FFF2-40B4-BE49-F238E27FC236}">
              <a16:creationId xmlns:a16="http://schemas.microsoft.com/office/drawing/2014/main" id="{973208F9-44AF-8B51-BDD8-AA6F9BB3AFD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217486</xdr:colOff>
      <xdr:row>46</xdr:row>
      <xdr:rowOff>190500</xdr:rowOff>
    </xdr:from>
    <xdr:to>
      <xdr:col>5</xdr:col>
      <xdr:colOff>622299</xdr:colOff>
      <xdr:row>64</xdr:row>
      <xdr:rowOff>36512</xdr:rowOff>
    </xdr:to>
    <xdr:graphicFrame macro="">
      <xdr:nvGraphicFramePr>
        <xdr:cNvPr id="5" name="Chart 4">
          <a:extLst>
            <a:ext uri="{FF2B5EF4-FFF2-40B4-BE49-F238E27FC236}">
              <a16:creationId xmlns:a16="http://schemas.microsoft.com/office/drawing/2014/main" id="{787660E4-CE23-8A8A-F60B-3EFB548C455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807519</xdr:colOff>
      <xdr:row>2</xdr:row>
      <xdr:rowOff>173122</xdr:rowOff>
    </xdr:to>
    <xdr:pic>
      <xdr:nvPicPr>
        <xdr:cNvPr id="2" name="Picture 1" descr="image of the Ofgem logo" title="Ofgem logo">
          <a:extLst>
            <a:ext uri="{FF2B5EF4-FFF2-40B4-BE49-F238E27FC236}">
              <a16:creationId xmlns:a16="http://schemas.microsoft.com/office/drawing/2014/main" id="{5E043BC8-87EF-45AA-A9D1-1147410E7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29029</xdr:colOff>
      <xdr:row>16</xdr:row>
      <xdr:rowOff>66675</xdr:rowOff>
    </xdr:from>
    <xdr:to>
      <xdr:col>3</xdr:col>
      <xdr:colOff>942975</xdr:colOff>
      <xdr:row>32</xdr:row>
      <xdr:rowOff>190500</xdr:rowOff>
    </xdr:to>
    <xdr:graphicFrame macro="">
      <xdr:nvGraphicFramePr>
        <xdr:cNvPr id="8" name="Chart 7" descr="This chart shows the results of targeted audits on RO generators, specifically fuelled stations. &#10;&#10;Data table is located at B27 to G34">
          <a:extLst>
            <a:ext uri="{FF2B5EF4-FFF2-40B4-BE49-F238E27FC236}">
              <a16:creationId xmlns:a16="http://schemas.microsoft.com/office/drawing/2014/main" id="{A83D7A0F-5948-4483-BB1B-F7B5A2D10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57150</xdr:colOff>
      <xdr:row>33</xdr:row>
      <xdr:rowOff>114300</xdr:rowOff>
    </xdr:from>
    <xdr:to>
      <xdr:col>3</xdr:col>
      <xdr:colOff>971096</xdr:colOff>
      <xdr:row>49</xdr:row>
      <xdr:rowOff>142875</xdr:rowOff>
    </xdr:to>
    <xdr:graphicFrame macro="">
      <xdr:nvGraphicFramePr>
        <xdr:cNvPr id="3" name="Chart 2" descr="This chart shows the results of targeted audits on RO generators, specifically fuelled stations. &#10;&#10;Data table is located at B27 to G34">
          <a:extLst>
            <a:ext uri="{FF2B5EF4-FFF2-40B4-BE49-F238E27FC236}">
              <a16:creationId xmlns:a16="http://schemas.microsoft.com/office/drawing/2014/main" id="{76113144-E9AA-435E-88CF-055E62649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1200150</xdr:colOff>
      <xdr:row>33</xdr:row>
      <xdr:rowOff>114300</xdr:rowOff>
    </xdr:from>
    <xdr:to>
      <xdr:col>5</xdr:col>
      <xdr:colOff>1133021</xdr:colOff>
      <xdr:row>49</xdr:row>
      <xdr:rowOff>142875</xdr:rowOff>
    </xdr:to>
    <xdr:graphicFrame macro="">
      <xdr:nvGraphicFramePr>
        <xdr:cNvPr id="4" name="Chart 3" descr="This chart shows the results of targeted audits on RO generators, specifically fuelled stations. &#10;&#10;Data table is located at B27 to G34">
          <a:extLst>
            <a:ext uri="{FF2B5EF4-FFF2-40B4-BE49-F238E27FC236}">
              <a16:creationId xmlns:a16="http://schemas.microsoft.com/office/drawing/2014/main" id="{A0F582CA-E256-4D85-9E31-E1426419C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1514475</xdr:colOff>
      <xdr:row>33</xdr:row>
      <xdr:rowOff>133350</xdr:rowOff>
    </xdr:from>
    <xdr:to>
      <xdr:col>8</xdr:col>
      <xdr:colOff>418646</xdr:colOff>
      <xdr:row>49</xdr:row>
      <xdr:rowOff>161925</xdr:rowOff>
    </xdr:to>
    <xdr:graphicFrame macro="">
      <xdr:nvGraphicFramePr>
        <xdr:cNvPr id="5" name="Chart 4" descr="This chart shows the results of targeted audits on RO generators, specifically fuelled stations. &#10;&#10;Data table is located at B27 to G34">
          <a:extLst>
            <a:ext uri="{FF2B5EF4-FFF2-40B4-BE49-F238E27FC236}">
              <a16:creationId xmlns:a16="http://schemas.microsoft.com/office/drawing/2014/main" id="{45DD2EF4-4500-496C-AD7D-5C42B0073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1295400</xdr:colOff>
      <xdr:row>16</xdr:row>
      <xdr:rowOff>95250</xdr:rowOff>
    </xdr:from>
    <xdr:to>
      <xdr:col>5</xdr:col>
      <xdr:colOff>1228271</xdr:colOff>
      <xdr:row>32</xdr:row>
      <xdr:rowOff>123825</xdr:rowOff>
    </xdr:to>
    <xdr:graphicFrame macro="">
      <xdr:nvGraphicFramePr>
        <xdr:cNvPr id="6" name="Chart 5" descr="This chart shows the results of targeted audits on RO generators, specifically fuelled stations. &#10;&#10;Data table is located at B27 to G34">
          <a:extLst>
            <a:ext uri="{FF2B5EF4-FFF2-40B4-BE49-F238E27FC236}">
              <a16:creationId xmlns:a16="http://schemas.microsoft.com/office/drawing/2014/main" id="{634C1C48-3F1D-4487-BC99-62EA4AEDD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1438275</xdr:colOff>
      <xdr:row>16</xdr:row>
      <xdr:rowOff>95250</xdr:rowOff>
    </xdr:from>
    <xdr:to>
      <xdr:col>8</xdr:col>
      <xdr:colOff>342446</xdr:colOff>
      <xdr:row>32</xdr:row>
      <xdr:rowOff>123825</xdr:rowOff>
    </xdr:to>
    <xdr:graphicFrame macro="">
      <xdr:nvGraphicFramePr>
        <xdr:cNvPr id="7" name="Chart 6" descr="This chart shows the results of targeted audits on RO generators, specifically fuelled stations. &#10;&#10;Data table is located at B27 to G34">
          <a:extLst>
            <a:ext uri="{FF2B5EF4-FFF2-40B4-BE49-F238E27FC236}">
              <a16:creationId xmlns:a16="http://schemas.microsoft.com/office/drawing/2014/main" id="{E81A612F-B41B-4B1F-AC2C-9F1999359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788469</xdr:colOff>
      <xdr:row>2</xdr:row>
      <xdr:rowOff>170615</xdr:rowOff>
    </xdr:to>
    <xdr:pic>
      <xdr:nvPicPr>
        <xdr:cNvPr id="2" name="Picture 1" descr="image of the Ofgem logo" title="Ofgem logo">
          <a:extLst>
            <a:ext uri="{FF2B5EF4-FFF2-40B4-BE49-F238E27FC236}">
              <a16:creationId xmlns:a16="http://schemas.microsoft.com/office/drawing/2014/main" id="{9103444D-FE35-435F-9767-AE557F187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17918</xdr:colOff>
      <xdr:row>12</xdr:row>
      <xdr:rowOff>9525</xdr:rowOff>
    </xdr:from>
    <xdr:to>
      <xdr:col>6</xdr:col>
      <xdr:colOff>798971</xdr:colOff>
      <xdr:row>38</xdr:row>
      <xdr:rowOff>123825</xdr:rowOff>
    </xdr:to>
    <xdr:graphicFrame macro="">
      <xdr:nvGraphicFramePr>
        <xdr:cNvPr id="4" name="Chart 4" descr="This chart shows the breakdown of targeted generator audit results from 2016-17 to 2020-21, as a percentage of all targeted audits conducted that year. Audit results can have one of four results; Good, Satisfactory, Weak, and Unsatisfactory. &#10;&#10;Data table is located at B40 to G46">
          <a:extLst>
            <a:ext uri="{FF2B5EF4-FFF2-40B4-BE49-F238E27FC236}">
              <a16:creationId xmlns:a16="http://schemas.microsoft.com/office/drawing/2014/main" id="{70F8A808-8C88-426D-B4EF-33CCBC79C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1008497</xdr:colOff>
      <xdr:row>3</xdr:row>
      <xdr:rowOff>21040</xdr:rowOff>
    </xdr:to>
    <xdr:pic>
      <xdr:nvPicPr>
        <xdr:cNvPr id="2" name="Picture 1" descr="image of the Ofgem logo" title="Ofgem logo">
          <a:extLst>
            <a:ext uri="{FF2B5EF4-FFF2-40B4-BE49-F238E27FC236}">
              <a16:creationId xmlns:a16="http://schemas.microsoft.com/office/drawing/2014/main" id="{3829C14A-9D58-4759-BD28-ED2870D16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81110"/>
        </a:xfrm>
        <a:prstGeom prst="rect">
          <a:avLst/>
        </a:prstGeom>
      </xdr:spPr>
    </xdr:pic>
    <xdr:clientData/>
  </xdr:twoCellAnchor>
  <xdr:twoCellAnchor editAs="oneCell">
    <xdr:from>
      <xdr:col>0</xdr:col>
      <xdr:colOff>0</xdr:colOff>
      <xdr:row>12</xdr:row>
      <xdr:rowOff>125802</xdr:rowOff>
    </xdr:from>
    <xdr:to>
      <xdr:col>8</xdr:col>
      <xdr:colOff>542452</xdr:colOff>
      <xdr:row>56</xdr:row>
      <xdr:rowOff>189404</xdr:rowOff>
    </xdr:to>
    <xdr:pic>
      <xdr:nvPicPr>
        <xdr:cNvPr id="4" name="Picture 3" descr="A map of united kingdom with pie charts showing the capacity deployed in each country split by technology type.">
          <a:extLst>
            <a:ext uri="{FF2B5EF4-FFF2-40B4-BE49-F238E27FC236}">
              <a16:creationId xmlns:a16="http://schemas.microsoft.com/office/drawing/2014/main" id="{E796D7A3-F683-3499-C578-2FF68169F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740685"/>
          <a:ext cx="8085803" cy="8757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114298</xdr:colOff>
      <xdr:row>11</xdr:row>
      <xdr:rowOff>95251</xdr:rowOff>
    </xdr:from>
    <xdr:to>
      <xdr:col>4</xdr:col>
      <xdr:colOff>942975</xdr:colOff>
      <xdr:row>30</xdr:row>
      <xdr:rowOff>9525</xdr:rowOff>
    </xdr:to>
    <xdr:graphicFrame macro="">
      <xdr:nvGraphicFramePr>
        <xdr:cNvPr id="4" name="Chart 3">
          <a:extLst>
            <a:ext uri="{FF2B5EF4-FFF2-40B4-BE49-F238E27FC236}">
              <a16:creationId xmlns:a16="http://schemas.microsoft.com/office/drawing/2014/main" id="{6A919E40-FF45-498D-B966-1BD0282537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2209282</xdr:colOff>
      <xdr:row>3</xdr:row>
      <xdr:rowOff>58822</xdr:rowOff>
    </xdr:to>
    <xdr:pic>
      <xdr:nvPicPr>
        <xdr:cNvPr id="5" name="Picture 4" descr="image of the Ofgem logo" title="Ofgem logo">
          <a:extLst>
            <a:ext uri="{FF2B5EF4-FFF2-40B4-BE49-F238E27FC236}">
              <a16:creationId xmlns:a16="http://schemas.microsoft.com/office/drawing/2014/main" id="{D47AE6A3-7BD0-4A44-B9AD-3B5C994E8E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383907" cy="56841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1026594</xdr:colOff>
      <xdr:row>3</xdr:row>
      <xdr:rowOff>28660</xdr:rowOff>
    </xdr:to>
    <xdr:pic>
      <xdr:nvPicPr>
        <xdr:cNvPr id="2" name="Picture 1" descr="image of the Ofgem logo" title="Ofgem logo">
          <a:extLst>
            <a:ext uri="{FF2B5EF4-FFF2-40B4-BE49-F238E27FC236}">
              <a16:creationId xmlns:a16="http://schemas.microsoft.com/office/drawing/2014/main" id="{37C9D8B6-C7FC-4BAD-BC1B-D1DAB22078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twoCellAnchor>
    <xdr:from>
      <xdr:col>1</xdr:col>
      <xdr:colOff>10462</xdr:colOff>
      <xdr:row>11</xdr:row>
      <xdr:rowOff>189066</xdr:rowOff>
    </xdr:from>
    <xdr:to>
      <xdr:col>3</xdr:col>
      <xdr:colOff>1428750</xdr:colOff>
      <xdr:row>31</xdr:row>
      <xdr:rowOff>15153</xdr:rowOff>
    </xdr:to>
    <xdr:graphicFrame macro="">
      <xdr:nvGraphicFramePr>
        <xdr:cNvPr id="4" name="Chart 3" descr="This chart shows the results of statistical audits on RO generators in England. &#10;&#10;Data table is located at B29 to G34">
          <a:extLst>
            <a:ext uri="{FF2B5EF4-FFF2-40B4-BE49-F238E27FC236}">
              <a16:creationId xmlns:a16="http://schemas.microsoft.com/office/drawing/2014/main" id="{1C2F79F3-7A26-44C1-90F2-3EF74FB85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1523314</xdr:colOff>
      <xdr:row>12</xdr:row>
      <xdr:rowOff>85863</xdr:rowOff>
    </xdr:from>
    <xdr:to>
      <xdr:col>5</xdr:col>
      <xdr:colOff>2027526</xdr:colOff>
      <xdr:row>31</xdr:row>
      <xdr:rowOff>150668</xdr:rowOff>
    </xdr:to>
    <xdr:graphicFrame macro="">
      <xdr:nvGraphicFramePr>
        <xdr:cNvPr id="5" name="Chart 4" descr="This chart shows the results of statistical audits on RO generators in Scotland. &#10;&#10;Data table is located at B29 to G34">
          <a:extLst>
            <a:ext uri="{FF2B5EF4-FFF2-40B4-BE49-F238E27FC236}">
              <a16:creationId xmlns:a16="http://schemas.microsoft.com/office/drawing/2014/main" id="{3580E1F8-BA49-4F15-A1B4-B3322CB41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2143909</xdr:colOff>
      <xdr:row>12</xdr:row>
      <xdr:rowOff>4509</xdr:rowOff>
    </xdr:from>
    <xdr:to>
      <xdr:col>9</xdr:col>
      <xdr:colOff>458498</xdr:colOff>
      <xdr:row>31</xdr:row>
      <xdr:rowOff>62778</xdr:rowOff>
    </xdr:to>
    <xdr:graphicFrame macro="">
      <xdr:nvGraphicFramePr>
        <xdr:cNvPr id="6" name="Chart 5" descr="This chart shows the results of statistical audits on RO generators in Wales. &#10;&#10;Data table is located at B29 to G34">
          <a:extLst>
            <a:ext uri="{FF2B5EF4-FFF2-40B4-BE49-F238E27FC236}">
              <a16:creationId xmlns:a16="http://schemas.microsoft.com/office/drawing/2014/main" id="{990D43EA-7492-46BE-BCD9-68D95B323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104517</xdr:colOff>
      <xdr:row>31</xdr:row>
      <xdr:rowOff>147443</xdr:rowOff>
    </xdr:from>
    <xdr:to>
      <xdr:col>3</xdr:col>
      <xdr:colOff>1994910</xdr:colOff>
      <xdr:row>51</xdr:row>
      <xdr:rowOff>20782</xdr:rowOff>
    </xdr:to>
    <xdr:graphicFrame macro="">
      <xdr:nvGraphicFramePr>
        <xdr:cNvPr id="7" name="Chart 6" descr="This chart shows the results of statistical audits on RO generators in Northern Ireland. &#10;&#10;Data table is located at B29 to G34">
          <a:extLst>
            <a:ext uri="{FF2B5EF4-FFF2-40B4-BE49-F238E27FC236}">
              <a16:creationId xmlns:a16="http://schemas.microsoft.com/office/drawing/2014/main" id="{1CECF401-87A3-4F50-8FDD-A75E7BB94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399924</xdr:colOff>
      <xdr:row>12</xdr:row>
      <xdr:rowOff>19051</xdr:rowOff>
    </xdr:from>
    <xdr:to>
      <xdr:col>23</xdr:col>
      <xdr:colOff>581660</xdr:colOff>
      <xdr:row>31</xdr:row>
      <xdr:rowOff>114300</xdr:rowOff>
    </xdr:to>
    <xdr:graphicFrame macro="">
      <xdr:nvGraphicFramePr>
        <xdr:cNvPr id="8" name="Chart 7" descr="This chart shows the results of statistical audits on RO generators in the UK. &#10;&#10;Data table is located at B29 to G34">
          <a:extLst>
            <a:ext uri="{FF2B5EF4-FFF2-40B4-BE49-F238E27FC236}">
              <a16:creationId xmlns:a16="http://schemas.microsoft.com/office/drawing/2014/main" id="{10CD3A28-8424-4C72-951C-A84543703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1536989</xdr:colOff>
      <xdr:row>31</xdr:row>
      <xdr:rowOff>162359</xdr:rowOff>
    </xdr:from>
    <xdr:to>
      <xdr:col>6</xdr:col>
      <xdr:colOff>27388</xdr:colOff>
      <xdr:row>51</xdr:row>
      <xdr:rowOff>35698</xdr:rowOff>
    </xdr:to>
    <xdr:graphicFrame macro="">
      <xdr:nvGraphicFramePr>
        <xdr:cNvPr id="3" name="Chart 2" descr="This chart shows the results of statistical audits on RO generators in Northern Ireland. &#10;&#10;Data table is located at B29 to G34">
          <a:extLst>
            <a:ext uri="{FF2B5EF4-FFF2-40B4-BE49-F238E27FC236}">
              <a16:creationId xmlns:a16="http://schemas.microsoft.com/office/drawing/2014/main" id="{57E36FB1-1528-44D5-A5D5-19932392F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675757</xdr:colOff>
      <xdr:row>3</xdr:row>
      <xdr:rowOff>30247</xdr:rowOff>
    </xdr:to>
    <xdr:pic>
      <xdr:nvPicPr>
        <xdr:cNvPr id="2" name="Picture 1" descr="image of the Ofgem logo" title="Ofgem logo">
          <a:extLst>
            <a:ext uri="{FF2B5EF4-FFF2-40B4-BE49-F238E27FC236}">
              <a16:creationId xmlns:a16="http://schemas.microsoft.com/office/drawing/2014/main" id="{02972B4F-8A74-46FE-BF91-F76D26BC7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1</xdr:col>
      <xdr:colOff>15876</xdr:colOff>
      <xdr:row>13</xdr:row>
      <xdr:rowOff>170447</xdr:rowOff>
    </xdr:from>
    <xdr:to>
      <xdr:col>3</xdr:col>
      <xdr:colOff>1095374</xdr:colOff>
      <xdr:row>30</xdr:row>
      <xdr:rowOff>120316</xdr:rowOff>
    </xdr:to>
    <xdr:graphicFrame macro="">
      <xdr:nvGraphicFramePr>
        <xdr:cNvPr id="5" name="Chart 4" descr="This chart shows the results of statistical audits on RO generators, specifically fuelled stations. &#10;&#10;Data table is located at B27 to G35">
          <a:extLst>
            <a:ext uri="{FF2B5EF4-FFF2-40B4-BE49-F238E27FC236}">
              <a16:creationId xmlns:a16="http://schemas.microsoft.com/office/drawing/2014/main" id="{51CF989A-64E5-48CE-B62D-2C3FD76CF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1040492</xdr:colOff>
      <xdr:row>13</xdr:row>
      <xdr:rowOff>169141</xdr:rowOff>
    </xdr:from>
    <xdr:to>
      <xdr:col>5</xdr:col>
      <xdr:colOff>1304924</xdr:colOff>
      <xdr:row>30</xdr:row>
      <xdr:rowOff>114300</xdr:rowOff>
    </xdr:to>
    <xdr:graphicFrame macro="">
      <xdr:nvGraphicFramePr>
        <xdr:cNvPr id="13" name="Chart 12" descr="This chart shows the results of statistical audits on RO generators, specifically hydro stations. &#10;&#10;Data table is located at B27 to G35">
          <a:extLst>
            <a:ext uri="{FF2B5EF4-FFF2-40B4-BE49-F238E27FC236}">
              <a16:creationId xmlns:a16="http://schemas.microsoft.com/office/drawing/2014/main" id="{DED198C0-8EBC-4C62-9214-62EC0233D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1255086</xdr:colOff>
      <xdr:row>14</xdr:row>
      <xdr:rowOff>18328</xdr:rowOff>
    </xdr:from>
    <xdr:to>
      <xdr:col>8</xdr:col>
      <xdr:colOff>38577</xdr:colOff>
      <xdr:row>30</xdr:row>
      <xdr:rowOff>171450</xdr:rowOff>
    </xdr:to>
    <xdr:graphicFrame macro="">
      <xdr:nvGraphicFramePr>
        <xdr:cNvPr id="14" name="Chart 13" descr="This chart shows the results of statistical audits on RO generators, specifically landfill gas stations. &#10;&#10;Data table is located at B27 to G35">
          <a:extLst>
            <a:ext uri="{FF2B5EF4-FFF2-40B4-BE49-F238E27FC236}">
              <a16:creationId xmlns:a16="http://schemas.microsoft.com/office/drawing/2014/main" id="{0C6DE181-C3C7-48D1-83D1-4389FD3CF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276801</xdr:colOff>
      <xdr:row>14</xdr:row>
      <xdr:rowOff>168442</xdr:rowOff>
    </xdr:from>
    <xdr:to>
      <xdr:col>20</xdr:col>
      <xdr:colOff>388302</xdr:colOff>
      <xdr:row>50</xdr:row>
      <xdr:rowOff>30079</xdr:rowOff>
    </xdr:to>
    <xdr:graphicFrame macro="">
      <xdr:nvGraphicFramePr>
        <xdr:cNvPr id="16" name="Chart 15" descr="This chart shows the results of statistical audits on RO generators, specifically onshore wind stations. &#10;&#10;Data table is located at B27 to G35">
          <a:extLst>
            <a:ext uri="{FF2B5EF4-FFF2-40B4-BE49-F238E27FC236}">
              <a16:creationId xmlns:a16="http://schemas.microsoft.com/office/drawing/2014/main" id="{8E9C489E-F9CF-406D-8999-93AACF5A0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114300</xdr:colOff>
      <xdr:row>31</xdr:row>
      <xdr:rowOff>38099</xdr:rowOff>
    </xdr:from>
    <xdr:to>
      <xdr:col>3</xdr:col>
      <xdr:colOff>1104900</xdr:colOff>
      <xdr:row>47</xdr:row>
      <xdr:rowOff>66675</xdr:rowOff>
    </xdr:to>
    <xdr:graphicFrame macro="">
      <xdr:nvGraphicFramePr>
        <xdr:cNvPr id="4" name="Chart 3" descr="This chart shows the results of statistical audits on RO generators, specifically fuelled stations. &#10;&#10;Data table is located at B27 to G35">
          <a:extLst>
            <a:ext uri="{FF2B5EF4-FFF2-40B4-BE49-F238E27FC236}">
              <a16:creationId xmlns:a16="http://schemas.microsoft.com/office/drawing/2014/main" id="{9831AFDA-68B2-4E1F-ABBA-6E6DD23F9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1171575</xdr:colOff>
      <xdr:row>31</xdr:row>
      <xdr:rowOff>123825</xdr:rowOff>
    </xdr:from>
    <xdr:to>
      <xdr:col>5</xdr:col>
      <xdr:colOff>1458712</xdr:colOff>
      <xdr:row>47</xdr:row>
      <xdr:rowOff>105078</xdr:rowOff>
    </xdr:to>
    <xdr:graphicFrame macro="">
      <xdr:nvGraphicFramePr>
        <xdr:cNvPr id="6" name="Chart 5" descr="This chart shows the results of statistical audits on RO generators, specifically hydro stations. &#10;&#10;Data table is located at B27 to G35">
          <a:extLst>
            <a:ext uri="{FF2B5EF4-FFF2-40B4-BE49-F238E27FC236}">
              <a16:creationId xmlns:a16="http://schemas.microsoft.com/office/drawing/2014/main" id="{626DB281-0094-48BB-8F11-C31D4F8AA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1228725</xdr:colOff>
      <xdr:row>31</xdr:row>
      <xdr:rowOff>180975</xdr:rowOff>
    </xdr:from>
    <xdr:to>
      <xdr:col>8</xdr:col>
      <xdr:colOff>76200</xdr:colOff>
      <xdr:row>47</xdr:row>
      <xdr:rowOff>162228</xdr:rowOff>
    </xdr:to>
    <xdr:graphicFrame macro="">
      <xdr:nvGraphicFramePr>
        <xdr:cNvPr id="7" name="Chart 6" descr="This chart shows the results of statistical audits on RO generators, specifically hydro stations. &#10;&#10;Data table is located at B27 to G35">
          <a:extLst>
            <a:ext uri="{FF2B5EF4-FFF2-40B4-BE49-F238E27FC236}">
              <a16:creationId xmlns:a16="http://schemas.microsoft.com/office/drawing/2014/main" id="{7526BB26-697E-4794-9C82-785D5DB66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2055294</xdr:colOff>
      <xdr:row>3</xdr:row>
      <xdr:rowOff>114385</xdr:rowOff>
    </xdr:to>
    <xdr:pic>
      <xdr:nvPicPr>
        <xdr:cNvPr id="2" name="Picture 1" descr="image of the Ofgem logo" title="Ofgem logo">
          <a:extLst>
            <a:ext uri="{FF2B5EF4-FFF2-40B4-BE49-F238E27FC236}">
              <a16:creationId xmlns:a16="http://schemas.microsoft.com/office/drawing/2014/main" id="{CBAA4013-1F21-4B23-8724-861BFA89B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21982" cy="600160"/>
        </a:xfrm>
        <a:prstGeom prst="rect">
          <a:avLst/>
        </a:prstGeom>
      </xdr:spPr>
    </xdr:pic>
    <xdr:clientData/>
  </xdr:twoCellAnchor>
  <xdr:twoCellAnchor editAs="oneCell">
    <xdr:from>
      <xdr:col>0</xdr:col>
      <xdr:colOff>0</xdr:colOff>
      <xdr:row>0</xdr:row>
      <xdr:rowOff>0</xdr:rowOff>
    </xdr:from>
    <xdr:to>
      <xdr:col>1</xdr:col>
      <xdr:colOff>2141019</xdr:colOff>
      <xdr:row>3</xdr:row>
      <xdr:rowOff>114385</xdr:rowOff>
    </xdr:to>
    <xdr:pic>
      <xdr:nvPicPr>
        <xdr:cNvPr id="4" name="Picture 3" descr="image of the Ofgem logo" title="Ofgem logo">
          <a:extLst>
            <a:ext uri="{FF2B5EF4-FFF2-40B4-BE49-F238E27FC236}">
              <a16:creationId xmlns:a16="http://schemas.microsoft.com/office/drawing/2014/main" id="{C27FAEAE-BD18-48BE-89F9-96205354F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21982" cy="600160"/>
        </a:xfrm>
        <a:prstGeom prst="rect">
          <a:avLst/>
        </a:prstGeom>
      </xdr:spPr>
    </xdr:pic>
    <xdr:clientData/>
  </xdr:twoCellAnchor>
  <xdr:twoCellAnchor>
    <xdr:from>
      <xdr:col>1</xdr:col>
      <xdr:colOff>115885</xdr:colOff>
      <xdr:row>13</xdr:row>
      <xdr:rowOff>7937</xdr:rowOff>
    </xdr:from>
    <xdr:to>
      <xdr:col>4</xdr:col>
      <xdr:colOff>1257299</xdr:colOff>
      <xdr:row>32</xdr:row>
      <xdr:rowOff>87313</xdr:rowOff>
    </xdr:to>
    <xdr:graphicFrame macro="">
      <xdr:nvGraphicFramePr>
        <xdr:cNvPr id="6" name="Chart 5">
          <a:extLst>
            <a:ext uri="{FF2B5EF4-FFF2-40B4-BE49-F238E27FC236}">
              <a16:creationId xmlns:a16="http://schemas.microsoft.com/office/drawing/2014/main" id="{53689175-78B2-400F-BE39-FB78354A2CC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2047357</xdr:colOff>
      <xdr:row>3</xdr:row>
      <xdr:rowOff>114385</xdr:rowOff>
    </xdr:to>
    <xdr:pic>
      <xdr:nvPicPr>
        <xdr:cNvPr id="2" name="Picture 1" descr="image of the Ofgem logo" title="Ofgem logo">
          <a:extLst>
            <a:ext uri="{FF2B5EF4-FFF2-40B4-BE49-F238E27FC236}">
              <a16:creationId xmlns:a16="http://schemas.microsoft.com/office/drawing/2014/main" id="{CB99E954-9E4B-4FBD-8BFD-F94DA02BA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21982" cy="628735"/>
        </a:xfrm>
        <a:prstGeom prst="rect">
          <a:avLst/>
        </a:prstGeom>
      </xdr:spPr>
    </xdr:pic>
    <xdr:clientData/>
  </xdr:twoCellAnchor>
  <xdr:twoCellAnchor editAs="oneCell">
    <xdr:from>
      <xdr:col>0</xdr:col>
      <xdr:colOff>0</xdr:colOff>
      <xdr:row>0</xdr:row>
      <xdr:rowOff>0</xdr:rowOff>
    </xdr:from>
    <xdr:to>
      <xdr:col>1</xdr:col>
      <xdr:colOff>2141019</xdr:colOff>
      <xdr:row>3</xdr:row>
      <xdr:rowOff>114385</xdr:rowOff>
    </xdr:to>
    <xdr:pic>
      <xdr:nvPicPr>
        <xdr:cNvPr id="3" name="Picture 2" descr="image of the Ofgem logo" title="Ofgem logo">
          <a:extLst>
            <a:ext uri="{FF2B5EF4-FFF2-40B4-BE49-F238E27FC236}">
              <a16:creationId xmlns:a16="http://schemas.microsoft.com/office/drawing/2014/main" id="{E8708F7C-FCDA-4172-BC56-D710843C6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7707" cy="628735"/>
        </a:xfrm>
        <a:prstGeom prst="rect">
          <a:avLst/>
        </a:prstGeom>
      </xdr:spPr>
    </xdr:pic>
    <xdr:clientData/>
  </xdr:twoCellAnchor>
  <xdr:twoCellAnchor>
    <xdr:from>
      <xdr:col>1</xdr:col>
      <xdr:colOff>68262</xdr:colOff>
      <xdr:row>10</xdr:row>
      <xdr:rowOff>28576</xdr:rowOff>
    </xdr:from>
    <xdr:to>
      <xdr:col>3</xdr:col>
      <xdr:colOff>246062</xdr:colOff>
      <xdr:row>30</xdr:row>
      <xdr:rowOff>107950</xdr:rowOff>
    </xdr:to>
    <xdr:graphicFrame macro="">
      <xdr:nvGraphicFramePr>
        <xdr:cNvPr id="13" name="Chart 12">
          <a:extLst>
            <a:ext uri="{FF2B5EF4-FFF2-40B4-BE49-F238E27FC236}">
              <a16:creationId xmlns:a16="http://schemas.microsoft.com/office/drawing/2014/main" id="{7B900FCA-9700-E60C-BC5B-FCB5BB2FFDE4}"/>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696911</xdr:colOff>
      <xdr:row>10</xdr:row>
      <xdr:rowOff>0</xdr:rowOff>
    </xdr:from>
    <xdr:to>
      <xdr:col>5</xdr:col>
      <xdr:colOff>819149</xdr:colOff>
      <xdr:row>30</xdr:row>
      <xdr:rowOff>114299</xdr:rowOff>
    </xdr:to>
    <xdr:graphicFrame macro="">
      <xdr:nvGraphicFramePr>
        <xdr:cNvPr id="14" name="Chart 13">
          <a:extLst>
            <a:ext uri="{FF2B5EF4-FFF2-40B4-BE49-F238E27FC236}">
              <a16:creationId xmlns:a16="http://schemas.microsoft.com/office/drawing/2014/main" id="{C08B0123-71B9-696B-8FEA-D83A56FBD9A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2047357</xdr:colOff>
      <xdr:row>2</xdr:row>
      <xdr:rowOff>190585</xdr:rowOff>
    </xdr:to>
    <xdr:pic>
      <xdr:nvPicPr>
        <xdr:cNvPr id="2" name="Picture 1" descr="image of the Ofgem logo" title="Ofgem logo">
          <a:extLst>
            <a:ext uri="{FF2B5EF4-FFF2-40B4-BE49-F238E27FC236}">
              <a16:creationId xmlns:a16="http://schemas.microsoft.com/office/drawing/2014/main" id="{CD7B97F1-AB39-4D06-BC8E-6F6B7FF88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21982" cy="628735"/>
        </a:xfrm>
        <a:prstGeom prst="rect">
          <a:avLst/>
        </a:prstGeom>
      </xdr:spPr>
    </xdr:pic>
    <xdr:clientData/>
  </xdr:twoCellAnchor>
  <xdr:twoCellAnchor editAs="oneCell">
    <xdr:from>
      <xdr:col>0</xdr:col>
      <xdr:colOff>0</xdr:colOff>
      <xdr:row>0</xdr:row>
      <xdr:rowOff>0</xdr:rowOff>
    </xdr:from>
    <xdr:to>
      <xdr:col>1</xdr:col>
      <xdr:colOff>2141019</xdr:colOff>
      <xdr:row>2</xdr:row>
      <xdr:rowOff>190585</xdr:rowOff>
    </xdr:to>
    <xdr:pic>
      <xdr:nvPicPr>
        <xdr:cNvPr id="3" name="Picture 2" descr="image of the Ofgem logo" title="Ofgem logo">
          <a:extLst>
            <a:ext uri="{FF2B5EF4-FFF2-40B4-BE49-F238E27FC236}">
              <a16:creationId xmlns:a16="http://schemas.microsoft.com/office/drawing/2014/main" id="{727D025E-94AC-4787-BE7B-483A4C4AD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7707" cy="628735"/>
        </a:xfrm>
        <a:prstGeom prst="rect">
          <a:avLst/>
        </a:prstGeom>
      </xdr:spPr>
    </xdr:pic>
    <xdr:clientData/>
  </xdr:twoCellAnchor>
  <xdr:twoCellAnchor>
    <xdr:from>
      <xdr:col>1</xdr:col>
      <xdr:colOff>104774</xdr:colOff>
      <xdr:row>12</xdr:row>
      <xdr:rowOff>7937</xdr:rowOff>
    </xdr:from>
    <xdr:to>
      <xdr:col>4</xdr:col>
      <xdr:colOff>492125</xdr:colOff>
      <xdr:row>31</xdr:row>
      <xdr:rowOff>82551</xdr:rowOff>
    </xdr:to>
    <xdr:graphicFrame macro="">
      <xdr:nvGraphicFramePr>
        <xdr:cNvPr id="4" name="Chart 3">
          <a:extLst>
            <a:ext uri="{FF2B5EF4-FFF2-40B4-BE49-F238E27FC236}">
              <a16:creationId xmlns:a16="http://schemas.microsoft.com/office/drawing/2014/main" id="{75A47C7B-130B-4ADA-8DA7-57A8AD826DA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2047357</xdr:colOff>
      <xdr:row>3</xdr:row>
      <xdr:rowOff>28660</xdr:rowOff>
    </xdr:to>
    <xdr:pic>
      <xdr:nvPicPr>
        <xdr:cNvPr id="2" name="Picture 1" descr="image of the Ofgem logo" title="Ofgem logo">
          <a:extLst>
            <a:ext uri="{FF2B5EF4-FFF2-40B4-BE49-F238E27FC236}">
              <a16:creationId xmlns:a16="http://schemas.microsoft.com/office/drawing/2014/main" id="{08E68ADE-1549-4AEC-9662-837F088EC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18807" cy="628735"/>
        </a:xfrm>
        <a:prstGeom prst="rect">
          <a:avLst/>
        </a:prstGeom>
      </xdr:spPr>
    </xdr:pic>
    <xdr:clientData/>
  </xdr:twoCellAnchor>
  <xdr:twoCellAnchor editAs="oneCell">
    <xdr:from>
      <xdr:col>0</xdr:col>
      <xdr:colOff>0</xdr:colOff>
      <xdr:row>0</xdr:row>
      <xdr:rowOff>0</xdr:rowOff>
    </xdr:from>
    <xdr:to>
      <xdr:col>1</xdr:col>
      <xdr:colOff>2141019</xdr:colOff>
      <xdr:row>3</xdr:row>
      <xdr:rowOff>28660</xdr:rowOff>
    </xdr:to>
    <xdr:pic>
      <xdr:nvPicPr>
        <xdr:cNvPr id="3" name="Picture 2" descr="image of the Ofgem logo" title="Ofgem logo">
          <a:extLst>
            <a:ext uri="{FF2B5EF4-FFF2-40B4-BE49-F238E27FC236}">
              <a16:creationId xmlns:a16="http://schemas.microsoft.com/office/drawing/2014/main" id="{BCA8E3EB-86B1-484A-A903-2E903611E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07707" cy="628735"/>
        </a:xfrm>
        <a:prstGeom prst="rect">
          <a:avLst/>
        </a:prstGeom>
      </xdr:spPr>
    </xdr:pic>
    <xdr:clientData/>
  </xdr:twoCellAnchor>
  <xdr:twoCellAnchor>
    <xdr:from>
      <xdr:col>1</xdr:col>
      <xdr:colOff>260349</xdr:colOff>
      <xdr:row>11</xdr:row>
      <xdr:rowOff>84137</xdr:rowOff>
    </xdr:from>
    <xdr:to>
      <xdr:col>4</xdr:col>
      <xdr:colOff>647700</xdr:colOff>
      <xdr:row>30</xdr:row>
      <xdr:rowOff>158751</xdr:rowOff>
    </xdr:to>
    <xdr:graphicFrame macro="">
      <xdr:nvGraphicFramePr>
        <xdr:cNvPr id="5" name="Chart 4">
          <a:extLst>
            <a:ext uri="{FF2B5EF4-FFF2-40B4-BE49-F238E27FC236}">
              <a16:creationId xmlns:a16="http://schemas.microsoft.com/office/drawing/2014/main" id="{BD5B1F87-35BA-47E0-B978-9E505F7ECB7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2217219</xdr:colOff>
      <xdr:row>3</xdr:row>
      <xdr:rowOff>30247</xdr:rowOff>
    </xdr:to>
    <xdr:pic>
      <xdr:nvPicPr>
        <xdr:cNvPr id="2" name="Picture 1" descr="image of the Ofgem logo" title="Ofgem logo">
          <a:extLst>
            <a:ext uri="{FF2B5EF4-FFF2-40B4-BE49-F238E27FC236}">
              <a16:creationId xmlns:a16="http://schemas.microsoft.com/office/drawing/2014/main" id="{26F89F4D-EB81-4C79-A24D-AA1F3EA509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0</xdr:col>
      <xdr:colOff>171449</xdr:colOff>
      <xdr:row>11</xdr:row>
      <xdr:rowOff>95250</xdr:rowOff>
    </xdr:from>
    <xdr:to>
      <xdr:col>4</xdr:col>
      <xdr:colOff>1028699</xdr:colOff>
      <xdr:row>32</xdr:row>
      <xdr:rowOff>76200</xdr:rowOff>
    </xdr:to>
    <xdr:graphicFrame macro="">
      <xdr:nvGraphicFramePr>
        <xdr:cNvPr id="5" name="Chart 4">
          <a:extLst>
            <a:ext uri="{FF2B5EF4-FFF2-40B4-BE49-F238E27FC236}">
              <a16:creationId xmlns:a16="http://schemas.microsoft.com/office/drawing/2014/main" id="{BCC18612-FC9C-451B-82CF-739281670E0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2217219</xdr:colOff>
      <xdr:row>2</xdr:row>
      <xdr:rowOff>173122</xdr:rowOff>
    </xdr:to>
    <xdr:pic>
      <xdr:nvPicPr>
        <xdr:cNvPr id="2" name="Picture 1" descr="image of the Ofgem logo" title="Ofgem logo">
          <a:extLst>
            <a:ext uri="{FF2B5EF4-FFF2-40B4-BE49-F238E27FC236}">
              <a16:creationId xmlns:a16="http://schemas.microsoft.com/office/drawing/2014/main" id="{6016EEB8-6F26-4619-B6E4-1384CB338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6841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1085332</xdr:colOff>
      <xdr:row>3</xdr:row>
      <xdr:rowOff>28660</xdr:rowOff>
    </xdr:to>
    <xdr:pic>
      <xdr:nvPicPr>
        <xdr:cNvPr id="2" name="Picture 1" descr="image of the Ofgem logo" title="Ofgem logo">
          <a:extLst>
            <a:ext uri="{FF2B5EF4-FFF2-40B4-BE49-F238E27FC236}">
              <a16:creationId xmlns:a16="http://schemas.microsoft.com/office/drawing/2014/main" id="{C5C26F32-91B0-47CC-99CC-91EC890E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1009132</xdr:colOff>
      <xdr:row>2</xdr:row>
      <xdr:rowOff>169312</xdr:rowOff>
    </xdr:to>
    <xdr:pic>
      <xdr:nvPicPr>
        <xdr:cNvPr id="2" name="Picture 1" descr="image of the Ofgem logo" title="Ofgem logo">
          <a:extLst>
            <a:ext uri="{FF2B5EF4-FFF2-40B4-BE49-F238E27FC236}">
              <a16:creationId xmlns:a16="http://schemas.microsoft.com/office/drawing/2014/main" id="{75882C88-B8EB-4F8D-BD45-2C920407E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71585"/>
        </a:xfrm>
        <a:prstGeom prst="rect">
          <a:avLst/>
        </a:prstGeom>
      </xdr:spPr>
    </xdr:pic>
    <xdr:clientData/>
  </xdr:twoCellAnchor>
  <xdr:twoCellAnchor>
    <xdr:from>
      <xdr:col>5</xdr:col>
      <xdr:colOff>390525</xdr:colOff>
      <xdr:row>13</xdr:row>
      <xdr:rowOff>63515</xdr:rowOff>
    </xdr:from>
    <xdr:to>
      <xdr:col>7</xdr:col>
      <xdr:colOff>787675</xdr:colOff>
      <xdr:row>28</xdr:row>
      <xdr:rowOff>104775</xdr:rowOff>
    </xdr:to>
    <xdr:graphicFrame macro="">
      <xdr:nvGraphicFramePr>
        <xdr:cNvPr id="4" name="Chart 3" descr="This pie chart shows that Non-Micro stations make up more than 99% of the installed capacity. &#10;&#10;Data table is located at F25 to H27">
          <a:extLst>
            <a:ext uri="{FF2B5EF4-FFF2-40B4-BE49-F238E27FC236}">
              <a16:creationId xmlns:a16="http://schemas.microsoft.com/office/drawing/2014/main" id="{24EED9B4-FF82-470F-8C31-97AF506DF3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501650</xdr:colOff>
      <xdr:row>13</xdr:row>
      <xdr:rowOff>0</xdr:rowOff>
    </xdr:from>
    <xdr:to>
      <xdr:col>3</xdr:col>
      <xdr:colOff>711200</xdr:colOff>
      <xdr:row>28</xdr:row>
      <xdr:rowOff>41260</xdr:rowOff>
    </xdr:to>
    <xdr:graphicFrame macro="">
      <xdr:nvGraphicFramePr>
        <xdr:cNvPr id="5" name="Chart 4" descr="This pie chart shows that Micro stations make up 85% of accredited stations. &#10;&#10;Data table is located at B25 to D27">
          <a:extLst>
            <a:ext uri="{FF2B5EF4-FFF2-40B4-BE49-F238E27FC236}">
              <a16:creationId xmlns:a16="http://schemas.microsoft.com/office/drawing/2014/main" id="{8ED258C4-CD2F-4517-A27B-A01F7B2928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2380732" cy="571585"/>
    <xdr:pic>
      <xdr:nvPicPr>
        <xdr:cNvPr id="2" name="Picture 1" descr="image of the Ofgem logo" title="Ofgem logo">
          <a:extLst>
            <a:ext uri="{FF2B5EF4-FFF2-40B4-BE49-F238E27FC236}">
              <a16:creationId xmlns:a16="http://schemas.microsoft.com/office/drawing/2014/main" id="{59813037-84E8-4675-9F44-709C75ED3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oneCellAnchor>
  <xdr:oneCellAnchor>
    <xdr:from>
      <xdr:col>0</xdr:col>
      <xdr:colOff>0</xdr:colOff>
      <xdr:row>0</xdr:row>
      <xdr:rowOff>0</xdr:rowOff>
    </xdr:from>
    <xdr:ext cx="2380732" cy="571585"/>
    <xdr:pic>
      <xdr:nvPicPr>
        <xdr:cNvPr id="3" name="Picture 2" descr="image of the Ofgem logo" title="Ofgem logo">
          <a:extLst>
            <a:ext uri="{FF2B5EF4-FFF2-40B4-BE49-F238E27FC236}">
              <a16:creationId xmlns:a16="http://schemas.microsoft.com/office/drawing/2014/main" id="{CB5F551D-6750-42DD-8421-E7BA2FF50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2380732" cy="568410"/>
    <xdr:pic>
      <xdr:nvPicPr>
        <xdr:cNvPr id="2" name="Picture 1" descr="image of the Ofgem logo" title="Ofgem logo">
          <a:extLst>
            <a:ext uri="{FF2B5EF4-FFF2-40B4-BE49-F238E27FC236}">
              <a16:creationId xmlns:a16="http://schemas.microsoft.com/office/drawing/2014/main" id="{099E0F53-5F12-43C7-9E9C-6AD62235C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oneCellAnchor>
  <xdr:oneCellAnchor>
    <xdr:from>
      <xdr:col>0</xdr:col>
      <xdr:colOff>0</xdr:colOff>
      <xdr:row>0</xdr:row>
      <xdr:rowOff>0</xdr:rowOff>
    </xdr:from>
    <xdr:ext cx="2380732" cy="568410"/>
    <xdr:pic>
      <xdr:nvPicPr>
        <xdr:cNvPr id="3" name="Picture 2" descr="image of the Ofgem logo" title="Ofgem logo">
          <a:extLst>
            <a:ext uri="{FF2B5EF4-FFF2-40B4-BE49-F238E27FC236}">
              <a16:creationId xmlns:a16="http://schemas.microsoft.com/office/drawing/2014/main" id="{25068E18-EAAF-4B1F-BBCA-33E898468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2</xdr:row>
      <xdr:rowOff>173122</xdr:rowOff>
    </xdr:to>
    <xdr:pic>
      <xdr:nvPicPr>
        <xdr:cNvPr id="2" name="Picture 1" descr="image of the Ofgem logo" title="Ofgem logo">
          <a:extLst>
            <a:ext uri="{FF2B5EF4-FFF2-40B4-BE49-F238E27FC236}">
              <a16:creationId xmlns:a16="http://schemas.microsoft.com/office/drawing/2014/main" id="{8F5C6EB4-C67B-41C0-95D5-A25C6961F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2</xdr:row>
      <xdr:rowOff>173122</xdr:rowOff>
    </xdr:to>
    <xdr:pic>
      <xdr:nvPicPr>
        <xdr:cNvPr id="2" name="Picture 1" descr="image of the Ofgem logo" title="Ofgem logo">
          <a:extLst>
            <a:ext uri="{FF2B5EF4-FFF2-40B4-BE49-F238E27FC236}">
              <a16:creationId xmlns:a16="http://schemas.microsoft.com/office/drawing/2014/main" id="{5022D5CB-C1F7-4863-A994-1A75B4666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28660</xdr:rowOff>
    </xdr:to>
    <xdr:pic>
      <xdr:nvPicPr>
        <xdr:cNvPr id="2" name="Picture 1" descr="image of the Ofgem logo" title="Ofgem logo">
          <a:extLst>
            <a:ext uri="{FF2B5EF4-FFF2-40B4-BE49-F238E27FC236}">
              <a16:creationId xmlns:a16="http://schemas.microsoft.com/office/drawing/2014/main" id="{CFF4DAF1-0A75-41B9-9F72-909664A3E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25485</xdr:rowOff>
    </xdr:to>
    <xdr:pic>
      <xdr:nvPicPr>
        <xdr:cNvPr id="2" name="Picture 1" descr="image of the Ofgem logo" title="Ofgem logo">
          <a:extLst>
            <a:ext uri="{FF2B5EF4-FFF2-40B4-BE49-F238E27FC236}">
              <a16:creationId xmlns:a16="http://schemas.microsoft.com/office/drawing/2014/main" id="{DEEBCDE0-1EB8-4015-92ED-419BCD648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2</xdr:row>
      <xdr:rowOff>171535</xdr:rowOff>
    </xdr:to>
    <xdr:pic>
      <xdr:nvPicPr>
        <xdr:cNvPr id="2" name="Picture 1" descr="image of the Ofgem logo" title="Ofgem logo">
          <a:extLst>
            <a:ext uri="{FF2B5EF4-FFF2-40B4-BE49-F238E27FC236}">
              <a16:creationId xmlns:a16="http://schemas.microsoft.com/office/drawing/2014/main" id="{300088FE-1557-4EB7-9FBC-F94F18043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30247</xdr:rowOff>
    </xdr:to>
    <xdr:pic>
      <xdr:nvPicPr>
        <xdr:cNvPr id="2" name="Picture 1" descr="image of the Ofgem logo" title="Ofgem logo">
          <a:extLst>
            <a:ext uri="{FF2B5EF4-FFF2-40B4-BE49-F238E27FC236}">
              <a16:creationId xmlns:a16="http://schemas.microsoft.com/office/drawing/2014/main" id="{31CAEF7D-B1E1-4B61-87BE-2976A6E53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twoCellAnchor editAs="oneCell">
    <xdr:from>
      <xdr:col>0</xdr:col>
      <xdr:colOff>0</xdr:colOff>
      <xdr:row>0</xdr:row>
      <xdr:rowOff>0</xdr:rowOff>
    </xdr:from>
    <xdr:to>
      <xdr:col>1</xdr:col>
      <xdr:colOff>2209282</xdr:colOff>
      <xdr:row>3</xdr:row>
      <xdr:rowOff>30247</xdr:rowOff>
    </xdr:to>
    <xdr:pic>
      <xdr:nvPicPr>
        <xdr:cNvPr id="3" name="Picture 2" descr="image of the Ofgem logo" title="Ofgem logo">
          <a:extLst>
            <a:ext uri="{FF2B5EF4-FFF2-40B4-BE49-F238E27FC236}">
              <a16:creationId xmlns:a16="http://schemas.microsoft.com/office/drawing/2014/main" id="{FE5682D7-0C6D-4295-A585-668DF9E0E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2</xdr:row>
      <xdr:rowOff>180641</xdr:rowOff>
    </xdr:to>
    <xdr:pic>
      <xdr:nvPicPr>
        <xdr:cNvPr id="2" name="Picture 1" descr="image of the Ofgem logo" title="Ofgem logo">
          <a:extLst>
            <a:ext uri="{FF2B5EF4-FFF2-40B4-BE49-F238E27FC236}">
              <a16:creationId xmlns:a16="http://schemas.microsoft.com/office/drawing/2014/main" id="{DCEBBEEF-416D-48B2-8DF4-87BBF5628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28660</xdr:rowOff>
    </xdr:to>
    <xdr:pic>
      <xdr:nvPicPr>
        <xdr:cNvPr id="2" name="Picture 1" descr="image of the Ofgem logo" title="Ofgem logo">
          <a:extLst>
            <a:ext uri="{FF2B5EF4-FFF2-40B4-BE49-F238E27FC236}">
              <a16:creationId xmlns:a16="http://schemas.microsoft.com/office/drawing/2014/main" id="{249EF065-840E-466F-81A2-37AD097583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71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856097</xdr:colOff>
      <xdr:row>3</xdr:row>
      <xdr:rowOff>21040</xdr:rowOff>
    </xdr:to>
    <xdr:pic>
      <xdr:nvPicPr>
        <xdr:cNvPr id="2" name="Picture 1" descr="image of the Ofgem logo" title="Ofgem logo">
          <a:extLst>
            <a:ext uri="{FF2B5EF4-FFF2-40B4-BE49-F238E27FC236}">
              <a16:creationId xmlns:a16="http://schemas.microsoft.com/office/drawing/2014/main" id="{A5B3337C-1815-4A10-8DE0-D3D14BF62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99160" cy="563965"/>
        </a:xfrm>
        <a:prstGeom prst="rect">
          <a:avLst/>
        </a:prstGeom>
      </xdr:spPr>
    </xdr:pic>
    <xdr:clientData/>
  </xdr:twoCellAnchor>
  <xdr:twoCellAnchor>
    <xdr:from>
      <xdr:col>0</xdr:col>
      <xdr:colOff>95250</xdr:colOff>
      <xdr:row>12</xdr:row>
      <xdr:rowOff>180976</xdr:rowOff>
    </xdr:from>
    <xdr:to>
      <xdr:col>5</xdr:col>
      <xdr:colOff>733425</xdr:colOff>
      <xdr:row>37</xdr:row>
      <xdr:rowOff>9525</xdr:rowOff>
    </xdr:to>
    <xdr:graphicFrame macro="">
      <xdr:nvGraphicFramePr>
        <xdr:cNvPr id="4" name="Chart 4" descr="This chart shows the total accredited capacity and the number of stations for each technology type.&#10;&#10;Data table is located at B27 to D36&#10;&#10;">
          <a:extLst>
            <a:ext uri="{FF2B5EF4-FFF2-40B4-BE49-F238E27FC236}">
              <a16:creationId xmlns:a16="http://schemas.microsoft.com/office/drawing/2014/main" id="{A5B331D9-61AF-40E3-8500-32DDC4D65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1094857</xdr:colOff>
      <xdr:row>3</xdr:row>
      <xdr:rowOff>9610</xdr:rowOff>
    </xdr:to>
    <xdr:pic>
      <xdr:nvPicPr>
        <xdr:cNvPr id="2" name="Picture 1" descr="image of the Ofgem logo" title="Ofgem logo">
          <a:extLst>
            <a:ext uri="{FF2B5EF4-FFF2-40B4-BE49-F238E27FC236}">
              <a16:creationId xmlns:a16="http://schemas.microsoft.com/office/drawing/2014/main" id="{774EB23A-ACB9-4CB0-9C28-55E83B3CB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351907</xdr:colOff>
      <xdr:row>3</xdr:row>
      <xdr:rowOff>7705</xdr:rowOff>
    </xdr:to>
    <xdr:pic>
      <xdr:nvPicPr>
        <xdr:cNvPr id="2" name="Picture 1" descr="image of the Ofgem logo" title="Ofgem logo">
          <a:extLst>
            <a:ext uri="{FF2B5EF4-FFF2-40B4-BE49-F238E27FC236}">
              <a16:creationId xmlns:a16="http://schemas.microsoft.com/office/drawing/2014/main" id="{17518C02-2F1F-4F8D-BB81-E92C9F58C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3907" cy="568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2209282</xdr:colOff>
      <xdr:row>3</xdr:row>
      <xdr:rowOff>26755</xdr:rowOff>
    </xdr:to>
    <xdr:pic>
      <xdr:nvPicPr>
        <xdr:cNvPr id="2" name="Picture 1" descr="image of the Ofgem logo" title="Ofgem logo">
          <a:extLst>
            <a:ext uri="{FF2B5EF4-FFF2-40B4-BE49-F238E27FC236}">
              <a16:creationId xmlns:a16="http://schemas.microsoft.com/office/drawing/2014/main" id="{EEF12DFC-743D-48E0-A4F9-F569BF564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1086602</xdr:colOff>
      <xdr:row>3</xdr:row>
      <xdr:rowOff>17865</xdr:rowOff>
    </xdr:to>
    <xdr:pic>
      <xdr:nvPicPr>
        <xdr:cNvPr id="2" name="Picture 1" descr="image of the Ofgem logo" title="Ofgem logo">
          <a:extLst>
            <a:ext uri="{FF2B5EF4-FFF2-40B4-BE49-F238E27FC236}">
              <a16:creationId xmlns:a16="http://schemas.microsoft.com/office/drawing/2014/main" id="{4E9A39EE-A85A-43D8-9022-57B1291DD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732" cy="568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62AD-910C-4AA8-A945-3E8210643534}">
  <sheetPr codeName="Sheet1">
    <pageSetUpPr autoPageBreaks="0"/>
  </sheetPr>
  <dimension ref="A1:P96"/>
  <sheetViews>
    <sheetView showGridLines="0" tabSelected="1" zoomScaleNormal="100" workbookViewId="0"/>
  </sheetViews>
  <sheetFormatPr defaultColWidth="9" defaultRowHeight="15.75"/>
  <cols>
    <col min="1" max="1" width="2.140625" style="43" customWidth="1"/>
    <col min="2" max="2" width="18.140625" style="43" customWidth="1"/>
    <col min="3" max="3" width="16.42578125" style="43" customWidth="1"/>
    <col min="4" max="4" width="57.85546875" style="43" customWidth="1"/>
    <col min="5" max="8" width="8.85546875" style="43" customWidth="1"/>
    <col min="9" max="16384" width="9" style="43"/>
  </cols>
  <sheetData>
    <row r="1" spans="2:16">
      <c r="B1" s="43" t="s">
        <v>0</v>
      </c>
    </row>
    <row r="6" spans="2:16">
      <c r="B6" s="42"/>
    </row>
    <row r="7" spans="2:16" ht="21">
      <c r="B7" s="60" t="s">
        <v>1</v>
      </c>
      <c r="C7" s="40"/>
      <c r="D7" s="40"/>
      <c r="E7" s="44"/>
      <c r="F7" s="44"/>
      <c r="G7" s="44"/>
      <c r="H7" s="44"/>
      <c r="I7" s="44"/>
      <c r="J7" s="44"/>
      <c r="K7" s="44"/>
      <c r="L7" s="44"/>
      <c r="M7" s="44"/>
      <c r="N7" s="44"/>
      <c r="O7" s="44"/>
      <c r="P7" s="44"/>
    </row>
    <row r="8" spans="2:16">
      <c r="B8" s="40"/>
      <c r="C8" s="45"/>
      <c r="D8" s="45"/>
    </row>
    <row r="9" spans="2:16">
      <c r="B9" s="46" t="s">
        <v>2</v>
      </c>
      <c r="C9" s="46"/>
      <c r="D9" s="46"/>
    </row>
    <row r="10" spans="2:16">
      <c r="B10" s="46" t="s">
        <v>3</v>
      </c>
      <c r="C10" s="46"/>
      <c r="D10" s="46"/>
    </row>
    <row r="11" spans="2:16">
      <c r="B11" s="43" t="s">
        <v>0</v>
      </c>
    </row>
    <row r="12" spans="2:16" ht="18">
      <c r="B12" s="282" t="s">
        <v>4</v>
      </c>
    </row>
    <row r="13" spans="2:16">
      <c r="B13" s="42"/>
    </row>
    <row r="14" spans="2:16">
      <c r="B14" s="47" t="s">
        <v>5</v>
      </c>
    </row>
    <row r="15" spans="2:16">
      <c r="B15" s="42"/>
    </row>
    <row r="16" spans="2:16">
      <c r="B16" s="48" t="s">
        <v>6</v>
      </c>
    </row>
    <row r="17" spans="1:2">
      <c r="B17" s="49" t="s">
        <v>7</v>
      </c>
    </row>
    <row r="18" spans="1:2">
      <c r="B18" s="42"/>
    </row>
    <row r="19" spans="1:2">
      <c r="B19" s="48" t="s">
        <v>8</v>
      </c>
    </row>
    <row r="20" spans="1:2">
      <c r="B20" s="47" t="s">
        <v>9</v>
      </c>
    </row>
    <row r="21" spans="1:2">
      <c r="B21" s="50" t="s">
        <v>10</v>
      </c>
    </row>
    <row r="22" spans="1:2">
      <c r="B22" s="50" t="s">
        <v>11</v>
      </c>
    </row>
    <row r="23" spans="1:2">
      <c r="B23" s="50" t="s">
        <v>12</v>
      </c>
    </row>
    <row r="24" spans="1:2">
      <c r="B24" s="50" t="s">
        <v>13</v>
      </c>
    </row>
    <row r="26" spans="1:2">
      <c r="B26" s="42" t="s">
        <v>14</v>
      </c>
    </row>
    <row r="27" spans="1:2">
      <c r="B27" s="47" t="s">
        <v>15</v>
      </c>
    </row>
    <row r="28" spans="1:2">
      <c r="B28" s="50" t="s">
        <v>16</v>
      </c>
    </row>
    <row r="29" spans="1:2">
      <c r="B29" s="50" t="s">
        <v>17</v>
      </c>
    </row>
    <row r="30" spans="1:2">
      <c r="A30" s="192"/>
      <c r="B30" s="50" t="s">
        <v>18</v>
      </c>
    </row>
    <row r="31" spans="1:2">
      <c r="A31" s="192"/>
      <c r="B31" s="50" t="s">
        <v>19</v>
      </c>
    </row>
    <row r="32" spans="1:2">
      <c r="B32" s="50" t="s">
        <v>20</v>
      </c>
    </row>
    <row r="34" spans="2:2">
      <c r="B34" s="42" t="s">
        <v>21</v>
      </c>
    </row>
    <row r="35" spans="2:2">
      <c r="B35" s="50" t="s">
        <v>22</v>
      </c>
    </row>
    <row r="36" spans="2:2">
      <c r="B36" s="50" t="s">
        <v>23</v>
      </c>
    </row>
    <row r="37" spans="2:2">
      <c r="B37" s="47" t="s">
        <v>24</v>
      </c>
    </row>
    <row r="38" spans="2:2">
      <c r="B38" s="47" t="s">
        <v>25</v>
      </c>
    </row>
    <row r="39" spans="2:2">
      <c r="B39" s="47" t="s">
        <v>26</v>
      </c>
    </row>
    <row r="40" spans="2:2">
      <c r="B40" s="50" t="s">
        <v>27</v>
      </c>
    </row>
    <row r="41" spans="2:2">
      <c r="B41" s="51" t="s">
        <v>28</v>
      </c>
    </row>
    <row r="43" spans="2:2">
      <c r="B43" s="42" t="s">
        <v>29</v>
      </c>
    </row>
    <row r="44" spans="2:2">
      <c r="B44" s="47" t="s">
        <v>30</v>
      </c>
    </row>
    <row r="45" spans="2:2">
      <c r="B45" s="47" t="s">
        <v>31</v>
      </c>
    </row>
    <row r="46" spans="2:2">
      <c r="B46" s="47" t="s">
        <v>32</v>
      </c>
    </row>
    <row r="47" spans="2:2">
      <c r="B47" s="50" t="s">
        <v>33</v>
      </c>
    </row>
    <row r="48" spans="2:2">
      <c r="B48" s="50" t="s">
        <v>34</v>
      </c>
    </row>
    <row r="49" spans="1:5">
      <c r="B49" s="50" t="s">
        <v>35</v>
      </c>
    </row>
    <row r="50" spans="1:5">
      <c r="B50" s="50" t="s">
        <v>36</v>
      </c>
    </row>
    <row r="51" spans="1:5">
      <c r="B51" s="50" t="s">
        <v>37</v>
      </c>
    </row>
    <row r="52" spans="1:5">
      <c r="B52" s="50" t="s">
        <v>38</v>
      </c>
    </row>
    <row r="53" spans="1:5">
      <c r="B53" s="50" t="s">
        <v>39</v>
      </c>
    </row>
    <row r="54" spans="1:5">
      <c r="A54" s="49"/>
      <c r="B54" s="50" t="s">
        <v>40</v>
      </c>
    </row>
    <row r="55" spans="1:5">
      <c r="B55" s="50" t="s">
        <v>41</v>
      </c>
    </row>
    <row r="56" spans="1:5">
      <c r="B56" s="50" t="s">
        <v>42</v>
      </c>
    </row>
    <row r="57" spans="1:5">
      <c r="B57" s="50" t="s">
        <v>43</v>
      </c>
    </row>
    <row r="58" spans="1:5">
      <c r="B58" s="50" t="s">
        <v>44</v>
      </c>
      <c r="E58" s="52"/>
    </row>
    <row r="59" spans="1:5">
      <c r="B59" s="50" t="s">
        <v>45</v>
      </c>
    </row>
    <row r="61" spans="1:5">
      <c r="B61" s="42" t="s">
        <v>46</v>
      </c>
    </row>
    <row r="62" spans="1:5">
      <c r="B62" s="50" t="s">
        <v>47</v>
      </c>
    </row>
    <row r="63" spans="1:5">
      <c r="B63" s="50" t="s">
        <v>48</v>
      </c>
    </row>
    <row r="64" spans="1:5">
      <c r="B64" s="50" t="s">
        <v>49</v>
      </c>
    </row>
    <row r="65" spans="2:4">
      <c r="B65" s="50" t="s">
        <v>50</v>
      </c>
    </row>
    <row r="66" spans="2:4">
      <c r="B66" s="51" t="s">
        <v>51</v>
      </c>
    </row>
    <row r="67" spans="2:4">
      <c r="B67" s="51" t="s">
        <v>52</v>
      </c>
    </row>
    <row r="68" spans="2:4">
      <c r="B68" s="50" t="s">
        <v>53</v>
      </c>
    </row>
    <row r="69" spans="2:4">
      <c r="B69" s="50" t="s">
        <v>54</v>
      </c>
    </row>
    <row r="70" spans="2:4">
      <c r="B70" s="50" t="s">
        <v>55</v>
      </c>
    </row>
    <row r="71" spans="2:4">
      <c r="B71" s="50" t="s">
        <v>56</v>
      </c>
    </row>
    <row r="72" spans="2:4">
      <c r="B72" s="47" t="s">
        <v>57</v>
      </c>
      <c r="C72" s="53"/>
    </row>
    <row r="74" spans="2:4">
      <c r="B74" s="48" t="s">
        <v>58</v>
      </c>
    </row>
    <row r="75" spans="2:4">
      <c r="B75" s="47" t="s">
        <v>59</v>
      </c>
      <c r="D75" s="50"/>
    </row>
    <row r="76" spans="2:4">
      <c r="B76" s="47" t="s">
        <v>60</v>
      </c>
      <c r="D76" s="47"/>
    </row>
    <row r="78" spans="2:4">
      <c r="B78" s="48" t="s">
        <v>61</v>
      </c>
    </row>
    <row r="79" spans="2:4">
      <c r="B79" s="54" t="s">
        <v>62</v>
      </c>
    </row>
    <row r="80" spans="2:4">
      <c r="B80" s="54" t="s">
        <v>63</v>
      </c>
    </row>
    <row r="81" spans="1:4">
      <c r="B81" s="54" t="s">
        <v>64</v>
      </c>
    </row>
    <row r="82" spans="1:4">
      <c r="B82" s="54" t="s">
        <v>65</v>
      </c>
    </row>
    <row r="83" spans="1:4">
      <c r="A83" s="49"/>
      <c r="B83" s="54" t="s">
        <v>66</v>
      </c>
    </row>
    <row r="84" spans="1:4">
      <c r="A84" s="49"/>
      <c r="B84" s="54" t="s">
        <v>67</v>
      </c>
    </row>
    <row r="85" spans="1:4">
      <c r="A85" s="49"/>
      <c r="B85" s="54"/>
    </row>
    <row r="86" spans="1:4">
      <c r="A86" s="49"/>
      <c r="B86" s="54" t="s">
        <v>68</v>
      </c>
    </row>
    <row r="87" spans="1:4">
      <c r="B87" s="54" t="s">
        <v>69</v>
      </c>
    </row>
    <row r="88" spans="1:4">
      <c r="B88" s="47" t="s">
        <v>70</v>
      </c>
    </row>
    <row r="89" spans="1:4">
      <c r="B89" s="47" t="s">
        <v>71</v>
      </c>
    </row>
    <row r="91" spans="1:4">
      <c r="B91" s="54" t="s">
        <v>72</v>
      </c>
    </row>
    <row r="93" spans="1:4">
      <c r="B93" s="55" t="s">
        <v>73</v>
      </c>
      <c r="C93" s="55" t="s">
        <v>74</v>
      </c>
      <c r="D93" s="55" t="s">
        <v>75</v>
      </c>
    </row>
    <row r="94" spans="1:4">
      <c r="B94" s="56" t="s">
        <v>76</v>
      </c>
      <c r="C94" s="57">
        <v>46111</v>
      </c>
      <c r="D94" s="58"/>
    </row>
    <row r="95" spans="1:4">
      <c r="B95" s="56"/>
      <c r="C95" s="56"/>
      <c r="D95" s="59"/>
    </row>
    <row r="96" spans="1:4">
      <c r="B96" s="56"/>
      <c r="C96" s="57"/>
      <c r="D96" s="59"/>
    </row>
  </sheetData>
  <phoneticPr fontId="19" type="noConversion"/>
  <hyperlinks>
    <hyperlink ref="B52" location="'Figure 5.9'!A1" display="Figure 5.9: ROCs submitted and payments made towards the UK Obligation since SY7" xr:uid="{B9CBC875-02BA-42CD-9EE8-E8B77692375B}"/>
    <hyperlink ref="B55" location="'Figure 5.12'!A1" display="Figure 5.12: Change in scheme value since SY1 (2002 to 2003)" xr:uid="{BCD37F3D-6772-4AE7-94D7-FC6D3F4D76C9}"/>
    <hyperlink ref="B56" location="'Figure 5.13 (a-g)'!A1" display="Figure 5.13 (a-g): Value of support per MWH for each technology since SY6" xr:uid="{8093DB41-E8E0-44F9-9EA2-5D46AA0F3C13}"/>
    <hyperlink ref="B58" location="'Figure 5.15'!A1" display="Figure 5.15: Total redistributed to suppliers since SY1 (£m)" xr:uid="{C0EE429C-2FC8-4BE2-BEF8-52CBC5A9C3DB}"/>
    <hyperlink ref="B62" location="'Figure 6.1 (a-e)'!A1" display="Figure 6.1 (a-e): Targeted audit ratings by country in SY23" xr:uid="{36730BCD-7309-4816-99BE-1C3518E03B5C}"/>
    <hyperlink ref="B63" location="'Figure 6.2 (a-c)'!A1" display="Figure 6.2 (a-c): Targeted audit ratings by technology in SY23" xr:uid="{E3342453-380B-4FA4-89B4-3031063E419B}"/>
    <hyperlink ref="B64" location="'Figure 6.3'!A1" display="Figure 6.3: Targeted audit results SY19 to SY23" xr:uid="{A55279BA-E79D-4E4D-A7BB-9E9E6A867B92}"/>
    <hyperlink ref="B21" location="'Figure 2.2'!A1" display="Figure 2.2: Capacity deployed by country and technology type" xr:uid="{44AAEE93-8253-4EED-8A03-1F350BAADCF4}"/>
    <hyperlink ref="B22" location="'Figure 2.3'!A1" display="Figure 2.3: Percentage of capacity and accredited stations – micro NIRO vs non-micro-NIRO " xr:uid="{0C65E9E8-0548-4EB1-96EE-478168B3A50C}"/>
    <hyperlink ref="B23" location="'Figure 2.4'!A1" display="Figure 2.4: Total accredited capacity and number of stations by technology (excluding micro-NIRO)" xr:uid="{D3A22827-F0C9-4FE1-ABBA-D613F6A1C1A8}"/>
    <hyperlink ref="B39" location="'Figure 4.5'!A1" display="Figure 4.5: Type of bioliquid used in bioliquid stations" xr:uid="{272A95B4-634C-44BB-A9BB-57391A5A574D}"/>
    <hyperlink ref="B40" location="'Figure 4.6'!A1" display="Figure 4.6: Type of solid biomass used in direct combustion stations" xr:uid="{3D7B8F9B-92D4-4C76-897D-71B01AC06096}"/>
    <hyperlink ref="B28" location="'Figure 3.2'!A1" display="Figure 3.2: ROCs issued by technology and country in SY23" xr:uid="{5E432622-087D-4D6F-91A9-2A7A35C05AD1}"/>
    <hyperlink ref="B35" location="'Figure 4.1'!A1" display="Figure 4.1: Consignments reported by stations against the sustainability criteria, split by technology type and capacity" xr:uid="{6337E808-6058-4510-A342-242009208E7E}"/>
    <hyperlink ref="B36" location="'Figure 4.2'!A1" display="Figure 4.2: Weighted average GHG emission figures and thresholds by technology type" xr:uid="{FEC4151D-1BA9-4F8D-8DF7-5744EB288090}"/>
    <hyperlink ref="B44" location="'Figure 5.1'!A1" display="Figure 5.1: Obligation levels SY23" xr:uid="{79C4613F-1E38-4613-AF34-057D1545EFBB}"/>
    <hyperlink ref="B45" location="'Figure 5.2'!A1" display="Figure 5.2: Suppliers and obligations" xr:uid="{5DFBF025-99D8-4C87-838A-0333CA26D8BC}"/>
    <hyperlink ref="B48" location="'Figure 5.5'!A1" display="Figure 5.5: Summary of EIIs supplied in Great Britain" xr:uid="{EC55FA4C-F138-42F9-9A46-6F3650222292}"/>
    <hyperlink ref="B49" location="'Figure 5.6'!A1" display="Figure 5.6: Summary of ROCs presented towards each UK obligation in SY23" xr:uid="{3874D174-47C9-4239-A0B0-A68BFC96C16A}"/>
    <hyperlink ref="B51" location="'Figure 5.8'!A1" display="Figure 5.8: Payments made by suppliers towards each UK obligation for SY23" xr:uid="{6A41DD0B-DA8D-4817-8B1E-460E93B37D14}"/>
    <hyperlink ref="B54" location="'Figure 5.11'!A1" display="Figure 5.11: Determination of ROC recycle value SY9 to SY23" xr:uid="{B23C1A7B-DCA2-4A91-9F12-C9B63DBBC70C}"/>
    <hyperlink ref="B57" location="'Figure 5.14'!A1" display="Figure 5.14: Summary of redistribution payments" xr:uid="{2800B7BF-89DF-414E-82E5-3F76DA60D372}"/>
    <hyperlink ref="B70" location="'Figure 6.9'!A1" display="Figure 6.9: Findings from the Micro-NIRO statisticial audit programme" xr:uid="{1A860F8F-6181-4F1B-B21E-044334D903C4}"/>
    <hyperlink ref="B20" location="'Figure 2.1'!A1" display="Figure 2.1: Accredited stations and capacity by country and technology" xr:uid="{09B7F5A4-AD30-4F87-B5C7-DE9EB7584777}"/>
    <hyperlink ref="B24" location="'Figure 2.5'!A1" display="Figure 2.5: Micro NIRO accredited capacity and number of stations by technology" xr:uid="{D5641730-3735-437E-86CF-48BE006893BE}"/>
    <hyperlink ref="B76" location="'Figure 7.4'!A1" display="Figure 7.4: RO scheme enquiry performace in SY23" xr:uid="{562B77AE-9D0F-4711-BDE2-C8195FE98BF6}"/>
    <hyperlink ref="B37" location="'Figure 4.3'!A1" display="Figure 4.3: Type of feedstocks used (by volume of gas burnt) in gasification stations" xr:uid="{35B355EC-4BB4-4A1E-A12B-6BE6D651FFDA}"/>
    <hyperlink ref="B41" location="'Figure 4.7'!A1" display="Figure 4.7: The origin of fuels used for fuelled generating stations during SY23" xr:uid="{127CBD87-CC60-42C9-972C-666EAA802FA3}"/>
    <hyperlink ref="B38" location="'Figure 4.4'!A1" display="Figure 4.4: Type of feedstocks used (by volume of gas burnt) in anaerobic digestion stations" xr:uid="{CA2D7E11-C7F2-4F7F-8BF7-AB6BE25C53DB}"/>
    <hyperlink ref="B50" location="'Figure 5.7'!A1" display="Figure 5.7: Banked ROCs redeemed and ROCs issued but not presented each obligation period since SY14" xr:uid="{337C2EDD-9BB9-49CA-B97D-EAFB26DF63FA}"/>
    <hyperlink ref="B59" location="'Figure 5.16'!A1" display="Figure 5.16: Supplier audit results SY19 to SY23" xr:uid="{0840222E-94FB-4A28-9FD5-30B447D98A91}"/>
    <hyperlink ref="B79" location="'Figure A2.1'!A1" display="Figure A2.1: Summary of compliance by supplier group in SY23 (2024 to 2025) (all jurisdictions)" xr:uid="{4C567FD6-BAAC-46DF-AA9C-353CF09EC144}"/>
    <hyperlink ref="B80" location="'Figure A2.2'!A1" display="Figure A2.2: Compliance by licensee with an obligation in England &amp; Wales" xr:uid="{52B92763-FFAE-4C3C-AD9F-6701C28B50C8}"/>
    <hyperlink ref="B81" location="'Figure A2.3'!A1" display="Figure A2.3: Compliance by licensee with an obligation in Scotland" xr:uid="{1F1F6A18-1D87-4DA5-9368-AF425A0177D2}"/>
    <hyperlink ref="B82" location="'Figure A2.4'!A1" display="Figure A2.4: Compliance by licensee with the RO (Northern Ireland) " xr:uid="{B34DAD8F-B590-4981-A904-4FC37FD44220}"/>
    <hyperlink ref="B83" location="'Figure A2.5'!A1" display="Figure A2.5: Summary of qualifying and non-qualifying bioliquid ROCs presented by suppliers towards their obligations since SY12" xr:uid="{096B801E-39F3-4DA7-A8EC-DB3A1DBD9272}"/>
    <hyperlink ref="B84" location="'Figure A2.6'!A1" display="Figure A2.6: Suppliers with an obligation who did not meet the 1 July 2025 deadline to submit final supply volumes" xr:uid="{87E62274-F9BA-45BC-8585-E52AC95DE3CC}"/>
    <hyperlink ref="B91" location="'Figure A4.1'!A1" display="Figure A4.1: Determination of ROC recycle value since SY9" xr:uid="{EECCCCE6-5946-4536-B640-8F0C23527EFA}"/>
    <hyperlink ref="B88" location="'Figure A3.3'!A1" display="Figure A3.3: RO mutualisation payments redistribution SY20 (2021 to 2022)" xr:uid="{F5877EA1-EC46-43AC-BBF8-DF4E9D24B68A}"/>
    <hyperlink ref="B89" location="'Figure A3.4'!A1" display="Figure A3.4: ROS mutualisation payments redistribution SY20 (2021 to 2022)" xr:uid="{4566605A-53CF-494F-8461-6CE2A2DADE7F}"/>
    <hyperlink ref="B32" location="'Figure 3.6 (a-i)'!A1" display="Figure 3.6 (a-i): Issue of ROCs and renewable generation by generation technology since SY7" xr:uid="{98AA7B81-FFEE-4B3A-9BE1-330896F25592}"/>
    <hyperlink ref="B65" location="'Figure 6.4'!A1" display="Figure 6.4: Top 5 findings from the targeted audit programme SY23" xr:uid="{4DC75093-BEB7-4C6B-BBE1-B4491C486B81}"/>
    <hyperlink ref="B66" location="'Figure 6.5 (a-e)'!A1" display="Figure 6.5 (a-e): Statistical audit ratings by country in SY23" xr:uid="{3B3ECEA9-64D7-4AEC-8068-448D81B5D6F3}"/>
    <hyperlink ref="B67" location="'Figure 6.6 (a-e)'!A1" display="Figure 6.6 (a-e): Statistical audit ratings by Technology in SY23" xr:uid="{32DCEDD7-87E5-44C8-8574-186C4B5C294F}"/>
    <hyperlink ref="B68" location="'Figure 6.7'!A1" display="Figure 6.7: Top 5 findings from the statistical audit programme in SY23" xr:uid="{99DC6BB9-679E-4C8F-B63F-20C9BA3C18B0}"/>
    <hyperlink ref="B30" location="'Figure 3.4'!A1" display="Figure 3.4: ROCs issued, obligation (ROCs) and renewable generation since SY6 (2007 to 2008)" xr:uid="{0BCBC421-BC63-4B0B-86D6-8AA81D35C875}"/>
    <hyperlink ref="B31" location="'Figure 3.5 (a-d)'!A1" display="Figure 3.5 (a-d): ROCs issued and renewable generation by country, SY6 to SY23" xr:uid="{6D2E240F-69EF-4EA4-B489-79E20EDB8220}"/>
    <hyperlink ref="B29" location="'Figure 3.3'!A1" display="Figure 3.3: Renewable generation (MWh) by technology and country in SY23" xr:uid="{482E0A52-8B46-4432-AEDA-50F418A9BE5B}"/>
    <hyperlink ref="B86" location="'Figure A3.1'!A1" display="Figure A3.1: RO mutualisation payments received SY20 (2021 to 2022)" xr:uid="{2EFF73C9-110B-42C5-9C1B-C37DAFADECD5}"/>
    <hyperlink ref="B87" location="'Figure A3.2'!A1" display="Figure A3.2: ROS mutualisation payments received SY20 (2021 to 2022)" xr:uid="{444DC6FC-4538-4F8D-8EB4-8703FB05AEDB}"/>
    <hyperlink ref="B14" location="'Scheme years'!A1" display="Information on scheme years" xr:uid="{0D3662AE-1AA6-48DF-B758-D9ACE7E81320}"/>
    <hyperlink ref="B72" location="'Figure 6.11'!A1" display="Figure 6.11: Error protected SY19 to SY22" xr:uid="{9DEB20B1-E4C5-4ACB-851A-DD35BBB99E9C}"/>
    <hyperlink ref="B75" location="'Figure 7.1'!A1" display="Figure 7.1: ROCs issued on time in SY23" xr:uid="{4F72D8B7-407F-4A18-B596-53E66CD62F75}"/>
    <hyperlink ref="B69" location="'Figure 6.8 (a-b)'!A1" display="Figure 6.8 (a-b): Micro-NIRO targeted and statistical audit ratings in SY23" xr:uid="{FE94BA6B-62E0-44E8-8DA7-1C74C42CE7C0}"/>
    <hyperlink ref="B71" location="'Figure 6.10'!A1" display="Figure 6.10: Findings from the Micro-NIRO targeted audit programme" xr:uid="{E1900C61-7B4A-4DD6-839E-9F7B54597D0D}"/>
    <hyperlink ref="B27" location="'Figure 3.1'!A1" display="Figure 3.1: Comparison of ROCs issued from SY21 to SY23" xr:uid="{B92E8AD1-EF67-4B34-895C-58114073C6DB}"/>
    <hyperlink ref="B47" location="'Figure 5.4'!A1" display="Figure 5.4: Share of UK obligation SY23" xr:uid="{C8BF829B-04A5-4C52-82C9-580BAD7DC12F}"/>
    <hyperlink ref="B46" location="'Figure 5.3'!A1" display="Figure 5.3: Non-compliances relating to final supply volume submissions" xr:uid="{CE3574D6-674C-40D4-B9C6-6DF0F6AF5F13}"/>
    <hyperlink ref="B53" location="'Figure 5.10'!A1" display="Figure 5.10: Annual RPI change since SY18" xr:uid="{75A300F3-FDCB-46D3-87D0-B20F23BCA974}"/>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BF34-B5F4-49BB-A3D0-2631AE7DB3F0}">
  <sheetPr codeName="Sheet12">
    <tabColor rgb="FFE86E1E"/>
    <pageSetUpPr autoPageBreaks="0"/>
  </sheetPr>
  <dimension ref="B5:H22"/>
  <sheetViews>
    <sheetView zoomScaleNormal="100" workbookViewId="0"/>
  </sheetViews>
  <sheetFormatPr defaultColWidth="8.85546875" defaultRowHeight="14.25"/>
  <cols>
    <col min="1" max="1" width="2.42578125" style="17" customWidth="1"/>
    <col min="2" max="2" width="17" style="17" customWidth="1"/>
    <col min="3" max="4" width="18.140625" style="17" customWidth="1"/>
    <col min="5" max="5" width="15.5703125" style="17" customWidth="1"/>
    <col min="6" max="6" width="20.140625" style="17" customWidth="1"/>
    <col min="7" max="7" width="16.140625" style="17" customWidth="1"/>
    <col min="8" max="8" width="15" style="17" customWidth="1"/>
    <col min="9" max="9" width="14" style="17" customWidth="1"/>
    <col min="10" max="10" width="15.140625" style="17" customWidth="1"/>
    <col min="11" max="21" width="8.85546875" style="17"/>
    <col min="22" max="22" width="14.85546875" style="17" customWidth="1"/>
    <col min="23" max="23" width="17.140625" style="17" customWidth="1"/>
    <col min="24" max="24" width="16" style="17" customWidth="1"/>
    <col min="25" max="16384" width="8.85546875" style="17"/>
  </cols>
  <sheetData>
    <row r="5" spans="2:8" ht="21">
      <c r="B5" s="70" t="s">
        <v>14</v>
      </c>
      <c r="C5" s="49"/>
      <c r="D5" s="49"/>
      <c r="E5" s="49"/>
      <c r="F5" s="49"/>
      <c r="G5" s="49"/>
      <c r="H5" s="49"/>
    </row>
    <row r="6" spans="2:8" ht="15.75">
      <c r="B6" s="49"/>
      <c r="C6" s="49"/>
      <c r="D6" s="49"/>
      <c r="E6" s="49"/>
      <c r="F6" s="49"/>
      <c r="G6" s="49"/>
      <c r="H6" s="49"/>
    </row>
    <row r="7" spans="2:8" ht="18">
      <c r="B7" s="97" t="s">
        <v>17</v>
      </c>
      <c r="C7" s="49"/>
      <c r="D7" s="49"/>
      <c r="E7" s="49"/>
      <c r="F7" s="49"/>
      <c r="G7" s="49"/>
      <c r="H7" s="49"/>
    </row>
    <row r="8" spans="2:8" ht="15.75">
      <c r="B8" s="96"/>
      <c r="C8" s="49"/>
      <c r="D8" s="49"/>
      <c r="E8" s="49"/>
      <c r="F8" s="49"/>
      <c r="G8" s="49"/>
      <c r="H8" s="49"/>
    </row>
    <row r="9" spans="2:8" ht="20.65" customHeight="1">
      <c r="B9" s="303" t="s">
        <v>152</v>
      </c>
      <c r="C9" s="300" t="s">
        <v>151</v>
      </c>
      <c r="D9" s="300" t="s">
        <v>161</v>
      </c>
      <c r="E9" s="300" t="s">
        <v>164</v>
      </c>
      <c r="F9" s="300" t="s">
        <v>159</v>
      </c>
      <c r="G9" s="293" t="s">
        <v>196</v>
      </c>
      <c r="H9" s="49"/>
    </row>
    <row r="10" spans="2:8" ht="15.75">
      <c r="B10" s="92" t="s">
        <v>139</v>
      </c>
      <c r="C10" s="93">
        <v>5336452.5553429266</v>
      </c>
      <c r="D10" s="93">
        <v>16284902.554864777</v>
      </c>
      <c r="E10" s="93">
        <v>1993499.7776660244</v>
      </c>
      <c r="F10" s="93">
        <v>2317791.5832312074</v>
      </c>
      <c r="G10" s="93">
        <f>SUM(C10:F10)</f>
        <v>25932646.471104935</v>
      </c>
      <c r="H10" s="49"/>
    </row>
    <row r="11" spans="2:8" ht="15.75">
      <c r="B11" s="92" t="s">
        <v>141</v>
      </c>
      <c r="C11" s="93">
        <v>17738238.905117646</v>
      </c>
      <c r="D11" s="93">
        <v>1011940.5908560008</v>
      </c>
      <c r="E11" s="93">
        <v>1841804.8334608462</v>
      </c>
      <c r="F11" s="94"/>
      <c r="G11" s="93">
        <f t="shared" ref="G11:G17" si="0">SUM(C11:F11)</f>
        <v>20591984.329434492</v>
      </c>
      <c r="H11" s="98"/>
    </row>
    <row r="12" spans="2:8" ht="15.75">
      <c r="B12" s="92" t="s">
        <v>140</v>
      </c>
      <c r="C12" s="93">
        <v>14368857.244671533</v>
      </c>
      <c r="D12" s="93">
        <v>1270612.4801271332</v>
      </c>
      <c r="E12" s="93">
        <v>490512.161196406</v>
      </c>
      <c r="F12" s="93">
        <v>527008.58330024849</v>
      </c>
      <c r="G12" s="93">
        <f t="shared" si="0"/>
        <v>16656990.469295319</v>
      </c>
      <c r="H12" s="49"/>
    </row>
    <row r="13" spans="2:8" ht="15.75">
      <c r="B13" s="92" t="s">
        <v>142</v>
      </c>
      <c r="C13" s="93">
        <v>5489364.5746829119</v>
      </c>
      <c r="D13" s="93">
        <v>43110.487164942024</v>
      </c>
      <c r="E13" s="93">
        <v>514049.958162372</v>
      </c>
      <c r="F13" s="94">
        <v>204165.720189863</v>
      </c>
      <c r="G13" s="93">
        <f t="shared" si="0"/>
        <v>6250690.7402000884</v>
      </c>
      <c r="H13" s="49"/>
    </row>
    <row r="14" spans="2:8" ht="15.75">
      <c r="B14" s="92" t="s">
        <v>194</v>
      </c>
      <c r="C14" s="93">
        <v>2053415.3976630883</v>
      </c>
      <c r="D14" s="93">
        <v>226338.00000090399</v>
      </c>
      <c r="E14" s="93">
        <v>63485.052631819999</v>
      </c>
      <c r="F14" s="93">
        <v>46405</v>
      </c>
      <c r="G14" s="93">
        <f t="shared" si="0"/>
        <v>2389643.4502958125</v>
      </c>
      <c r="H14" s="49"/>
    </row>
    <row r="15" spans="2:8" ht="15.75">
      <c r="B15" s="92" t="s">
        <v>144</v>
      </c>
      <c r="C15" s="93">
        <v>51779.857143034998</v>
      </c>
      <c r="D15" s="93">
        <v>2060096</v>
      </c>
      <c r="E15" s="93">
        <v>132451.00000004796</v>
      </c>
      <c r="F15" s="94">
        <v>14627.08332480199</v>
      </c>
      <c r="G15" s="93">
        <f t="shared" si="0"/>
        <v>2258953.9404678852</v>
      </c>
      <c r="H15" s="49"/>
    </row>
    <row r="16" spans="2:8" ht="15.75">
      <c r="B16" s="92" t="s">
        <v>145</v>
      </c>
      <c r="C16" s="93">
        <v>634663</v>
      </c>
      <c r="D16" s="93">
        <v>35724</v>
      </c>
      <c r="E16" s="93">
        <v>24325</v>
      </c>
      <c r="F16" s="94"/>
      <c r="G16" s="93">
        <f t="shared" si="0"/>
        <v>694712</v>
      </c>
      <c r="H16" s="49"/>
    </row>
    <row r="17" spans="2:8" ht="15.75">
      <c r="B17" s="92" t="s">
        <v>195</v>
      </c>
      <c r="C17" s="94"/>
      <c r="D17" s="93">
        <v>13749.8</v>
      </c>
      <c r="E17" s="94"/>
      <c r="F17" s="94"/>
      <c r="G17" s="93">
        <f t="shared" si="0"/>
        <v>13749.8</v>
      </c>
      <c r="H17" s="49"/>
    </row>
    <row r="18" spans="2:8" ht="15.75">
      <c r="B18" s="304" t="s">
        <v>196</v>
      </c>
      <c r="C18" s="305">
        <f>SUM(C10:C17)</f>
        <v>45672771.534621142</v>
      </c>
      <c r="D18" s="305">
        <f>SUM(D10:D17)</f>
        <v>20946473.91301376</v>
      </c>
      <c r="E18" s="305">
        <f>SUM(E10:E17)</f>
        <v>5060127.783117516</v>
      </c>
      <c r="F18" s="305">
        <f>SUM(F10:F17)</f>
        <v>3109997.9700461207</v>
      </c>
      <c r="G18" s="306">
        <f t="shared" ref="G18" si="1">SUM(C18:F18)</f>
        <v>74789371.200798541</v>
      </c>
      <c r="H18" s="99"/>
    </row>
    <row r="19" spans="2:8" ht="15.75">
      <c r="B19" s="100"/>
      <c r="C19" s="49"/>
      <c r="D19" s="49"/>
      <c r="E19" s="49"/>
      <c r="F19" s="49"/>
      <c r="G19" s="49"/>
      <c r="H19" s="49"/>
    </row>
    <row r="20" spans="2:8" ht="15.75">
      <c r="B20" s="100"/>
      <c r="C20" s="49"/>
      <c r="D20" s="49"/>
      <c r="E20" s="49"/>
      <c r="F20" s="49"/>
      <c r="G20" s="49"/>
      <c r="H20" s="49"/>
    </row>
    <row r="21" spans="2:8" ht="15.75">
      <c r="B21" s="101" t="s">
        <v>127</v>
      </c>
      <c r="C21" s="49"/>
      <c r="D21" s="49"/>
      <c r="E21" s="49"/>
      <c r="F21" s="49"/>
      <c r="G21" s="49"/>
      <c r="H21" s="49"/>
    </row>
    <row r="22" spans="2:8" ht="15.75">
      <c r="B22" s="49"/>
      <c r="C22" s="49"/>
      <c r="D22" s="49"/>
      <c r="E22" s="49"/>
      <c r="F22" s="49"/>
      <c r="G22" s="49"/>
      <c r="H22" s="49"/>
    </row>
  </sheetData>
  <hyperlinks>
    <hyperlink ref="B21" location="Introduction!A1" display="Return to information tab" xr:uid="{F1A85048-56C7-490A-BC1A-3B29292367CC}"/>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12ED-62BE-4AAF-91AA-31A521F58961}">
  <sheetPr codeName="Sheet13">
    <tabColor rgb="FFE86E1E"/>
    <pageSetUpPr autoPageBreaks="0"/>
  </sheetPr>
  <dimension ref="B4:M67"/>
  <sheetViews>
    <sheetView showGridLines="0" zoomScaleNormal="100" workbookViewId="0"/>
  </sheetViews>
  <sheetFormatPr defaultColWidth="8.85546875" defaultRowHeight="14.25"/>
  <cols>
    <col min="1" max="1" width="2.42578125" customWidth="1"/>
    <col min="2" max="2" width="17" customWidth="1"/>
    <col min="3" max="3" width="22.140625" customWidth="1"/>
    <col min="4" max="4" width="26.140625" customWidth="1"/>
    <col min="5" max="5" width="23" customWidth="1"/>
    <col min="6" max="6" width="24.85546875" customWidth="1"/>
    <col min="7" max="7" width="22.85546875" customWidth="1"/>
    <col min="8" max="8" width="26.85546875" customWidth="1"/>
    <col min="9" max="9" width="21.140625" customWidth="1"/>
    <col min="22" max="22" width="14.85546875" customWidth="1"/>
    <col min="23" max="23" width="17.140625" customWidth="1"/>
    <col min="24" max="24" width="16" customWidth="1"/>
  </cols>
  <sheetData>
    <row r="4" spans="2:10" ht="15.75">
      <c r="B4" s="43"/>
      <c r="C4" s="43"/>
      <c r="D4" s="43"/>
      <c r="E4" s="43"/>
      <c r="F4" s="43"/>
      <c r="G4" s="43"/>
      <c r="H4" s="43"/>
      <c r="I4" s="43"/>
      <c r="J4" s="43"/>
    </row>
    <row r="5" spans="2:10" ht="21">
      <c r="B5" s="70" t="s">
        <v>14</v>
      </c>
      <c r="C5" s="43"/>
      <c r="D5" s="43"/>
      <c r="E5" s="43"/>
      <c r="F5" s="43"/>
      <c r="G5" s="43"/>
      <c r="H5" s="43"/>
      <c r="I5" s="43"/>
      <c r="J5" s="43"/>
    </row>
    <row r="6" spans="2:10" ht="15.75">
      <c r="B6" s="43"/>
      <c r="C6" s="43"/>
      <c r="D6" s="43"/>
      <c r="E6" s="43"/>
      <c r="F6" s="43"/>
      <c r="G6" s="43"/>
      <c r="H6" s="43"/>
      <c r="I6" s="43"/>
      <c r="J6" s="43"/>
    </row>
    <row r="7" spans="2:10" ht="18">
      <c r="B7" s="69" t="s">
        <v>197</v>
      </c>
      <c r="C7" s="43"/>
      <c r="D7" s="43"/>
      <c r="E7" s="43"/>
      <c r="F7" s="43"/>
      <c r="G7" s="43"/>
      <c r="H7" s="43"/>
      <c r="I7" s="43"/>
      <c r="J7" s="43"/>
    </row>
    <row r="8" spans="2:10" ht="15.75">
      <c r="B8" s="65"/>
      <c r="C8" s="43"/>
      <c r="D8" s="43"/>
      <c r="E8" s="43"/>
      <c r="F8" s="43"/>
      <c r="G8" s="43"/>
      <c r="H8" s="43"/>
      <c r="I8" s="43"/>
      <c r="J8" s="43"/>
    </row>
    <row r="9" spans="2:10" ht="15.75">
      <c r="B9" s="71" t="s">
        <v>198</v>
      </c>
      <c r="C9" s="71"/>
      <c r="D9" s="71"/>
      <c r="E9" s="71"/>
      <c r="F9" s="71"/>
      <c r="G9" s="71"/>
      <c r="H9" s="43"/>
      <c r="I9" s="43"/>
      <c r="J9" s="43"/>
    </row>
    <row r="10" spans="2:10" ht="15.75">
      <c r="B10" s="71" t="s">
        <v>199</v>
      </c>
      <c r="C10" s="71"/>
      <c r="D10" s="71"/>
      <c r="E10" s="71"/>
      <c r="F10" s="71"/>
      <c r="G10" s="71"/>
      <c r="H10" s="43"/>
      <c r="I10" s="43"/>
      <c r="J10" s="43"/>
    </row>
    <row r="11" spans="2:10" ht="15.75">
      <c r="B11" s="71" t="s">
        <v>200</v>
      </c>
      <c r="C11" s="71"/>
      <c r="D11" s="71"/>
      <c r="E11" s="71"/>
      <c r="F11" s="71"/>
      <c r="G11" s="71"/>
      <c r="H11" s="43"/>
      <c r="I11" s="43"/>
      <c r="J11" s="43"/>
    </row>
    <row r="12" spans="2:10" ht="15.75">
      <c r="B12" s="71" t="s">
        <v>201</v>
      </c>
      <c r="C12" s="71"/>
      <c r="D12" s="71"/>
      <c r="E12" s="71"/>
      <c r="F12" s="71"/>
      <c r="G12" s="71"/>
      <c r="H12" s="43"/>
      <c r="I12" s="43"/>
      <c r="J12" s="43"/>
    </row>
    <row r="13" spans="2:10" ht="15.75">
      <c r="B13" s="71"/>
      <c r="C13" s="43"/>
      <c r="D13" s="43"/>
      <c r="E13" s="43"/>
      <c r="F13" s="43"/>
      <c r="G13" s="43"/>
      <c r="H13" s="43"/>
      <c r="I13" s="43"/>
      <c r="J13" s="43"/>
    </row>
    <row r="14" spans="2:10" ht="15.75">
      <c r="B14" s="71"/>
      <c r="C14" s="43"/>
      <c r="D14" s="43"/>
      <c r="E14" s="43"/>
      <c r="F14" s="43"/>
      <c r="G14" s="43"/>
      <c r="H14" s="43"/>
      <c r="I14" s="43"/>
      <c r="J14" s="43"/>
    </row>
    <row r="15" spans="2:10" ht="15.75">
      <c r="B15" s="81"/>
      <c r="C15" s="43"/>
      <c r="D15" s="43"/>
      <c r="E15" s="43"/>
      <c r="F15" s="43"/>
      <c r="G15" s="43"/>
      <c r="H15" s="43"/>
      <c r="I15" s="43"/>
      <c r="J15" s="43"/>
    </row>
    <row r="16" spans="2:10" ht="15.75">
      <c r="B16" s="81"/>
      <c r="C16" s="43"/>
      <c r="D16" s="43"/>
      <c r="E16" s="43"/>
      <c r="F16" s="43"/>
      <c r="G16" s="43"/>
      <c r="H16" s="43"/>
      <c r="I16" s="43"/>
      <c r="J16" s="43"/>
    </row>
    <row r="17" spans="2:13" ht="15.75">
      <c r="B17" s="81"/>
      <c r="C17" s="43"/>
      <c r="D17" s="43"/>
      <c r="E17" s="43"/>
      <c r="F17" s="43"/>
      <c r="G17" s="43"/>
      <c r="H17" s="43"/>
      <c r="I17" s="43"/>
      <c r="J17" s="43"/>
    </row>
    <row r="18" spans="2:13" ht="15.75">
      <c r="B18" s="81"/>
      <c r="C18" s="43"/>
      <c r="D18" s="43"/>
      <c r="E18" s="43"/>
      <c r="F18" s="43"/>
      <c r="G18" s="43"/>
      <c r="H18" s="43"/>
      <c r="I18" s="43"/>
      <c r="J18" s="43"/>
    </row>
    <row r="19" spans="2:13" ht="15.75">
      <c r="B19" s="43"/>
      <c r="C19" s="43"/>
      <c r="D19" s="43"/>
      <c r="E19" s="43"/>
      <c r="F19" s="43"/>
      <c r="G19" s="43"/>
      <c r="H19" s="43"/>
      <c r="I19" s="43"/>
      <c r="J19" s="43"/>
    </row>
    <row r="20" spans="2:13" ht="15.75">
      <c r="B20" s="43"/>
      <c r="C20" s="43"/>
      <c r="D20" s="43"/>
      <c r="E20" s="43"/>
      <c r="F20" s="43"/>
      <c r="G20" s="43"/>
      <c r="H20" s="43"/>
      <c r="I20" s="43"/>
      <c r="J20" s="43"/>
    </row>
    <row r="21" spans="2:13" ht="15.75">
      <c r="B21" s="43"/>
      <c r="C21" s="43"/>
      <c r="D21" s="43"/>
      <c r="E21" s="43"/>
      <c r="F21" s="43"/>
      <c r="G21" s="43"/>
      <c r="H21" s="43"/>
      <c r="I21" s="43"/>
      <c r="J21" s="43"/>
    </row>
    <row r="22" spans="2:13" ht="15.75">
      <c r="B22" s="43"/>
      <c r="C22" s="43"/>
      <c r="D22" s="43"/>
      <c r="E22" s="43"/>
      <c r="F22" s="43"/>
      <c r="G22" s="43"/>
      <c r="H22" s="43"/>
      <c r="I22" s="43"/>
      <c r="J22" s="43"/>
    </row>
    <row r="23" spans="2:13" ht="15.75">
      <c r="B23" s="43"/>
      <c r="C23" s="43"/>
      <c r="D23" s="43"/>
      <c r="E23" s="43"/>
      <c r="F23" s="43"/>
      <c r="G23" s="43"/>
      <c r="H23" s="43"/>
      <c r="I23" s="43"/>
      <c r="J23" s="43"/>
    </row>
    <row r="24" spans="2:13" ht="15.75">
      <c r="B24" s="43"/>
      <c r="C24" s="43"/>
      <c r="D24" s="43"/>
      <c r="E24" s="43"/>
      <c r="F24" s="43"/>
      <c r="G24" s="43"/>
      <c r="H24" s="43"/>
      <c r="I24" s="43"/>
      <c r="J24" s="43"/>
    </row>
    <row r="25" spans="2:13" ht="15.75">
      <c r="B25" s="43"/>
      <c r="C25" s="43"/>
      <c r="D25" s="43"/>
      <c r="E25" s="43"/>
      <c r="F25" s="43"/>
      <c r="G25" s="43"/>
      <c r="H25" s="43"/>
      <c r="I25" s="43"/>
      <c r="J25" s="43"/>
    </row>
    <row r="26" spans="2:13" ht="15.75">
      <c r="B26" s="43"/>
      <c r="C26" s="43"/>
      <c r="D26" s="43"/>
      <c r="E26" s="43"/>
      <c r="F26" s="43"/>
      <c r="G26" s="43"/>
      <c r="H26" s="43"/>
      <c r="I26" s="43"/>
      <c r="J26" s="43"/>
    </row>
    <row r="27" spans="2:13" ht="15.75">
      <c r="B27" s="43"/>
      <c r="C27" s="43"/>
      <c r="D27" s="43"/>
      <c r="E27" s="43"/>
      <c r="F27" s="43"/>
      <c r="G27" s="43"/>
      <c r="H27" s="43"/>
      <c r="I27" s="43"/>
      <c r="J27" s="43"/>
    </row>
    <row r="28" spans="2:13" ht="15.75">
      <c r="B28" s="43"/>
      <c r="C28" s="43"/>
      <c r="D28" s="43"/>
      <c r="E28" s="43"/>
      <c r="F28" s="43"/>
      <c r="G28" s="43"/>
      <c r="H28" s="43"/>
      <c r="I28" s="43"/>
      <c r="J28" s="43"/>
      <c r="M28" s="3"/>
    </row>
    <row r="29" spans="2:13" ht="15.75">
      <c r="B29" s="43"/>
      <c r="C29" s="43"/>
      <c r="D29" s="43"/>
      <c r="E29" s="43"/>
      <c r="F29" s="43"/>
      <c r="G29" s="43"/>
      <c r="H29" s="43"/>
      <c r="I29" s="43"/>
      <c r="J29" s="43"/>
    </row>
    <row r="30" spans="2:13" ht="15.75">
      <c r="B30" s="43"/>
      <c r="C30" s="43"/>
      <c r="D30" s="43"/>
      <c r="E30" s="43"/>
      <c r="F30" s="43"/>
      <c r="G30" s="43"/>
      <c r="H30" s="43"/>
      <c r="I30" s="43"/>
      <c r="J30" s="43"/>
    </row>
    <row r="31" spans="2:13" ht="15.75">
      <c r="B31" s="43"/>
      <c r="C31" s="43"/>
      <c r="D31" s="43"/>
      <c r="E31" s="43"/>
      <c r="F31" s="43"/>
      <c r="G31" s="43"/>
      <c r="H31" s="43"/>
      <c r="I31" s="43"/>
      <c r="J31" s="43"/>
    </row>
    <row r="32" spans="2:13" ht="15.75">
      <c r="B32" s="43"/>
      <c r="C32" s="43"/>
      <c r="D32" s="43"/>
      <c r="E32" s="43"/>
      <c r="F32" s="43"/>
      <c r="G32" s="43"/>
      <c r="H32" s="43"/>
      <c r="I32" s="43"/>
      <c r="J32" s="43"/>
    </row>
    <row r="33" spans="2:10" ht="15.75">
      <c r="B33" s="43"/>
      <c r="C33" s="43"/>
      <c r="D33" s="43"/>
      <c r="E33" s="43"/>
      <c r="F33" s="43"/>
      <c r="G33" s="43"/>
      <c r="H33" s="43"/>
      <c r="I33" s="43"/>
      <c r="J33" s="43"/>
    </row>
    <row r="34" spans="2:10" ht="15.75">
      <c r="B34" s="43"/>
      <c r="C34" s="43"/>
      <c r="D34" s="43"/>
      <c r="E34" s="43"/>
      <c r="F34" s="43"/>
      <c r="G34" s="43"/>
      <c r="H34" s="43"/>
      <c r="I34" s="43"/>
      <c r="J34" s="43"/>
    </row>
    <row r="35" spans="2:10" ht="15.75">
      <c r="B35" s="43"/>
      <c r="C35" s="43"/>
      <c r="D35" s="43"/>
      <c r="E35" s="43"/>
      <c r="F35" s="43"/>
      <c r="G35" s="43"/>
      <c r="H35" s="43"/>
      <c r="I35" s="43"/>
      <c r="J35" s="43"/>
    </row>
    <row r="36" spans="2:10" ht="24.75" customHeight="1">
      <c r="B36" s="43"/>
      <c r="C36" s="43"/>
      <c r="D36" s="43"/>
      <c r="E36" s="43"/>
      <c r="F36" s="43"/>
      <c r="G36" s="43"/>
      <c r="H36" s="43"/>
      <c r="I36" s="43"/>
      <c r="J36" s="43"/>
    </row>
    <row r="37" spans="2:10" ht="15.75">
      <c r="B37" s="307" t="s">
        <v>202</v>
      </c>
      <c r="C37" s="308" t="s">
        <v>203</v>
      </c>
      <c r="D37" s="308" t="s">
        <v>204</v>
      </c>
      <c r="E37" s="308" t="s">
        <v>205</v>
      </c>
      <c r="F37" s="308" t="s">
        <v>206</v>
      </c>
      <c r="G37" s="43"/>
      <c r="H37" s="43"/>
      <c r="I37" s="43"/>
      <c r="J37" s="43"/>
    </row>
    <row r="38" spans="2:10" ht="15.75">
      <c r="B38" s="105" t="s">
        <v>207</v>
      </c>
      <c r="C38" s="120">
        <v>16164420</v>
      </c>
      <c r="D38" s="120">
        <v>16164420</v>
      </c>
      <c r="E38" s="121">
        <f>D38/1000000</f>
        <v>16.16442</v>
      </c>
      <c r="F38" s="120">
        <v>25551357</v>
      </c>
      <c r="G38" s="43"/>
      <c r="H38" s="43"/>
      <c r="I38" s="43"/>
      <c r="J38" s="43"/>
    </row>
    <row r="39" spans="2:10" ht="15.75">
      <c r="B39" s="105" t="s">
        <v>208</v>
      </c>
      <c r="C39" s="120">
        <v>19049754</v>
      </c>
      <c r="D39" s="120">
        <v>19049754</v>
      </c>
      <c r="E39" s="121">
        <f t="shared" ref="E39:E54" si="0">D39/1000000</f>
        <v>19.049754</v>
      </c>
      <c r="F39" s="120">
        <v>28975678</v>
      </c>
      <c r="G39" s="43"/>
      <c r="H39" s="43"/>
      <c r="I39" s="43"/>
      <c r="J39" s="43"/>
    </row>
    <row r="40" spans="2:10" ht="15.75">
      <c r="B40" s="105" t="s">
        <v>209</v>
      </c>
      <c r="C40" s="120">
        <v>21361759</v>
      </c>
      <c r="D40" s="120">
        <v>20466190.999997407</v>
      </c>
      <c r="E40" s="121">
        <f t="shared" si="0"/>
        <v>20.466190999997409</v>
      </c>
      <c r="F40" s="120">
        <v>30101092</v>
      </c>
      <c r="G40" s="43"/>
      <c r="H40" s="43"/>
      <c r="I40" s="43"/>
      <c r="J40" s="43"/>
    </row>
    <row r="41" spans="2:10" ht="15.75">
      <c r="B41" s="105" t="s">
        <v>210</v>
      </c>
      <c r="C41" s="120">
        <v>24962401</v>
      </c>
      <c r="D41" s="120">
        <v>23289739.416663699</v>
      </c>
      <c r="E41" s="121">
        <f t="shared" si="0"/>
        <v>23.2897394166637</v>
      </c>
      <c r="F41" s="120">
        <v>34749941</v>
      </c>
      <c r="G41" s="43"/>
      <c r="H41" s="43"/>
      <c r="I41" s="43"/>
      <c r="J41" s="43"/>
    </row>
    <row r="42" spans="2:10" ht="15.75">
      <c r="B42" s="105" t="s">
        <v>211</v>
      </c>
      <c r="C42" s="120">
        <v>34972637</v>
      </c>
      <c r="D42" s="120">
        <v>31266240.899996206</v>
      </c>
      <c r="E42" s="121">
        <f t="shared" si="0"/>
        <v>31.266240899996205</v>
      </c>
      <c r="F42" s="120">
        <v>37676829</v>
      </c>
      <c r="G42" s="43"/>
      <c r="H42" s="43"/>
      <c r="I42" s="43"/>
      <c r="J42" s="43"/>
    </row>
    <row r="43" spans="2:10" ht="15.75">
      <c r="B43" s="105" t="s">
        <v>212</v>
      </c>
      <c r="C43" s="120">
        <v>44402579</v>
      </c>
      <c r="D43" s="120">
        <v>35098127.783327572</v>
      </c>
      <c r="E43" s="121">
        <f t="shared" si="0"/>
        <v>35.09812778332757</v>
      </c>
      <c r="F43" s="120">
        <v>48915432</v>
      </c>
      <c r="G43" s="43"/>
      <c r="H43" s="43"/>
      <c r="I43" s="43"/>
      <c r="J43" s="43"/>
    </row>
    <row r="44" spans="2:10" ht="15.75">
      <c r="B44" s="105" t="s">
        <v>213</v>
      </c>
      <c r="C44" s="120">
        <v>63013713</v>
      </c>
      <c r="D44" s="120">
        <v>49733554.545935109</v>
      </c>
      <c r="E44" s="121">
        <f t="shared" si="0"/>
        <v>49.733554545935107</v>
      </c>
      <c r="F44" s="120">
        <v>61858174</v>
      </c>
      <c r="G44" s="43"/>
      <c r="H44" s="43"/>
      <c r="I44" s="43"/>
      <c r="J44" s="43"/>
    </row>
    <row r="45" spans="2:10" ht="15.75">
      <c r="B45" s="105" t="s">
        <v>214</v>
      </c>
      <c r="C45" s="120">
        <v>71462555</v>
      </c>
      <c r="D45" s="120">
        <v>55877518.958002917</v>
      </c>
      <c r="E45" s="121">
        <f t="shared" si="0"/>
        <v>55.877518958002916</v>
      </c>
      <c r="F45" s="120">
        <v>71922000</v>
      </c>
      <c r="G45" s="43"/>
      <c r="H45" s="43"/>
      <c r="I45" s="43"/>
      <c r="J45" s="43"/>
    </row>
    <row r="46" spans="2:10" ht="15.75">
      <c r="B46" s="105" t="s">
        <v>215</v>
      </c>
      <c r="C46" s="120">
        <v>90563678</v>
      </c>
      <c r="D46" s="120">
        <v>69180692.447682753</v>
      </c>
      <c r="E46" s="121">
        <f t="shared" si="0"/>
        <v>69.180692447682759</v>
      </c>
      <c r="F46" s="120">
        <v>84439465</v>
      </c>
      <c r="G46" s="43"/>
      <c r="H46" s="43"/>
      <c r="I46" s="43"/>
      <c r="J46" s="43"/>
    </row>
    <row r="47" spans="2:10" ht="15.75">
      <c r="B47" s="105" t="s">
        <v>216</v>
      </c>
      <c r="C47" s="120">
        <v>86170351</v>
      </c>
      <c r="D47" s="120">
        <v>65232940.377441652</v>
      </c>
      <c r="E47" s="121">
        <f t="shared" si="0"/>
        <v>65.232940377441651</v>
      </c>
      <c r="F47" s="120">
        <v>100748885</v>
      </c>
      <c r="G47" s="43"/>
      <c r="H47" s="43"/>
      <c r="I47" s="43"/>
      <c r="J47" s="43"/>
    </row>
    <row r="48" spans="2:10" ht="15.75">
      <c r="B48" s="105" t="s">
        <v>217</v>
      </c>
      <c r="C48" s="120">
        <v>100581303</v>
      </c>
      <c r="D48" s="120">
        <v>75161322.997715592</v>
      </c>
      <c r="E48" s="121">
        <f t="shared" si="0"/>
        <v>75.161322997715587</v>
      </c>
      <c r="F48" s="120">
        <v>117842123</v>
      </c>
      <c r="G48" s="43"/>
      <c r="H48" s="43"/>
      <c r="I48" s="43"/>
      <c r="J48" s="43"/>
    </row>
    <row r="49" spans="2:10" ht="15.75">
      <c r="B49" s="105" t="s">
        <v>218</v>
      </c>
      <c r="C49" s="120">
        <v>105948003</v>
      </c>
      <c r="D49" s="120">
        <v>79102225.020451427</v>
      </c>
      <c r="E49" s="121">
        <f t="shared" si="0"/>
        <v>79.102225020451428</v>
      </c>
      <c r="F49" s="120">
        <v>127623995</v>
      </c>
      <c r="G49" s="43"/>
      <c r="H49" s="43"/>
      <c r="I49" s="43"/>
      <c r="J49" s="43"/>
    </row>
    <row r="50" spans="2:10" ht="15.75">
      <c r="B50" s="105" t="s">
        <v>219</v>
      </c>
      <c r="C50" s="120">
        <v>114706958</v>
      </c>
      <c r="D50" s="120">
        <v>84920897.264359027</v>
      </c>
      <c r="E50" s="121">
        <f t="shared" si="0"/>
        <v>84.920897264359027</v>
      </c>
      <c r="F50" s="120">
        <v>130183968</v>
      </c>
      <c r="G50" s="43"/>
      <c r="H50" s="43"/>
      <c r="I50" s="43"/>
      <c r="J50" s="43"/>
    </row>
    <row r="51" spans="2:10" ht="15.75">
      <c r="B51" s="105" t="s">
        <v>220</v>
      </c>
      <c r="C51" s="120">
        <v>109252882</v>
      </c>
      <c r="D51" s="120">
        <v>80348926.404664159</v>
      </c>
      <c r="E51" s="121">
        <f t="shared" si="0"/>
        <v>80.348926404664155</v>
      </c>
      <c r="F51" s="120">
        <v>119090744</v>
      </c>
      <c r="G51" s="43"/>
      <c r="H51" s="43"/>
      <c r="I51" s="43"/>
      <c r="J51" s="43"/>
    </row>
    <row r="52" spans="2:10" ht="15.75">
      <c r="B52" s="105" t="s">
        <v>221</v>
      </c>
      <c r="C52" s="120">
        <v>105050723</v>
      </c>
      <c r="D52" s="120">
        <v>77954651.841995314</v>
      </c>
      <c r="E52" s="121">
        <f t="shared" si="0"/>
        <v>77.954651841995314</v>
      </c>
      <c r="F52" s="120">
        <v>127815053</v>
      </c>
      <c r="G52" s="43"/>
      <c r="H52" s="43"/>
      <c r="I52" s="43"/>
      <c r="J52" s="43"/>
    </row>
    <row r="53" spans="2:10" ht="15.75">
      <c r="B53" s="105" t="s">
        <v>222</v>
      </c>
      <c r="C53" s="120">
        <v>108298132</v>
      </c>
      <c r="D53" s="120">
        <v>80312995.523960695</v>
      </c>
      <c r="E53" s="121">
        <f t="shared" si="0"/>
        <v>80.312995523960694</v>
      </c>
      <c r="F53" s="120">
        <v>121847263</v>
      </c>
      <c r="G53" s="43"/>
      <c r="H53" s="43"/>
      <c r="I53" s="43"/>
      <c r="J53" s="43"/>
    </row>
    <row r="54" spans="2:10" ht="15.75">
      <c r="B54" s="105" t="s">
        <v>223</v>
      </c>
      <c r="C54" s="122">
        <v>107449880</v>
      </c>
      <c r="D54" s="122">
        <v>78203881.045761734</v>
      </c>
      <c r="E54" s="121">
        <f t="shared" si="0"/>
        <v>78.203881045761733</v>
      </c>
      <c r="F54" s="122">
        <v>114508708</v>
      </c>
      <c r="G54" s="43"/>
      <c r="H54" s="43"/>
      <c r="I54" s="43"/>
      <c r="J54" s="43"/>
    </row>
    <row r="55" spans="2:10" ht="15.75">
      <c r="B55" s="105" t="s">
        <v>224</v>
      </c>
      <c r="C55" s="122">
        <v>101409283</v>
      </c>
      <c r="D55" s="122">
        <v>74789371.200798348</v>
      </c>
      <c r="E55" s="121">
        <f t="shared" ref="E55" si="1">D55/1000000</f>
        <v>74.789371200798342</v>
      </c>
      <c r="F55" s="122">
        <v>119526379</v>
      </c>
      <c r="G55" s="43"/>
      <c r="H55" s="43"/>
      <c r="I55" s="43"/>
      <c r="J55" s="43"/>
    </row>
    <row r="56" spans="2:10" ht="15.75">
      <c r="B56" s="43"/>
      <c r="C56" s="43"/>
      <c r="D56" s="43"/>
      <c r="E56" s="43"/>
      <c r="F56" s="43"/>
      <c r="G56" s="43"/>
      <c r="H56" s="43"/>
      <c r="I56" s="43"/>
      <c r="J56" s="43"/>
    </row>
    <row r="57" spans="2:10" ht="15.75">
      <c r="B57" s="63" t="s">
        <v>127</v>
      </c>
      <c r="C57" s="43"/>
      <c r="D57" s="43"/>
      <c r="E57" s="43"/>
      <c r="F57" s="43"/>
      <c r="G57" s="43"/>
      <c r="H57" s="43"/>
      <c r="I57" s="43"/>
      <c r="J57" s="43"/>
    </row>
    <row r="58" spans="2:10" ht="15.75">
      <c r="B58" s="43"/>
      <c r="C58" s="43"/>
      <c r="D58" s="43"/>
      <c r="E58" s="43"/>
      <c r="F58" s="43"/>
      <c r="G58" s="43"/>
      <c r="H58" s="43"/>
      <c r="I58" s="43"/>
      <c r="J58" s="43"/>
    </row>
    <row r="59" spans="2:10" ht="15.75">
      <c r="B59" s="43"/>
      <c r="C59" s="43"/>
      <c r="D59" s="43"/>
      <c r="E59" s="43"/>
      <c r="F59" s="43"/>
      <c r="G59" s="43"/>
      <c r="H59" s="43"/>
      <c r="I59" s="43"/>
      <c r="J59" s="43"/>
    </row>
    <row r="60" spans="2:10" ht="15.75">
      <c r="B60" s="43"/>
      <c r="C60" s="43"/>
      <c r="D60" s="43"/>
      <c r="E60" s="43"/>
      <c r="F60" s="43"/>
      <c r="G60" s="43"/>
      <c r="H60" s="43"/>
      <c r="I60" s="43"/>
      <c r="J60" s="43"/>
    </row>
    <row r="61" spans="2:10" ht="15.75">
      <c r="B61" s="43"/>
      <c r="C61" s="43"/>
      <c r="D61" s="43"/>
      <c r="E61" s="43"/>
      <c r="F61" s="43"/>
      <c r="G61" s="43"/>
      <c r="H61" s="43"/>
      <c r="I61" s="43"/>
      <c r="J61" s="43"/>
    </row>
    <row r="62" spans="2:10" ht="15.75">
      <c r="B62" s="43"/>
      <c r="C62" s="43"/>
      <c r="D62" s="43"/>
      <c r="E62" s="43"/>
      <c r="F62" s="43"/>
      <c r="G62" s="43"/>
      <c r="H62" s="43"/>
      <c r="I62" s="43"/>
      <c r="J62" s="43"/>
    </row>
    <row r="63" spans="2:10" ht="15.75">
      <c r="B63" s="43"/>
      <c r="C63" s="43"/>
      <c r="D63" s="43"/>
      <c r="E63" s="43"/>
      <c r="F63" s="43"/>
      <c r="G63" s="43"/>
      <c r="H63" s="43"/>
      <c r="I63" s="43"/>
      <c r="J63" s="43"/>
    </row>
    <row r="64" spans="2:10" ht="15.75">
      <c r="B64" s="43"/>
      <c r="C64" s="43"/>
      <c r="D64" s="43"/>
      <c r="E64" s="43"/>
      <c r="F64" s="43"/>
      <c r="G64" s="43"/>
      <c r="H64" s="43"/>
      <c r="I64" s="43"/>
      <c r="J64" s="43"/>
    </row>
    <row r="65" spans="2:10" ht="15.75">
      <c r="B65" s="43"/>
      <c r="C65" s="43"/>
      <c r="D65" s="43"/>
      <c r="E65" s="43"/>
      <c r="F65" s="43"/>
      <c r="G65" s="43"/>
      <c r="H65" s="43"/>
      <c r="I65" s="43"/>
      <c r="J65" s="43"/>
    </row>
    <row r="66" spans="2:10" ht="15.75">
      <c r="B66" s="43"/>
      <c r="C66" s="43"/>
      <c r="D66" s="43"/>
      <c r="E66" s="43"/>
      <c r="F66" s="43"/>
      <c r="G66" s="43"/>
      <c r="H66" s="43"/>
      <c r="I66" s="43"/>
      <c r="J66" s="43"/>
    </row>
    <row r="67" spans="2:10" ht="15.75">
      <c r="B67" s="43"/>
      <c r="C67" s="43"/>
      <c r="D67" s="43"/>
      <c r="E67" s="43"/>
      <c r="F67" s="43"/>
      <c r="G67" s="43"/>
      <c r="H67" s="43"/>
      <c r="I67" s="43"/>
      <c r="J67" s="43"/>
    </row>
  </sheetData>
  <phoneticPr fontId="19" type="noConversion"/>
  <hyperlinks>
    <hyperlink ref="B57" location="Introduction!A1" display="Return to information tab" xr:uid="{E0604747-6FC3-493C-9864-08D5CD7528EA}"/>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F2A9-B483-478B-BF8D-5A0A144E76AB}">
  <sheetPr codeName="Sheet14">
    <tabColor rgb="FFE86E1E"/>
    <pageSetUpPr autoPageBreaks="0"/>
  </sheetPr>
  <dimension ref="B1:U76"/>
  <sheetViews>
    <sheetView zoomScaleNormal="100" workbookViewId="0"/>
  </sheetViews>
  <sheetFormatPr defaultColWidth="8.85546875" defaultRowHeight="14.25"/>
  <cols>
    <col min="1" max="1" width="2.85546875" style="23" customWidth="1"/>
    <col min="2" max="2" width="16" style="23" customWidth="1"/>
    <col min="3" max="3" width="21.85546875" style="23" customWidth="1"/>
    <col min="4" max="4" width="24" style="23" bestFit="1" customWidth="1"/>
    <col min="5" max="5" width="20.5703125" style="23" customWidth="1"/>
    <col min="6" max="6" width="24" style="23" bestFit="1" customWidth="1"/>
    <col min="7" max="7" width="21.42578125" style="23" customWidth="1"/>
    <col min="8" max="8" width="24" style="23" bestFit="1" customWidth="1"/>
    <col min="9" max="9" width="22.85546875" style="23" customWidth="1"/>
    <col min="10" max="10" width="24.28515625" style="23" customWidth="1"/>
    <col min="11" max="12" width="24" style="23" customWidth="1"/>
    <col min="13" max="13" width="21.5703125" style="23" customWidth="1"/>
    <col min="14" max="14" width="25.5703125" style="23" customWidth="1"/>
    <col min="15" max="15" width="25.140625" style="23" customWidth="1"/>
    <col min="16" max="16" width="23" style="23" customWidth="1"/>
    <col min="17" max="18" width="8.85546875" style="23"/>
    <col min="19" max="21" width="32" style="23" bestFit="1" customWidth="1"/>
    <col min="22" max="16384" width="8.85546875" style="23"/>
  </cols>
  <sheetData>
    <row r="1" spans="2:21" ht="15.75">
      <c r="B1" s="109"/>
      <c r="C1" s="109"/>
      <c r="D1" s="109"/>
      <c r="E1" s="109"/>
      <c r="F1" s="109"/>
      <c r="G1" s="109"/>
      <c r="H1" s="109"/>
      <c r="I1" s="109"/>
      <c r="J1" s="109"/>
      <c r="K1" s="109"/>
      <c r="L1" s="109"/>
      <c r="M1" s="109"/>
      <c r="N1" s="109"/>
      <c r="O1" s="109"/>
      <c r="P1" s="109"/>
      <c r="Q1" s="109"/>
      <c r="R1" s="109"/>
      <c r="S1" s="109"/>
      <c r="T1" s="109"/>
      <c r="U1" s="109"/>
    </row>
    <row r="2" spans="2:21" ht="15.75">
      <c r="B2" s="109"/>
      <c r="C2" s="109"/>
      <c r="D2" s="109"/>
      <c r="E2" s="109"/>
      <c r="F2" s="109"/>
      <c r="G2" s="109"/>
      <c r="H2" s="109"/>
      <c r="I2" s="109"/>
      <c r="J2" s="109"/>
      <c r="K2" s="109"/>
      <c r="L2" s="109"/>
      <c r="M2" s="109"/>
      <c r="N2" s="109"/>
      <c r="O2" s="109"/>
      <c r="P2" s="109"/>
      <c r="Q2" s="109"/>
      <c r="R2" s="109"/>
      <c r="S2" s="109"/>
      <c r="T2" s="109"/>
      <c r="U2" s="109"/>
    </row>
    <row r="3" spans="2:21" ht="15.75">
      <c r="B3" s="109"/>
      <c r="C3" s="109"/>
      <c r="D3" s="109"/>
      <c r="E3" s="109"/>
      <c r="F3" s="109"/>
      <c r="G3" s="109"/>
      <c r="H3" s="109"/>
      <c r="I3" s="109"/>
      <c r="J3" s="109"/>
      <c r="K3" s="109"/>
      <c r="L3" s="109"/>
      <c r="M3" s="109"/>
      <c r="N3" s="109"/>
      <c r="O3" s="109"/>
      <c r="P3" s="109"/>
      <c r="Q3" s="109"/>
      <c r="R3" s="109"/>
      <c r="S3" s="109"/>
      <c r="T3" s="109"/>
      <c r="U3" s="109"/>
    </row>
    <row r="4" spans="2:21" ht="15.75">
      <c r="B4" s="109"/>
      <c r="C4" s="109"/>
      <c r="D4" s="109"/>
      <c r="E4" s="109"/>
      <c r="F4" s="109"/>
      <c r="G4" s="109"/>
      <c r="H4" s="109"/>
      <c r="I4" s="109"/>
      <c r="J4" s="109"/>
      <c r="K4" s="109"/>
      <c r="L4" s="109"/>
      <c r="M4" s="109"/>
      <c r="N4" s="109"/>
      <c r="O4" s="109"/>
      <c r="P4" s="109"/>
      <c r="Q4" s="109"/>
      <c r="R4" s="109"/>
      <c r="S4" s="109"/>
      <c r="T4" s="109"/>
      <c r="U4" s="109"/>
    </row>
    <row r="5" spans="2:21" ht="21">
      <c r="B5" s="118" t="s">
        <v>14</v>
      </c>
      <c r="C5" s="109"/>
      <c r="D5" s="109"/>
      <c r="E5" s="109"/>
      <c r="F5" s="109"/>
      <c r="G5" s="109"/>
      <c r="H5" s="109"/>
      <c r="I5" s="109"/>
      <c r="J5" s="109"/>
      <c r="K5" s="109"/>
      <c r="L5" s="109"/>
      <c r="M5" s="109"/>
      <c r="N5" s="109"/>
      <c r="O5" s="109"/>
      <c r="P5" s="109"/>
      <c r="Q5" s="109"/>
      <c r="R5" s="109"/>
      <c r="S5" s="109"/>
      <c r="T5" s="109"/>
      <c r="U5" s="109"/>
    </row>
    <row r="6" spans="2:21" ht="15.75">
      <c r="B6" s="109"/>
      <c r="C6" s="109"/>
      <c r="D6" s="109"/>
      <c r="E6" s="109"/>
      <c r="F6" s="109"/>
      <c r="G6" s="109"/>
      <c r="H6" s="109"/>
      <c r="I6" s="109"/>
      <c r="J6" s="109"/>
      <c r="K6" s="109"/>
      <c r="L6" s="109"/>
      <c r="M6" s="109"/>
      <c r="N6" s="109"/>
      <c r="O6" s="109"/>
      <c r="P6" s="109"/>
      <c r="Q6" s="109"/>
      <c r="R6" s="109"/>
      <c r="S6" s="109"/>
      <c r="T6" s="109"/>
      <c r="U6" s="109"/>
    </row>
    <row r="7" spans="2:21" ht="18">
      <c r="B7" s="117" t="s">
        <v>19</v>
      </c>
      <c r="C7" s="109"/>
      <c r="D7" s="109"/>
      <c r="E7" s="109"/>
      <c r="F7" s="109"/>
      <c r="G7" s="109"/>
      <c r="H7" s="109"/>
      <c r="I7" s="109"/>
      <c r="J7" s="109"/>
      <c r="K7" s="109"/>
      <c r="L7" s="109"/>
      <c r="M7" s="109"/>
      <c r="N7" s="109"/>
      <c r="O7" s="109"/>
      <c r="P7" s="109"/>
      <c r="Q7" s="109"/>
      <c r="R7" s="109"/>
      <c r="S7" s="109"/>
      <c r="T7" s="109"/>
      <c r="U7" s="109"/>
    </row>
    <row r="8" spans="2:21" ht="15.75">
      <c r="B8" s="108"/>
      <c r="C8" s="109"/>
      <c r="D8" s="109"/>
      <c r="E8" s="109"/>
      <c r="F8" s="109"/>
      <c r="G8" s="109"/>
      <c r="H8" s="109"/>
      <c r="I8" s="109"/>
      <c r="J8" s="109"/>
      <c r="K8" s="109"/>
      <c r="L8" s="109"/>
      <c r="M8" s="109"/>
      <c r="N8" s="109"/>
      <c r="O8" s="109"/>
      <c r="P8" s="109"/>
      <c r="Q8" s="109"/>
      <c r="R8" s="109"/>
      <c r="S8" s="109"/>
      <c r="T8" s="109"/>
      <c r="U8" s="109"/>
    </row>
    <row r="9" spans="2:21" ht="15.75">
      <c r="B9" s="71" t="s">
        <v>225</v>
      </c>
      <c r="C9" s="109"/>
      <c r="D9" s="109"/>
      <c r="E9" s="109"/>
      <c r="F9" s="109"/>
      <c r="G9" s="109"/>
      <c r="H9" s="109"/>
      <c r="I9" s="109"/>
      <c r="J9" s="109"/>
      <c r="K9" s="109"/>
      <c r="L9" s="109"/>
      <c r="M9" s="109"/>
      <c r="N9" s="109"/>
      <c r="O9" s="109"/>
      <c r="P9" s="109"/>
      <c r="Q9" s="109"/>
      <c r="R9" s="109"/>
      <c r="S9" s="109"/>
      <c r="T9" s="109"/>
      <c r="U9" s="109"/>
    </row>
    <row r="10" spans="2:21" ht="15.75">
      <c r="B10" s="71" t="s">
        <v>226</v>
      </c>
      <c r="C10" s="109"/>
      <c r="D10" s="109"/>
      <c r="E10" s="109"/>
      <c r="F10" s="109"/>
      <c r="G10" s="109"/>
      <c r="H10" s="109"/>
      <c r="I10" s="109"/>
      <c r="J10" s="109"/>
      <c r="K10" s="109"/>
      <c r="L10" s="109"/>
      <c r="M10" s="109"/>
      <c r="N10" s="109"/>
      <c r="O10" s="109"/>
      <c r="P10" s="109"/>
      <c r="Q10" s="109"/>
      <c r="R10" s="109"/>
      <c r="S10" s="109"/>
      <c r="T10" s="109"/>
      <c r="U10" s="109"/>
    </row>
    <row r="11" spans="2:21" ht="15.75">
      <c r="B11" s="71" t="s">
        <v>227</v>
      </c>
      <c r="C11" s="109"/>
      <c r="D11" s="109"/>
      <c r="E11" s="109"/>
      <c r="F11" s="109"/>
      <c r="G11" s="109"/>
      <c r="H11" s="109"/>
      <c r="I11" s="109"/>
      <c r="J11" s="109"/>
      <c r="K11" s="109"/>
      <c r="L11" s="109"/>
      <c r="M11" s="109"/>
      <c r="N11" s="109"/>
      <c r="O11" s="109"/>
      <c r="P11" s="109"/>
      <c r="Q11" s="109"/>
      <c r="R11" s="109"/>
      <c r="S11" s="109"/>
      <c r="T11" s="109"/>
      <c r="U11" s="109"/>
    </row>
    <row r="12" spans="2:21" ht="15.75">
      <c r="B12" s="119" t="s">
        <v>228</v>
      </c>
      <c r="C12" s="109"/>
      <c r="D12" s="109"/>
      <c r="E12" s="109"/>
      <c r="F12" s="109"/>
      <c r="G12" s="109"/>
      <c r="H12" s="109"/>
      <c r="I12" s="109"/>
      <c r="J12" s="109"/>
      <c r="K12" s="109"/>
      <c r="L12" s="109"/>
      <c r="M12" s="109"/>
      <c r="N12" s="109"/>
      <c r="O12" s="109"/>
      <c r="P12" s="109"/>
      <c r="Q12" s="109"/>
      <c r="R12" s="109"/>
      <c r="S12" s="109"/>
      <c r="T12" s="109"/>
      <c r="U12" s="109"/>
    </row>
    <row r="13" spans="2:21" ht="15.75">
      <c r="B13" s="119"/>
      <c r="C13" s="109"/>
      <c r="D13" s="109"/>
      <c r="E13" s="109"/>
      <c r="F13" s="109"/>
      <c r="G13" s="109"/>
      <c r="H13" s="109"/>
      <c r="I13" s="109"/>
      <c r="J13" s="109"/>
      <c r="K13" s="109"/>
      <c r="L13" s="109"/>
      <c r="M13" s="109"/>
      <c r="N13" s="109"/>
      <c r="O13" s="109"/>
      <c r="P13" s="109"/>
      <c r="Q13" s="109"/>
      <c r="R13" s="109"/>
      <c r="S13" s="109"/>
      <c r="T13" s="109"/>
      <c r="U13" s="109"/>
    </row>
    <row r="14" spans="2:21" ht="15.75">
      <c r="B14" s="71" t="s">
        <v>229</v>
      </c>
      <c r="C14" s="109"/>
      <c r="D14" s="109"/>
      <c r="E14" s="109"/>
      <c r="F14" s="109"/>
      <c r="G14" s="109"/>
      <c r="H14" s="109"/>
      <c r="I14" s="109"/>
      <c r="J14" s="109"/>
      <c r="K14" s="109"/>
      <c r="L14" s="109"/>
      <c r="M14" s="109"/>
      <c r="N14" s="109"/>
      <c r="O14" s="109"/>
      <c r="P14" s="109"/>
      <c r="Q14" s="109"/>
      <c r="R14" s="109"/>
      <c r="S14" s="109"/>
      <c r="T14" s="109"/>
      <c r="U14" s="109"/>
    </row>
    <row r="15" spans="2:21" ht="15.75">
      <c r="B15" s="71" t="s">
        <v>230</v>
      </c>
      <c r="C15" s="109"/>
      <c r="D15" s="109"/>
      <c r="E15" s="109"/>
      <c r="F15" s="109"/>
      <c r="G15" s="109"/>
      <c r="H15" s="109"/>
      <c r="I15" s="109"/>
      <c r="J15" s="109"/>
      <c r="K15" s="109"/>
      <c r="L15" s="109"/>
      <c r="M15" s="109"/>
      <c r="N15" s="109"/>
      <c r="O15" s="109"/>
      <c r="P15" s="109"/>
      <c r="Q15" s="109"/>
      <c r="R15" s="109"/>
      <c r="S15" s="109"/>
      <c r="T15" s="109"/>
      <c r="U15" s="109"/>
    </row>
    <row r="16" spans="2:21" ht="15.75">
      <c r="B16" s="71" t="s">
        <v>231</v>
      </c>
      <c r="C16" s="109"/>
      <c r="D16" s="109"/>
      <c r="E16" s="109"/>
      <c r="F16" s="109"/>
      <c r="G16" s="109"/>
      <c r="H16" s="109"/>
      <c r="I16" s="109"/>
      <c r="J16" s="109"/>
      <c r="K16" s="109"/>
      <c r="L16" s="109"/>
      <c r="M16" s="109"/>
      <c r="N16" s="109"/>
      <c r="O16" s="109"/>
      <c r="P16" s="109"/>
      <c r="Q16" s="109"/>
      <c r="R16" s="109"/>
      <c r="S16" s="109"/>
      <c r="T16" s="109"/>
      <c r="U16" s="109"/>
    </row>
    <row r="17" spans="2:21" ht="15.75">
      <c r="B17" s="108"/>
      <c r="C17" s="109"/>
      <c r="D17" s="109"/>
      <c r="E17" s="109"/>
      <c r="F17" s="109"/>
      <c r="G17" s="109"/>
      <c r="H17" s="109"/>
      <c r="I17" s="109"/>
      <c r="J17" s="109"/>
      <c r="K17" s="109"/>
      <c r="L17" s="109"/>
      <c r="M17" s="109"/>
      <c r="N17" s="109"/>
      <c r="O17" s="109"/>
      <c r="P17" s="109"/>
      <c r="Q17" s="109"/>
      <c r="R17" s="109"/>
      <c r="S17" s="109"/>
      <c r="T17" s="109"/>
      <c r="U17" s="109"/>
    </row>
    <row r="18" spans="2:21" ht="15.75">
      <c r="B18" s="109"/>
      <c r="C18" s="109"/>
      <c r="D18" s="109"/>
      <c r="E18" s="109"/>
      <c r="F18" s="109"/>
      <c r="G18" s="109"/>
      <c r="H18" s="109"/>
      <c r="I18" s="109"/>
      <c r="J18" s="109"/>
      <c r="K18" s="109"/>
      <c r="L18" s="109"/>
      <c r="M18" s="109"/>
      <c r="N18" s="109"/>
      <c r="O18" s="109"/>
      <c r="P18" s="109"/>
      <c r="Q18" s="109"/>
      <c r="R18" s="109"/>
      <c r="S18" s="109"/>
      <c r="T18" s="109"/>
      <c r="U18" s="109"/>
    </row>
    <row r="19" spans="2:21" ht="15.75">
      <c r="B19" s="109"/>
      <c r="C19" s="109"/>
      <c r="D19" s="109"/>
      <c r="E19" s="109"/>
      <c r="F19" s="109"/>
      <c r="G19" s="109"/>
      <c r="H19" s="109"/>
      <c r="I19" s="109"/>
      <c r="J19" s="109"/>
      <c r="K19" s="109"/>
      <c r="L19" s="109"/>
      <c r="M19" s="109"/>
      <c r="N19" s="109"/>
      <c r="O19" s="109"/>
      <c r="P19" s="109"/>
      <c r="Q19" s="109"/>
      <c r="R19" s="109"/>
      <c r="S19" s="109"/>
      <c r="T19" s="109"/>
      <c r="U19" s="109"/>
    </row>
    <row r="20" spans="2:21" ht="15.75">
      <c r="B20" s="109"/>
      <c r="C20" s="109"/>
      <c r="D20" s="109"/>
      <c r="E20" s="109"/>
      <c r="F20" s="109"/>
      <c r="G20" s="109"/>
      <c r="H20" s="109"/>
      <c r="I20" s="109"/>
      <c r="J20" s="109"/>
      <c r="K20" s="109"/>
      <c r="L20" s="109"/>
      <c r="M20" s="109"/>
      <c r="N20" s="109"/>
      <c r="O20" s="109"/>
      <c r="P20" s="109"/>
      <c r="Q20" s="109"/>
      <c r="R20" s="109"/>
      <c r="S20" s="109"/>
      <c r="T20" s="109"/>
      <c r="U20" s="109"/>
    </row>
    <row r="21" spans="2:21" ht="15.75">
      <c r="B21" s="109"/>
      <c r="C21" s="109"/>
      <c r="D21" s="109"/>
      <c r="E21" s="109"/>
      <c r="F21" s="109"/>
      <c r="G21" s="109"/>
      <c r="H21" s="109"/>
      <c r="I21" s="109"/>
      <c r="J21" s="109"/>
      <c r="K21" s="109"/>
      <c r="L21" s="109"/>
      <c r="M21" s="109"/>
      <c r="N21" s="109"/>
      <c r="O21" s="109"/>
      <c r="P21" s="109"/>
      <c r="Q21" s="109"/>
      <c r="R21" s="109"/>
      <c r="S21" s="109"/>
      <c r="T21" s="109"/>
      <c r="U21" s="109"/>
    </row>
    <row r="22" spans="2:21" ht="15.75">
      <c r="B22" s="109"/>
      <c r="C22" s="109"/>
      <c r="D22" s="109"/>
      <c r="E22" s="109"/>
      <c r="F22" s="109"/>
      <c r="G22" s="109"/>
      <c r="H22" s="109"/>
      <c r="I22" s="109"/>
      <c r="J22" s="109"/>
      <c r="K22" s="109"/>
      <c r="L22" s="109"/>
      <c r="M22" s="109"/>
      <c r="N22" s="109"/>
      <c r="O22" s="109"/>
      <c r="P22" s="109"/>
      <c r="Q22" s="109"/>
      <c r="R22" s="109"/>
      <c r="S22" s="109"/>
      <c r="T22" s="109"/>
      <c r="U22" s="109"/>
    </row>
    <row r="23" spans="2:21" ht="15.75">
      <c r="B23" s="109"/>
      <c r="C23" s="109"/>
      <c r="D23" s="109"/>
      <c r="E23" s="109"/>
      <c r="F23" s="109"/>
      <c r="G23" s="109"/>
      <c r="H23" s="109"/>
      <c r="I23" s="109"/>
      <c r="J23" s="109"/>
      <c r="K23" s="109"/>
      <c r="L23" s="109"/>
      <c r="M23" s="109"/>
      <c r="N23" s="109"/>
      <c r="O23" s="109"/>
      <c r="P23" s="109"/>
      <c r="Q23" s="109"/>
      <c r="R23" s="109"/>
      <c r="S23" s="109"/>
      <c r="T23" s="109"/>
      <c r="U23" s="109"/>
    </row>
    <row r="24" spans="2:21" ht="15.75">
      <c r="B24" s="109"/>
      <c r="C24" s="109"/>
      <c r="D24" s="109"/>
      <c r="E24" s="109"/>
      <c r="F24" s="109"/>
      <c r="G24" s="109"/>
      <c r="H24" s="109"/>
      <c r="I24" s="109"/>
      <c r="J24" s="109"/>
      <c r="K24" s="109"/>
      <c r="L24" s="109"/>
      <c r="M24" s="109"/>
      <c r="N24" s="109"/>
      <c r="O24" s="109"/>
      <c r="P24" s="109"/>
      <c r="Q24" s="109"/>
      <c r="R24" s="109"/>
      <c r="S24" s="109"/>
      <c r="T24" s="109"/>
      <c r="U24" s="109"/>
    </row>
    <row r="25" spans="2:21" ht="15.75">
      <c r="B25" s="109"/>
      <c r="C25" s="109"/>
      <c r="D25" s="109"/>
      <c r="E25" s="109"/>
      <c r="F25" s="109"/>
      <c r="G25" s="109"/>
      <c r="H25" s="109"/>
      <c r="I25" s="109"/>
      <c r="J25" s="109"/>
      <c r="K25" s="109"/>
      <c r="L25" s="109"/>
      <c r="M25" s="109"/>
      <c r="N25" s="109"/>
      <c r="O25" s="109"/>
      <c r="P25" s="109"/>
      <c r="Q25" s="109"/>
      <c r="R25" s="109"/>
      <c r="S25" s="109"/>
      <c r="T25" s="109"/>
      <c r="U25" s="109"/>
    </row>
    <row r="26" spans="2:21" ht="15.75">
      <c r="B26" s="109"/>
      <c r="C26" s="109"/>
      <c r="D26" s="109"/>
      <c r="E26" s="109"/>
      <c r="F26" s="109"/>
      <c r="G26" s="109"/>
      <c r="H26" s="109"/>
      <c r="I26" s="109"/>
      <c r="J26" s="109"/>
      <c r="K26" s="109"/>
      <c r="L26" s="109"/>
      <c r="M26" s="109"/>
      <c r="N26" s="109"/>
      <c r="O26" s="109"/>
      <c r="P26" s="109"/>
      <c r="Q26" s="109"/>
      <c r="R26" s="109"/>
      <c r="S26" s="109"/>
      <c r="T26" s="109"/>
      <c r="U26" s="109"/>
    </row>
    <row r="27" spans="2:21" ht="15.75">
      <c r="B27" s="109"/>
      <c r="C27" s="109"/>
      <c r="D27" s="109"/>
      <c r="E27" s="109"/>
      <c r="F27" s="109"/>
      <c r="G27" s="109"/>
      <c r="H27" s="109"/>
      <c r="I27" s="109"/>
      <c r="J27" s="109"/>
      <c r="K27" s="109"/>
      <c r="L27" s="109"/>
      <c r="M27" s="109"/>
      <c r="N27" s="109"/>
      <c r="O27" s="109"/>
      <c r="P27" s="109"/>
      <c r="Q27" s="109"/>
      <c r="R27" s="109"/>
      <c r="S27" s="109"/>
      <c r="T27" s="109"/>
      <c r="U27" s="109"/>
    </row>
    <row r="28" spans="2:21" ht="15.75">
      <c r="B28" s="109"/>
      <c r="C28" s="109"/>
      <c r="D28" s="109"/>
      <c r="E28" s="109"/>
      <c r="F28" s="109"/>
      <c r="G28" s="109"/>
      <c r="H28" s="109"/>
      <c r="I28" s="109"/>
      <c r="J28" s="109"/>
      <c r="K28" s="109"/>
      <c r="L28" s="109"/>
      <c r="M28" s="109"/>
      <c r="N28" s="109"/>
      <c r="O28" s="109"/>
      <c r="P28" s="109"/>
      <c r="Q28" s="109"/>
      <c r="R28" s="109"/>
      <c r="S28" s="109"/>
      <c r="T28" s="109"/>
      <c r="U28" s="109"/>
    </row>
    <row r="29" spans="2:21" ht="15.75">
      <c r="B29" s="109"/>
      <c r="C29" s="109"/>
      <c r="D29" s="109"/>
      <c r="E29" s="109"/>
      <c r="F29" s="109"/>
      <c r="G29" s="109"/>
      <c r="H29" s="109"/>
      <c r="I29" s="109"/>
      <c r="J29" s="109"/>
      <c r="K29" s="109"/>
      <c r="L29" s="109"/>
      <c r="M29" s="109"/>
      <c r="N29" s="109"/>
      <c r="O29" s="109"/>
      <c r="P29" s="109"/>
      <c r="Q29" s="109"/>
      <c r="R29" s="109"/>
      <c r="S29" s="109"/>
      <c r="T29" s="109"/>
      <c r="U29" s="109"/>
    </row>
    <row r="30" spans="2:21" ht="15.75">
      <c r="B30" s="109"/>
      <c r="C30" s="109"/>
      <c r="D30" s="109"/>
      <c r="E30" s="109"/>
      <c r="F30" s="109"/>
      <c r="G30" s="109"/>
      <c r="H30" s="109"/>
      <c r="I30" s="109"/>
      <c r="J30" s="109"/>
      <c r="K30" s="109"/>
      <c r="L30" s="109"/>
      <c r="M30" s="109"/>
      <c r="N30" s="109"/>
      <c r="O30" s="109"/>
      <c r="P30" s="109"/>
      <c r="Q30" s="109"/>
      <c r="R30" s="109"/>
      <c r="S30" s="109"/>
      <c r="T30" s="109"/>
      <c r="U30" s="109"/>
    </row>
    <row r="31" spans="2:21" ht="15.75">
      <c r="B31" s="109"/>
      <c r="C31" s="109"/>
      <c r="D31" s="109"/>
      <c r="E31" s="109"/>
      <c r="F31" s="109"/>
      <c r="G31" s="109"/>
      <c r="H31" s="109"/>
      <c r="I31" s="109"/>
      <c r="J31" s="109"/>
      <c r="K31" s="109"/>
      <c r="L31" s="109"/>
      <c r="M31" s="109"/>
      <c r="N31" s="109"/>
      <c r="O31" s="109"/>
      <c r="P31" s="109"/>
      <c r="Q31" s="109"/>
      <c r="R31" s="109"/>
      <c r="S31" s="109"/>
      <c r="T31" s="109"/>
      <c r="U31" s="109"/>
    </row>
    <row r="32" spans="2:21" ht="15.75">
      <c r="B32" s="109"/>
      <c r="C32" s="109"/>
      <c r="D32" s="109"/>
      <c r="E32" s="109"/>
      <c r="F32" s="109"/>
      <c r="G32" s="109"/>
      <c r="H32" s="109"/>
      <c r="I32" s="109"/>
      <c r="J32" s="109"/>
      <c r="K32" s="109"/>
      <c r="L32" s="109"/>
      <c r="M32" s="109"/>
      <c r="N32" s="109"/>
      <c r="O32" s="109"/>
      <c r="P32" s="109"/>
      <c r="Q32" s="109"/>
      <c r="R32" s="109"/>
      <c r="S32" s="109"/>
      <c r="T32" s="109"/>
      <c r="U32" s="109"/>
    </row>
    <row r="33" spans="2:21" ht="15.75">
      <c r="B33" s="109"/>
      <c r="C33" s="109"/>
      <c r="D33" s="109"/>
      <c r="E33" s="109"/>
      <c r="F33" s="109"/>
      <c r="G33" s="109"/>
      <c r="H33" s="109"/>
      <c r="I33" s="109"/>
      <c r="J33" s="109"/>
      <c r="K33" s="109"/>
      <c r="L33" s="109"/>
      <c r="M33" s="109"/>
      <c r="N33" s="109"/>
      <c r="O33" s="109"/>
      <c r="P33" s="109"/>
      <c r="Q33" s="109"/>
      <c r="R33" s="109"/>
      <c r="S33" s="109"/>
      <c r="T33" s="109"/>
      <c r="U33" s="109"/>
    </row>
    <row r="34" spans="2:21" ht="15.75">
      <c r="B34" s="109"/>
      <c r="C34" s="109"/>
      <c r="D34" s="109"/>
      <c r="E34" s="109"/>
      <c r="F34" s="109"/>
      <c r="G34" s="109"/>
      <c r="H34" s="109"/>
      <c r="I34" s="109"/>
      <c r="J34" s="109"/>
      <c r="K34" s="109"/>
      <c r="L34" s="109"/>
      <c r="M34" s="109"/>
      <c r="N34" s="109"/>
      <c r="O34" s="109"/>
      <c r="P34" s="109"/>
      <c r="Q34" s="109"/>
      <c r="R34" s="109"/>
      <c r="S34" s="109"/>
      <c r="T34" s="109"/>
      <c r="U34" s="109"/>
    </row>
    <row r="35" spans="2:21" ht="15.75">
      <c r="B35" s="109"/>
      <c r="C35" s="109"/>
      <c r="D35" s="109"/>
      <c r="E35" s="109"/>
      <c r="F35" s="109"/>
      <c r="G35" s="109"/>
      <c r="H35" s="109"/>
      <c r="I35" s="109"/>
      <c r="J35" s="109"/>
      <c r="K35" s="109"/>
      <c r="L35" s="109"/>
      <c r="M35" s="109"/>
      <c r="N35" s="109"/>
      <c r="O35" s="109"/>
      <c r="P35" s="109"/>
      <c r="Q35" s="109"/>
      <c r="R35" s="109"/>
      <c r="S35" s="109"/>
      <c r="T35" s="109"/>
      <c r="U35" s="109"/>
    </row>
    <row r="36" spans="2:21" ht="15.75">
      <c r="B36" s="109"/>
      <c r="C36" s="109"/>
      <c r="D36" s="109"/>
      <c r="E36" s="109"/>
      <c r="F36" s="109"/>
      <c r="G36" s="109"/>
      <c r="H36" s="109"/>
      <c r="I36" s="109"/>
      <c r="J36" s="109"/>
      <c r="K36" s="109"/>
      <c r="L36" s="109"/>
      <c r="M36" s="109"/>
      <c r="N36" s="109"/>
      <c r="O36" s="109"/>
      <c r="P36" s="109"/>
      <c r="Q36" s="109"/>
      <c r="R36" s="109"/>
      <c r="S36" s="109"/>
      <c r="T36" s="109"/>
      <c r="U36" s="109"/>
    </row>
    <row r="37" spans="2:21" ht="15.75">
      <c r="B37" s="109"/>
      <c r="C37" s="109"/>
      <c r="D37" s="109"/>
      <c r="E37" s="109"/>
      <c r="F37" s="109"/>
      <c r="G37" s="109"/>
      <c r="H37" s="109"/>
      <c r="I37" s="109"/>
      <c r="J37" s="109"/>
      <c r="K37" s="109"/>
      <c r="L37" s="109"/>
      <c r="M37" s="109"/>
      <c r="N37" s="109"/>
      <c r="O37" s="109"/>
      <c r="P37" s="109"/>
      <c r="Q37" s="109"/>
      <c r="R37" s="109"/>
      <c r="S37" s="109"/>
      <c r="T37" s="109"/>
      <c r="U37" s="109"/>
    </row>
    <row r="38" spans="2:21" ht="15.75">
      <c r="B38" s="109"/>
      <c r="C38" s="109"/>
      <c r="D38" s="109"/>
      <c r="E38" s="109"/>
      <c r="F38" s="109"/>
      <c r="G38" s="109"/>
      <c r="H38" s="109"/>
      <c r="I38" s="109"/>
      <c r="J38" s="109"/>
      <c r="K38" s="109"/>
      <c r="L38" s="109"/>
      <c r="M38" s="109"/>
      <c r="N38" s="109"/>
      <c r="O38" s="109"/>
      <c r="P38" s="109"/>
      <c r="Q38" s="109"/>
      <c r="R38" s="109"/>
      <c r="S38" s="109"/>
      <c r="T38" s="109"/>
      <c r="U38" s="109"/>
    </row>
    <row r="39" spans="2:21" ht="15.75">
      <c r="B39" s="109"/>
      <c r="C39" s="109"/>
      <c r="D39" s="109"/>
      <c r="E39" s="109"/>
      <c r="F39" s="109"/>
      <c r="G39" s="109"/>
      <c r="H39" s="109"/>
      <c r="I39" s="109"/>
      <c r="J39" s="109"/>
      <c r="K39" s="109"/>
      <c r="L39" s="109"/>
      <c r="M39" s="109"/>
      <c r="N39" s="109"/>
      <c r="O39" s="109"/>
      <c r="P39" s="109"/>
      <c r="Q39" s="109"/>
      <c r="R39" s="109"/>
      <c r="S39" s="109"/>
      <c r="T39" s="109"/>
      <c r="U39" s="109"/>
    </row>
    <row r="40" spans="2:21" ht="15.75">
      <c r="B40" s="109"/>
      <c r="C40" s="109"/>
      <c r="D40" s="109"/>
      <c r="E40" s="109"/>
      <c r="F40" s="109"/>
      <c r="G40" s="109"/>
      <c r="H40" s="109"/>
      <c r="I40" s="109"/>
      <c r="J40" s="109"/>
      <c r="K40" s="109"/>
      <c r="L40" s="109"/>
      <c r="M40" s="109"/>
      <c r="N40" s="109"/>
      <c r="O40" s="109"/>
      <c r="P40" s="109"/>
      <c r="Q40" s="109"/>
      <c r="R40" s="109"/>
      <c r="S40" s="109"/>
      <c r="T40" s="109"/>
      <c r="U40" s="109"/>
    </row>
    <row r="41" spans="2:21" ht="15.75">
      <c r="B41" s="109"/>
      <c r="C41" s="109"/>
      <c r="D41" s="109"/>
      <c r="E41" s="109"/>
      <c r="F41" s="109"/>
      <c r="G41" s="109"/>
      <c r="H41" s="109"/>
      <c r="I41" s="109"/>
      <c r="J41" s="109"/>
      <c r="K41" s="109"/>
      <c r="L41" s="109"/>
      <c r="M41" s="109"/>
      <c r="N41" s="109"/>
      <c r="O41" s="109"/>
      <c r="P41" s="109"/>
      <c r="Q41" s="109"/>
      <c r="R41" s="109"/>
      <c r="S41" s="109"/>
      <c r="T41" s="109"/>
      <c r="U41" s="109"/>
    </row>
    <row r="42" spans="2:21" ht="15.75">
      <c r="B42" s="109"/>
      <c r="C42" s="109"/>
      <c r="D42" s="109"/>
      <c r="E42" s="109"/>
      <c r="F42" s="109"/>
      <c r="G42" s="109"/>
      <c r="H42" s="109"/>
      <c r="I42" s="109"/>
      <c r="J42" s="109"/>
      <c r="K42" s="109"/>
      <c r="L42" s="109"/>
      <c r="M42" s="109"/>
      <c r="N42" s="109"/>
      <c r="O42" s="109"/>
      <c r="P42" s="109"/>
      <c r="Q42" s="109"/>
      <c r="R42" s="109"/>
      <c r="S42" s="109"/>
      <c r="T42" s="109"/>
      <c r="U42" s="109"/>
    </row>
    <row r="43" spans="2:21" ht="48" customHeight="1">
      <c r="B43" s="309" t="s">
        <v>202</v>
      </c>
      <c r="C43" s="310" t="s">
        <v>232</v>
      </c>
      <c r="D43" s="293" t="s">
        <v>233</v>
      </c>
      <c r="E43" s="310" t="s">
        <v>234</v>
      </c>
      <c r="F43" s="293" t="s">
        <v>235</v>
      </c>
      <c r="G43" s="310" t="s">
        <v>236</v>
      </c>
      <c r="H43" s="293" t="s">
        <v>237</v>
      </c>
      <c r="I43" s="310" t="s">
        <v>238</v>
      </c>
      <c r="J43" s="293" t="s">
        <v>239</v>
      </c>
      <c r="K43" s="311" t="s">
        <v>240</v>
      </c>
      <c r="L43" s="293" t="s">
        <v>241</v>
      </c>
      <c r="M43" s="293" t="s">
        <v>242</v>
      </c>
      <c r="N43" s="49"/>
      <c r="O43" s="49"/>
      <c r="P43" s="49"/>
      <c r="Q43" s="49"/>
      <c r="R43" s="49"/>
      <c r="S43" s="49"/>
      <c r="T43" s="109"/>
      <c r="U43" s="109"/>
    </row>
    <row r="44" spans="2:21" ht="15.75">
      <c r="B44" s="105" t="s">
        <v>207</v>
      </c>
      <c r="C44" s="110">
        <v>8573690</v>
      </c>
      <c r="D44" s="110">
        <v>8573690</v>
      </c>
      <c r="E44" s="110">
        <v>5806454</v>
      </c>
      <c r="F44" s="110">
        <v>5806454</v>
      </c>
      <c r="G44" s="110">
        <v>1353224</v>
      </c>
      <c r="H44" s="110">
        <v>1353224</v>
      </c>
      <c r="I44" s="110">
        <v>431052</v>
      </c>
      <c r="J44" s="83">
        <v>431052</v>
      </c>
      <c r="K44" s="111">
        <f>I44+G44+E44+C44</f>
        <v>16164420</v>
      </c>
      <c r="L44" s="112">
        <f>J44+H44+F44+D44</f>
        <v>16164420</v>
      </c>
      <c r="M44" s="113">
        <f>L44/1000000</f>
        <v>16.16442</v>
      </c>
      <c r="N44" s="99"/>
      <c r="O44" s="49"/>
      <c r="P44" s="49"/>
      <c r="Q44" s="49"/>
      <c r="R44" s="49"/>
      <c r="S44" s="49"/>
      <c r="T44" s="109"/>
      <c r="U44" s="109"/>
    </row>
    <row r="45" spans="2:21" ht="15.75">
      <c r="B45" s="105" t="s">
        <v>208</v>
      </c>
      <c r="C45" s="83">
        <v>10174435</v>
      </c>
      <c r="D45" s="83">
        <v>10174435</v>
      </c>
      <c r="E45" s="83">
        <v>6824674</v>
      </c>
      <c r="F45" s="83">
        <v>6824674</v>
      </c>
      <c r="G45" s="83">
        <v>1429788</v>
      </c>
      <c r="H45" s="83">
        <v>1429788</v>
      </c>
      <c r="I45" s="83">
        <v>620857</v>
      </c>
      <c r="J45" s="83">
        <v>620857</v>
      </c>
      <c r="K45" s="111">
        <f t="shared" ref="K45:K61" si="0">I45+G45+E45+C45</f>
        <v>19049754</v>
      </c>
      <c r="L45" s="112">
        <f t="shared" ref="L45:L61" si="1">J45+H45+F45+D45</f>
        <v>19049754</v>
      </c>
      <c r="M45" s="113">
        <f t="shared" ref="M45:M61" si="2">L45/1000000</f>
        <v>19.049754</v>
      </c>
      <c r="N45" s="99"/>
      <c r="O45" s="49"/>
      <c r="P45" s="49"/>
      <c r="Q45" s="49"/>
      <c r="R45" s="49"/>
      <c r="S45" s="49"/>
      <c r="T45" s="109"/>
      <c r="U45" s="109"/>
    </row>
    <row r="46" spans="2:21" ht="15.75">
      <c r="B46" s="105" t="s">
        <v>209</v>
      </c>
      <c r="C46" s="83">
        <v>11091849</v>
      </c>
      <c r="D46" s="83">
        <v>10682486.166664572</v>
      </c>
      <c r="E46" s="103">
        <v>7739201</v>
      </c>
      <c r="F46" s="103">
        <v>7411599.999999607</v>
      </c>
      <c r="G46" s="83">
        <v>1730347</v>
      </c>
      <c r="H46" s="83">
        <v>1573264.1666665596</v>
      </c>
      <c r="I46" s="83">
        <v>800362</v>
      </c>
      <c r="J46" s="83">
        <v>798840.66666666651</v>
      </c>
      <c r="K46" s="111">
        <f t="shared" si="0"/>
        <v>21361759</v>
      </c>
      <c r="L46" s="112">
        <f t="shared" si="1"/>
        <v>20466190.999997407</v>
      </c>
      <c r="M46" s="113">
        <f t="shared" si="2"/>
        <v>20.466190999997409</v>
      </c>
      <c r="N46" s="99"/>
      <c r="O46" s="49"/>
      <c r="P46" s="49"/>
      <c r="Q46" s="49"/>
      <c r="R46" s="49"/>
      <c r="S46" s="49"/>
      <c r="T46" s="109"/>
      <c r="U46" s="109"/>
    </row>
    <row r="47" spans="2:21" ht="15.75">
      <c r="B47" s="105" t="s">
        <v>210</v>
      </c>
      <c r="C47" s="83">
        <v>13487804</v>
      </c>
      <c r="D47" s="83">
        <v>12771021.666664507</v>
      </c>
      <c r="E47" s="83">
        <v>8868936</v>
      </c>
      <c r="F47" s="83">
        <v>8147376.4999994114</v>
      </c>
      <c r="G47" s="83">
        <v>1817838</v>
      </c>
      <c r="H47" s="83">
        <v>1590992.4999997842</v>
      </c>
      <c r="I47" s="83">
        <v>787823</v>
      </c>
      <c r="J47" s="83">
        <v>780348.74999999814</v>
      </c>
      <c r="K47" s="111">
        <f t="shared" si="0"/>
        <v>24962401</v>
      </c>
      <c r="L47" s="112">
        <f t="shared" si="1"/>
        <v>23289739.416663699</v>
      </c>
      <c r="M47" s="113">
        <f t="shared" si="2"/>
        <v>23.2897394166637</v>
      </c>
      <c r="N47" s="99"/>
      <c r="O47" s="49"/>
      <c r="P47" s="49"/>
      <c r="Q47" s="49"/>
      <c r="R47" s="49"/>
      <c r="S47" s="49"/>
      <c r="T47" s="109"/>
      <c r="U47" s="109"/>
    </row>
    <row r="48" spans="2:21" ht="15.75">
      <c r="B48" s="105" t="s">
        <v>211</v>
      </c>
      <c r="C48" s="83">
        <v>18602423</v>
      </c>
      <c r="D48" s="83">
        <v>16201897.666663621</v>
      </c>
      <c r="E48" s="83">
        <v>12772905</v>
      </c>
      <c r="F48" s="83">
        <v>11782176.566666234</v>
      </c>
      <c r="G48" s="83">
        <v>2352685</v>
      </c>
      <c r="H48" s="83">
        <v>2077687.1666663557</v>
      </c>
      <c r="I48" s="83">
        <v>1244624</v>
      </c>
      <c r="J48" s="83">
        <v>1204479.4999999981</v>
      </c>
      <c r="K48" s="111">
        <f t="shared" si="0"/>
        <v>34972637</v>
      </c>
      <c r="L48" s="112">
        <f t="shared" si="1"/>
        <v>31266240.89999621</v>
      </c>
      <c r="M48" s="113">
        <f t="shared" si="2"/>
        <v>31.266240899996209</v>
      </c>
      <c r="N48" s="99"/>
      <c r="O48" s="49"/>
      <c r="P48" s="49"/>
      <c r="Q48" s="49"/>
      <c r="R48" s="49"/>
      <c r="S48" s="49"/>
      <c r="T48" s="109"/>
      <c r="U48" s="109"/>
    </row>
    <row r="49" spans="2:21" ht="15.75">
      <c r="B49" s="105" t="s">
        <v>212</v>
      </c>
      <c r="C49" s="83">
        <v>28567045</v>
      </c>
      <c r="D49" s="83">
        <v>20651035.999994904</v>
      </c>
      <c r="E49" s="83">
        <v>12384987</v>
      </c>
      <c r="F49" s="83">
        <v>11345756.866666306</v>
      </c>
      <c r="G49" s="83">
        <v>2203328</v>
      </c>
      <c r="H49" s="83">
        <v>1954301.1666663797</v>
      </c>
      <c r="I49" s="83">
        <v>1247219</v>
      </c>
      <c r="J49" s="83">
        <v>1147033.7499999839</v>
      </c>
      <c r="K49" s="111">
        <f t="shared" si="0"/>
        <v>44402579</v>
      </c>
      <c r="L49" s="112">
        <f t="shared" si="1"/>
        <v>35098127.783327572</v>
      </c>
      <c r="M49" s="113">
        <f t="shared" si="2"/>
        <v>35.09812778332757</v>
      </c>
      <c r="N49" s="99"/>
      <c r="O49" s="49"/>
      <c r="P49" s="49"/>
      <c r="Q49" s="49"/>
      <c r="R49" s="49"/>
      <c r="S49" s="49"/>
      <c r="T49" s="109"/>
      <c r="U49" s="109"/>
    </row>
    <row r="50" spans="2:21" ht="15.75">
      <c r="B50" s="105" t="s">
        <v>213</v>
      </c>
      <c r="C50" s="83">
        <v>41509011</v>
      </c>
      <c r="D50" s="83">
        <v>29913625.845935836</v>
      </c>
      <c r="E50" s="83">
        <v>17046916</v>
      </c>
      <c r="F50" s="83">
        <v>15862427.811110698</v>
      </c>
      <c r="G50" s="83">
        <v>2596267</v>
      </c>
      <c r="H50" s="83">
        <v>2326137.833333035</v>
      </c>
      <c r="I50" s="83">
        <v>1861519</v>
      </c>
      <c r="J50" s="83">
        <v>1631363.0555555359</v>
      </c>
      <c r="K50" s="111">
        <f t="shared" si="0"/>
        <v>63013713</v>
      </c>
      <c r="L50" s="112">
        <f t="shared" si="1"/>
        <v>49733554.545935109</v>
      </c>
      <c r="M50" s="113">
        <f t="shared" si="2"/>
        <v>49.733554545935107</v>
      </c>
      <c r="N50" s="99"/>
      <c r="O50" s="49"/>
      <c r="P50" s="49"/>
      <c r="Q50" s="49"/>
      <c r="R50" s="49"/>
      <c r="S50" s="49"/>
      <c r="T50" s="109"/>
      <c r="U50" s="109"/>
    </row>
    <row r="51" spans="2:21" ht="15.75">
      <c r="B51" s="105" t="s">
        <v>214</v>
      </c>
      <c r="C51" s="83">
        <v>48996897</v>
      </c>
      <c r="D51" s="83">
        <v>36135037.098036326</v>
      </c>
      <c r="E51" s="83">
        <v>16466006</v>
      </c>
      <c r="F51" s="83">
        <v>15180407.818300255</v>
      </c>
      <c r="G51" s="83">
        <v>3847685</v>
      </c>
      <c r="H51" s="83">
        <v>2896236.9583330438</v>
      </c>
      <c r="I51" s="83">
        <v>2151967</v>
      </c>
      <c r="J51" s="83">
        <v>1665837.0833332946</v>
      </c>
      <c r="K51" s="111">
        <f t="shared" si="0"/>
        <v>71462555</v>
      </c>
      <c r="L51" s="112">
        <f t="shared" si="1"/>
        <v>55877518.958002917</v>
      </c>
      <c r="M51" s="113">
        <f t="shared" si="2"/>
        <v>55.877518958002916</v>
      </c>
      <c r="N51" s="99"/>
      <c r="O51" s="49"/>
      <c r="P51" s="49"/>
      <c r="Q51" s="49"/>
      <c r="R51" s="49"/>
      <c r="S51" s="49"/>
      <c r="T51" s="109"/>
      <c r="U51" s="109"/>
    </row>
    <row r="52" spans="2:21" ht="15.75">
      <c r="B52" s="105" t="s">
        <v>215</v>
      </c>
      <c r="C52" s="83">
        <v>63595494</v>
      </c>
      <c r="D52" s="83">
        <v>46373069.59704484</v>
      </c>
      <c r="E52" s="83">
        <v>17437039</v>
      </c>
      <c r="F52" s="83">
        <v>16217777.792833783</v>
      </c>
      <c r="G52" s="83">
        <v>6506156</v>
      </c>
      <c r="H52" s="83">
        <v>4469124.7939153109</v>
      </c>
      <c r="I52" s="83">
        <v>3024989</v>
      </c>
      <c r="J52" s="83">
        <v>2120720.2638888187</v>
      </c>
      <c r="K52" s="111">
        <f t="shared" si="0"/>
        <v>90563678</v>
      </c>
      <c r="L52" s="112">
        <f t="shared" si="1"/>
        <v>69180692.447682753</v>
      </c>
      <c r="M52" s="113">
        <f t="shared" si="2"/>
        <v>69.180692447682759</v>
      </c>
      <c r="N52" s="99"/>
      <c r="O52" s="49"/>
      <c r="P52" s="49"/>
      <c r="Q52" s="49"/>
      <c r="R52" s="49"/>
      <c r="S52" s="49"/>
      <c r="T52" s="109"/>
      <c r="U52" s="109"/>
    </row>
    <row r="53" spans="2:21" ht="15.75">
      <c r="B53" s="105" t="s">
        <v>216</v>
      </c>
      <c r="C53" s="83">
        <v>59162570</v>
      </c>
      <c r="D53" s="83">
        <v>42770186.539130494</v>
      </c>
      <c r="E53" s="83">
        <v>17029872</v>
      </c>
      <c r="F53" s="83">
        <v>15820647.512336714</v>
      </c>
      <c r="G53" s="83">
        <v>6432021</v>
      </c>
      <c r="H53" s="83">
        <v>4384372.4985935818</v>
      </c>
      <c r="I53" s="83">
        <v>3545888</v>
      </c>
      <c r="J53" s="83">
        <v>2257733.8273808602</v>
      </c>
      <c r="K53" s="111">
        <f t="shared" si="0"/>
        <v>86170351</v>
      </c>
      <c r="L53" s="112">
        <f t="shared" si="1"/>
        <v>65232940.377441652</v>
      </c>
      <c r="M53" s="113">
        <f t="shared" si="2"/>
        <v>65.232940377441651</v>
      </c>
      <c r="N53" s="99"/>
      <c r="O53" s="49"/>
      <c r="P53" s="49"/>
      <c r="Q53" s="49"/>
      <c r="R53" s="49"/>
      <c r="S53" s="49"/>
      <c r="T53" s="109"/>
      <c r="U53" s="109"/>
    </row>
    <row r="54" spans="2:21" ht="15.75">
      <c r="B54" s="105" t="s">
        <v>217</v>
      </c>
      <c r="C54" s="83">
        <v>65336694</v>
      </c>
      <c r="D54" s="83">
        <v>45180621.452565454</v>
      </c>
      <c r="E54" s="83">
        <v>21838223</v>
      </c>
      <c r="F54" s="83">
        <v>20812027.400269832</v>
      </c>
      <c r="G54" s="83">
        <v>8373083</v>
      </c>
      <c r="H54" s="83">
        <v>5949062.1607535752</v>
      </c>
      <c r="I54" s="83">
        <v>5033303</v>
      </c>
      <c r="J54" s="83">
        <v>3219611.9841267345</v>
      </c>
      <c r="K54" s="111">
        <f t="shared" si="0"/>
        <v>100581303</v>
      </c>
      <c r="L54" s="112">
        <f t="shared" si="1"/>
        <v>75161322.997715592</v>
      </c>
      <c r="M54" s="113">
        <f t="shared" si="2"/>
        <v>75.161322997715587</v>
      </c>
      <c r="N54" s="99"/>
      <c r="O54" s="49"/>
      <c r="P54" s="49"/>
      <c r="Q54" s="49"/>
      <c r="R54" s="49"/>
      <c r="S54" s="49"/>
      <c r="T54" s="109"/>
      <c r="U54" s="109"/>
    </row>
    <row r="55" spans="2:21" ht="15.75">
      <c r="B55" s="105" t="s">
        <v>218</v>
      </c>
      <c r="C55" s="83">
        <v>69094995</v>
      </c>
      <c r="D55" s="83">
        <v>47994129.486987844</v>
      </c>
      <c r="E55" s="83">
        <v>23530224</v>
      </c>
      <c r="F55" s="83">
        <v>21988599.377923775</v>
      </c>
      <c r="G55" s="83">
        <v>7606217</v>
      </c>
      <c r="H55" s="83">
        <v>5528557.8281592093</v>
      </c>
      <c r="I55" s="83">
        <v>5716567</v>
      </c>
      <c r="J55" s="83">
        <v>3590938.3273805906</v>
      </c>
      <c r="K55" s="111">
        <f t="shared" si="0"/>
        <v>105948003</v>
      </c>
      <c r="L55" s="112">
        <f t="shared" si="1"/>
        <v>79102225.020451427</v>
      </c>
      <c r="M55" s="113">
        <f t="shared" si="2"/>
        <v>79.102225020451428</v>
      </c>
      <c r="N55" s="99"/>
      <c r="O55" s="49"/>
      <c r="P55" s="49"/>
      <c r="Q55" s="49"/>
      <c r="R55" s="49"/>
      <c r="S55" s="49"/>
      <c r="T55" s="109"/>
      <c r="U55" s="109"/>
    </row>
    <row r="56" spans="2:21" ht="15.75">
      <c r="B56" s="105" t="s">
        <v>219</v>
      </c>
      <c r="C56" s="83">
        <v>74550247</v>
      </c>
      <c r="D56" s="83">
        <v>51220462.994444035</v>
      </c>
      <c r="E56" s="83">
        <v>25208643</v>
      </c>
      <c r="F56" s="83">
        <v>23430962.191708211</v>
      </c>
      <c r="G56" s="83">
        <v>8799234</v>
      </c>
      <c r="H56" s="83">
        <v>6430813.187334151</v>
      </c>
      <c r="I56" s="83">
        <v>6148834</v>
      </c>
      <c r="J56" s="83">
        <v>3838658.8908726349</v>
      </c>
      <c r="K56" s="111">
        <f t="shared" si="0"/>
        <v>114706958</v>
      </c>
      <c r="L56" s="112">
        <f t="shared" si="1"/>
        <v>84920897.264359027</v>
      </c>
      <c r="M56" s="113">
        <f t="shared" si="2"/>
        <v>84.920897264359027</v>
      </c>
      <c r="N56" s="99"/>
      <c r="O56" s="49"/>
      <c r="P56" s="49"/>
      <c r="Q56" s="49"/>
      <c r="R56" s="49"/>
      <c r="S56" s="49"/>
      <c r="T56" s="109"/>
      <c r="U56" s="109"/>
    </row>
    <row r="57" spans="2:21" ht="15.75">
      <c r="B57" s="105" t="s">
        <v>220</v>
      </c>
      <c r="C57" s="83">
        <v>72558007</v>
      </c>
      <c r="D57" s="83">
        <v>49869299.421114899</v>
      </c>
      <c r="E57" s="83">
        <v>22573854</v>
      </c>
      <c r="F57" s="83">
        <v>20832126.818860222</v>
      </c>
      <c r="G57" s="83">
        <v>8140214</v>
      </c>
      <c r="H57" s="83">
        <v>5988414.8908798937</v>
      </c>
      <c r="I57" s="83">
        <v>5980807</v>
      </c>
      <c r="J57" s="83">
        <v>3659085.273809135</v>
      </c>
      <c r="K57" s="111">
        <f t="shared" si="0"/>
        <v>109252882</v>
      </c>
      <c r="L57" s="112">
        <f t="shared" si="1"/>
        <v>80348926.404664159</v>
      </c>
      <c r="M57" s="113">
        <f t="shared" si="2"/>
        <v>80.348926404664155</v>
      </c>
      <c r="N57" s="99"/>
      <c r="O57" s="49"/>
      <c r="P57" s="49"/>
      <c r="Q57" s="49"/>
      <c r="R57" s="49"/>
      <c r="S57" s="49"/>
      <c r="T57" s="109"/>
      <c r="U57" s="109"/>
    </row>
    <row r="58" spans="2:21" ht="15.75">
      <c r="B58" s="105" t="s">
        <v>221</v>
      </c>
      <c r="C58" s="83">
        <v>69156564</v>
      </c>
      <c r="D58" s="83">
        <v>48218952.13264399</v>
      </c>
      <c r="E58" s="83">
        <v>22630225</v>
      </c>
      <c r="F58" s="83">
        <v>20779013.189246524</v>
      </c>
      <c r="G58" s="83">
        <v>7505177</v>
      </c>
      <c r="H58" s="83">
        <v>5485288.3177242456</v>
      </c>
      <c r="I58" s="83">
        <v>5758757</v>
      </c>
      <c r="J58" s="83">
        <v>3471398.2023805538</v>
      </c>
      <c r="K58" s="111">
        <f t="shared" si="0"/>
        <v>105050723</v>
      </c>
      <c r="L58" s="112">
        <f t="shared" si="1"/>
        <v>77954651.841995314</v>
      </c>
      <c r="M58" s="113">
        <f t="shared" si="2"/>
        <v>77.954651841995314</v>
      </c>
      <c r="N58" s="99"/>
      <c r="O58" s="49"/>
      <c r="P58" s="49"/>
      <c r="Q58" s="49"/>
      <c r="R58" s="49"/>
      <c r="S58" s="49"/>
      <c r="T58" s="109"/>
      <c r="U58" s="109"/>
    </row>
    <row r="59" spans="2:21" ht="15.75">
      <c r="B59" s="105" t="s">
        <v>222</v>
      </c>
      <c r="C59" s="83">
        <v>70313990</v>
      </c>
      <c r="D59" s="83">
        <v>48798393.030156866</v>
      </c>
      <c r="E59" s="83">
        <v>24201295</v>
      </c>
      <c r="F59" s="83">
        <v>22185854.409443866</v>
      </c>
      <c r="G59" s="83">
        <v>7692068</v>
      </c>
      <c r="H59" s="83">
        <v>5642493.7827730728</v>
      </c>
      <c r="I59" s="83">
        <v>6090779</v>
      </c>
      <c r="J59" s="83">
        <v>3686254.3015868883</v>
      </c>
      <c r="K59" s="111">
        <f t="shared" si="0"/>
        <v>108298132</v>
      </c>
      <c r="L59" s="112">
        <f t="shared" si="1"/>
        <v>80312995.523960695</v>
      </c>
      <c r="M59" s="113">
        <f t="shared" si="2"/>
        <v>80.312995523960694</v>
      </c>
      <c r="N59" s="99"/>
      <c r="O59" s="49"/>
      <c r="P59" s="49"/>
      <c r="Q59" s="49"/>
      <c r="R59" s="49"/>
      <c r="S59" s="49"/>
      <c r="T59" s="109"/>
      <c r="U59" s="109"/>
    </row>
    <row r="60" spans="2:21" ht="15.75">
      <c r="B60" s="105" t="s">
        <v>223</v>
      </c>
      <c r="C60" s="83">
        <v>71365977</v>
      </c>
      <c r="D60" s="83">
        <v>48756666.269077867</v>
      </c>
      <c r="E60" s="83">
        <v>22493712</v>
      </c>
      <c r="F60" s="83">
        <v>20336676.556222361</v>
      </c>
      <c r="G60" s="83">
        <v>7817502</v>
      </c>
      <c r="H60" s="83">
        <v>5791920.500223795</v>
      </c>
      <c r="I60" s="83">
        <v>5772689</v>
      </c>
      <c r="J60" s="83">
        <v>3318617.7202377077</v>
      </c>
      <c r="K60" s="111">
        <f t="shared" si="0"/>
        <v>107449880</v>
      </c>
      <c r="L60" s="112">
        <f t="shared" si="1"/>
        <v>78203881.045761734</v>
      </c>
      <c r="M60" s="113">
        <f t="shared" si="2"/>
        <v>78.203881045761733</v>
      </c>
      <c r="N60" s="99"/>
      <c r="O60" s="49"/>
      <c r="P60" s="49"/>
      <c r="Q60" s="49"/>
      <c r="R60" s="49"/>
      <c r="S60" s="49"/>
      <c r="T60" s="109"/>
      <c r="U60" s="109"/>
    </row>
    <row r="61" spans="2:21" ht="15.75">
      <c r="B61" s="105" t="s">
        <v>224</v>
      </c>
      <c r="C61" s="83">
        <v>66138641</v>
      </c>
      <c r="D61" s="83">
        <v>45672771.53462097</v>
      </c>
      <c r="E61" s="83">
        <v>22858131</v>
      </c>
      <c r="F61" s="83">
        <v>20946473.913013745</v>
      </c>
      <c r="G61" s="83">
        <v>6878039</v>
      </c>
      <c r="H61" s="83">
        <v>5060127.7831175085</v>
      </c>
      <c r="I61" s="83">
        <v>5534472</v>
      </c>
      <c r="J61" s="83">
        <v>3109997.9700461291</v>
      </c>
      <c r="K61" s="111">
        <f t="shared" si="0"/>
        <v>101409283</v>
      </c>
      <c r="L61" s="112">
        <f t="shared" si="1"/>
        <v>74789371.200798362</v>
      </c>
      <c r="M61" s="113">
        <f t="shared" si="2"/>
        <v>74.789371200798357</v>
      </c>
      <c r="N61" s="99"/>
      <c r="O61" s="49"/>
      <c r="P61" s="49"/>
      <c r="Q61" s="49"/>
      <c r="R61" s="49"/>
      <c r="S61" s="49"/>
      <c r="T61" s="109"/>
      <c r="U61" s="109"/>
    </row>
    <row r="62" spans="2:21" ht="15.75">
      <c r="B62" s="106"/>
      <c r="C62" s="114"/>
      <c r="D62" s="114"/>
      <c r="E62" s="114"/>
      <c r="F62" s="114"/>
      <c r="G62" s="114"/>
      <c r="H62" s="114"/>
      <c r="I62" s="114"/>
      <c r="J62" s="114"/>
      <c r="K62" s="114"/>
      <c r="L62" s="114"/>
      <c r="M62" s="115"/>
      <c r="N62" s="49"/>
      <c r="O62" s="49"/>
      <c r="P62" s="49"/>
      <c r="Q62" s="49"/>
      <c r="R62" s="49"/>
      <c r="S62" s="49"/>
      <c r="T62" s="109"/>
      <c r="U62" s="109"/>
    </row>
    <row r="63" spans="2:21" ht="15.75">
      <c r="B63" s="106"/>
      <c r="C63" s="114"/>
      <c r="D63" s="114"/>
      <c r="E63" s="114"/>
      <c r="F63" s="114"/>
      <c r="G63" s="114"/>
      <c r="H63" s="114"/>
      <c r="I63" s="114"/>
      <c r="J63" s="114"/>
      <c r="K63" s="114"/>
      <c r="L63" s="114"/>
      <c r="M63" s="115"/>
      <c r="N63" s="49"/>
      <c r="O63" s="49"/>
      <c r="P63" s="49"/>
      <c r="Q63" s="49"/>
      <c r="R63" s="49"/>
      <c r="S63" s="49"/>
      <c r="T63" s="109"/>
      <c r="U63" s="109"/>
    </row>
    <row r="64" spans="2:21" ht="15.75">
      <c r="B64" s="116" t="s">
        <v>127</v>
      </c>
      <c r="C64" s="109"/>
      <c r="D64" s="109"/>
      <c r="E64" s="109"/>
      <c r="F64" s="109"/>
      <c r="G64" s="109"/>
      <c r="H64" s="109"/>
      <c r="I64" s="109"/>
      <c r="J64" s="109"/>
      <c r="K64" s="109"/>
      <c r="L64" s="109"/>
      <c r="M64" s="49"/>
      <c r="N64" s="49"/>
      <c r="O64" s="49"/>
      <c r="P64" s="49"/>
      <c r="Q64" s="49"/>
      <c r="R64" s="49"/>
      <c r="S64" s="49"/>
      <c r="T64" s="109"/>
      <c r="U64" s="109"/>
    </row>
    <row r="65" spans="2:21" ht="15.75">
      <c r="B65" s="109"/>
      <c r="C65" s="109"/>
      <c r="D65" s="109"/>
      <c r="E65" s="109"/>
      <c r="F65" s="109"/>
      <c r="G65" s="109"/>
      <c r="H65" s="109"/>
      <c r="I65" s="109"/>
      <c r="J65" s="109"/>
      <c r="K65" s="109"/>
      <c r="L65" s="109"/>
      <c r="M65" s="109"/>
      <c r="N65" s="109"/>
      <c r="O65" s="109"/>
      <c r="P65" s="109"/>
      <c r="Q65" s="109"/>
      <c r="R65" s="109"/>
      <c r="S65" s="109"/>
      <c r="T65" s="109"/>
      <c r="U65" s="109"/>
    </row>
    <row r="66" spans="2:21" ht="15.75">
      <c r="B66" s="109"/>
      <c r="C66" s="109"/>
      <c r="D66" s="109"/>
      <c r="E66" s="109"/>
      <c r="F66" s="109"/>
      <c r="G66" s="109"/>
      <c r="H66" s="109"/>
      <c r="I66" s="109"/>
      <c r="J66" s="109"/>
      <c r="K66" s="109"/>
      <c r="L66" s="109"/>
      <c r="M66" s="109"/>
      <c r="N66" s="109"/>
      <c r="O66" s="109"/>
      <c r="P66" s="109"/>
      <c r="Q66" s="109"/>
      <c r="R66" s="109"/>
      <c r="S66" s="109"/>
      <c r="T66" s="109"/>
      <c r="U66" s="109"/>
    </row>
    <row r="67" spans="2:21" ht="15.75">
      <c r="B67" s="109"/>
      <c r="C67" s="109"/>
      <c r="D67" s="109"/>
      <c r="E67" s="109"/>
      <c r="F67" s="109"/>
      <c r="G67" s="109"/>
      <c r="H67" s="109"/>
      <c r="I67" s="109"/>
      <c r="J67" s="109"/>
      <c r="K67" s="109"/>
      <c r="L67" s="109"/>
      <c r="M67" s="109"/>
      <c r="N67" s="109"/>
      <c r="O67" s="109"/>
      <c r="P67" s="109"/>
      <c r="Q67" s="109"/>
      <c r="R67" s="109"/>
      <c r="S67" s="109"/>
      <c r="T67" s="109"/>
      <c r="U67" s="109"/>
    </row>
    <row r="68" spans="2:21" ht="15.75">
      <c r="B68" s="109"/>
      <c r="C68" s="109"/>
      <c r="D68" s="109"/>
      <c r="E68" s="109"/>
      <c r="F68" s="109"/>
      <c r="G68" s="109"/>
      <c r="H68" s="109"/>
      <c r="I68" s="109"/>
      <c r="J68" s="109"/>
      <c r="K68" s="109"/>
      <c r="L68" s="109"/>
      <c r="M68" s="109"/>
      <c r="N68" s="109"/>
      <c r="O68" s="109"/>
      <c r="P68" s="109"/>
      <c r="Q68" s="109"/>
      <c r="R68" s="109"/>
      <c r="S68" s="109"/>
      <c r="T68" s="109"/>
      <c r="U68" s="109"/>
    </row>
    <row r="69" spans="2:21" ht="15.75">
      <c r="B69" s="109"/>
      <c r="C69" s="109"/>
      <c r="D69" s="109"/>
      <c r="E69" s="109"/>
      <c r="F69" s="109"/>
      <c r="G69" s="109"/>
      <c r="H69" s="109"/>
      <c r="I69" s="109"/>
      <c r="J69" s="109"/>
      <c r="K69" s="109"/>
      <c r="L69" s="109"/>
      <c r="M69" s="109"/>
      <c r="N69" s="109"/>
      <c r="O69" s="109"/>
      <c r="P69" s="109"/>
      <c r="Q69" s="109"/>
      <c r="R69" s="109"/>
      <c r="S69" s="109"/>
      <c r="T69" s="109"/>
      <c r="U69" s="109"/>
    </row>
    <row r="70" spans="2:21" ht="15.75">
      <c r="B70" s="109"/>
      <c r="C70" s="109"/>
      <c r="D70" s="109"/>
      <c r="E70" s="109"/>
      <c r="F70" s="109"/>
      <c r="G70" s="109"/>
      <c r="H70" s="109"/>
      <c r="I70" s="109"/>
      <c r="J70" s="109"/>
      <c r="K70" s="109"/>
      <c r="L70" s="109"/>
      <c r="M70" s="109"/>
      <c r="N70" s="109"/>
      <c r="O70" s="109"/>
      <c r="P70" s="109"/>
      <c r="Q70" s="109"/>
      <c r="R70" s="109"/>
      <c r="S70" s="109"/>
      <c r="T70" s="109"/>
      <c r="U70" s="109"/>
    </row>
    <row r="71" spans="2:21" ht="15.75">
      <c r="B71" s="109"/>
      <c r="C71" s="109"/>
      <c r="D71" s="109"/>
      <c r="E71" s="109"/>
      <c r="F71" s="109"/>
      <c r="G71" s="109"/>
      <c r="H71" s="109"/>
      <c r="I71" s="109"/>
      <c r="J71" s="109"/>
      <c r="K71" s="109"/>
      <c r="L71" s="109"/>
      <c r="M71" s="109"/>
      <c r="N71" s="109"/>
      <c r="O71" s="109"/>
      <c r="P71" s="109"/>
      <c r="Q71" s="109"/>
      <c r="R71" s="109"/>
      <c r="S71" s="109"/>
      <c r="T71" s="109"/>
      <c r="U71" s="109"/>
    </row>
    <row r="72" spans="2:21" ht="15.75">
      <c r="B72" s="109"/>
      <c r="C72" s="109"/>
      <c r="D72" s="109"/>
      <c r="E72" s="109"/>
      <c r="F72" s="109"/>
      <c r="G72" s="109"/>
      <c r="H72" s="109"/>
      <c r="I72" s="109"/>
      <c r="J72" s="109"/>
      <c r="K72" s="109"/>
      <c r="L72" s="109"/>
      <c r="M72" s="109"/>
      <c r="N72" s="109"/>
      <c r="O72" s="109"/>
      <c r="P72" s="109"/>
      <c r="Q72" s="109"/>
      <c r="R72" s="109"/>
      <c r="S72" s="109"/>
      <c r="T72" s="109"/>
      <c r="U72" s="109"/>
    </row>
    <row r="73" spans="2:21" ht="15.75">
      <c r="B73" s="109"/>
      <c r="C73" s="109"/>
      <c r="D73" s="109"/>
      <c r="E73" s="109"/>
      <c r="F73" s="109"/>
      <c r="G73" s="109"/>
      <c r="H73" s="109"/>
      <c r="I73" s="109"/>
      <c r="J73" s="109"/>
      <c r="K73" s="109"/>
      <c r="L73" s="109"/>
      <c r="M73" s="109"/>
      <c r="N73" s="109"/>
      <c r="O73" s="109"/>
      <c r="P73" s="109"/>
      <c r="Q73" s="109"/>
      <c r="R73" s="109"/>
      <c r="S73" s="109"/>
      <c r="T73" s="109"/>
      <c r="U73" s="109"/>
    </row>
    <row r="74" spans="2:21" ht="15.75">
      <c r="B74" s="109"/>
      <c r="C74" s="109"/>
      <c r="D74" s="109"/>
      <c r="E74" s="109"/>
      <c r="F74" s="109"/>
      <c r="G74" s="109"/>
      <c r="H74" s="109"/>
      <c r="I74" s="109"/>
      <c r="J74" s="109"/>
      <c r="K74" s="109"/>
      <c r="L74" s="109"/>
      <c r="M74" s="109"/>
      <c r="N74" s="109"/>
      <c r="O74" s="109"/>
      <c r="P74" s="109"/>
      <c r="Q74" s="109"/>
      <c r="R74" s="109"/>
      <c r="S74" s="109"/>
      <c r="T74" s="109"/>
      <c r="U74" s="109"/>
    </row>
    <row r="75" spans="2:21" ht="15.75">
      <c r="B75" s="109"/>
      <c r="C75" s="109"/>
      <c r="D75" s="109"/>
      <c r="E75" s="109"/>
      <c r="F75" s="109"/>
      <c r="G75" s="109"/>
      <c r="H75" s="109"/>
      <c r="I75" s="109"/>
      <c r="J75" s="109"/>
      <c r="K75" s="109"/>
      <c r="L75" s="109"/>
      <c r="M75" s="109"/>
      <c r="N75" s="109"/>
      <c r="O75" s="109"/>
      <c r="P75" s="109"/>
      <c r="Q75" s="109"/>
      <c r="R75" s="109"/>
      <c r="S75" s="109"/>
      <c r="T75" s="109"/>
      <c r="U75" s="109"/>
    </row>
    <row r="76" spans="2:21" ht="15.75">
      <c r="B76" s="109"/>
      <c r="C76" s="109"/>
      <c r="D76" s="109"/>
      <c r="E76" s="109"/>
      <c r="F76" s="109"/>
      <c r="G76" s="109"/>
      <c r="H76" s="109"/>
      <c r="I76" s="109"/>
      <c r="J76" s="109"/>
      <c r="K76" s="109"/>
      <c r="L76" s="109"/>
      <c r="M76" s="109"/>
      <c r="N76" s="109"/>
      <c r="O76" s="109"/>
      <c r="P76" s="109"/>
      <c r="Q76" s="109"/>
      <c r="R76" s="109"/>
      <c r="S76" s="109"/>
      <c r="T76" s="109"/>
      <c r="U76" s="109"/>
    </row>
  </sheetData>
  <phoneticPr fontId="19" type="noConversion"/>
  <hyperlinks>
    <hyperlink ref="B64" location="Introduction!A1" display="Return to information tab" xr:uid="{2864E52F-E195-49D0-9A15-CD53888B95A1}"/>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126C-EBE0-4534-9FB7-F4BD36FABED9}">
  <sheetPr codeName="Sheet15">
    <tabColor rgb="FFE86E1E"/>
    <pageSetUpPr autoPageBreaks="0"/>
  </sheetPr>
  <dimension ref="B4:AB146"/>
  <sheetViews>
    <sheetView showGridLines="0" zoomScaleNormal="100" workbookViewId="0"/>
  </sheetViews>
  <sheetFormatPr defaultColWidth="8.85546875" defaultRowHeight="14.25"/>
  <cols>
    <col min="1" max="1" width="2.42578125" customWidth="1"/>
    <col min="2" max="2" width="17" customWidth="1"/>
    <col min="3" max="3" width="19.42578125" customWidth="1"/>
    <col min="4" max="4" width="23.140625" bestFit="1" customWidth="1"/>
    <col min="5" max="5" width="20.85546875" customWidth="1"/>
    <col min="6" max="6" width="23.5703125" bestFit="1" customWidth="1"/>
    <col min="7" max="7" width="15.5703125" customWidth="1"/>
    <col min="8" max="8" width="23.5703125" bestFit="1" customWidth="1"/>
    <col min="9" max="9" width="16.85546875" customWidth="1"/>
    <col min="10" max="10" width="23.5703125" bestFit="1" customWidth="1"/>
    <col min="11" max="11" width="16.140625" customWidth="1"/>
    <col min="12" max="12" width="23.5703125" bestFit="1" customWidth="1"/>
    <col min="13" max="13" width="15" customWidth="1"/>
    <col min="14" max="14" width="23.5703125" bestFit="1" customWidth="1"/>
    <col min="15" max="15" width="14" customWidth="1"/>
    <col min="16" max="16" width="23.5703125" bestFit="1" customWidth="1"/>
    <col min="17" max="17" width="17.42578125" customWidth="1"/>
    <col min="18" max="18" width="23.5703125" customWidth="1"/>
    <col min="19" max="19" width="17.42578125" customWidth="1"/>
    <col min="20" max="20" width="23.5703125" customWidth="1"/>
    <col min="21" max="21" width="20.140625" customWidth="1"/>
    <col min="22" max="22" width="21.42578125" customWidth="1"/>
    <col min="23" max="23" width="21.140625" customWidth="1"/>
    <col min="24" max="24" width="16" customWidth="1"/>
    <col min="25" max="25" width="8.85546875" customWidth="1"/>
  </cols>
  <sheetData>
    <row r="4" spans="2:28" ht="15.75">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2:28" ht="21">
      <c r="B5" s="70" t="s">
        <v>14</v>
      </c>
      <c r="C5" s="43"/>
      <c r="D5" s="43"/>
      <c r="E5" s="43"/>
      <c r="F5" s="43"/>
      <c r="G5" s="43"/>
      <c r="H5" s="43"/>
      <c r="I5" s="43"/>
      <c r="J5" s="43"/>
      <c r="K5" s="43"/>
      <c r="L5" s="43"/>
      <c r="M5" s="43"/>
      <c r="N5" s="43"/>
      <c r="O5" s="43"/>
      <c r="P5" s="43"/>
      <c r="Q5" s="43"/>
      <c r="R5" s="43"/>
      <c r="S5" s="43"/>
      <c r="T5" s="43"/>
      <c r="U5" s="43"/>
      <c r="V5" s="43"/>
      <c r="W5" s="43"/>
      <c r="X5" s="43"/>
      <c r="Y5" s="43"/>
      <c r="Z5" s="43"/>
      <c r="AA5" s="43"/>
      <c r="AB5" s="43"/>
    </row>
    <row r="6" spans="2:28" ht="15.75">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2:28" ht="18">
      <c r="B7" s="69" t="s">
        <v>20</v>
      </c>
      <c r="C7" s="43"/>
      <c r="D7" s="43"/>
      <c r="E7" s="43"/>
      <c r="F7" s="43"/>
      <c r="G7" s="43"/>
      <c r="H7" s="43"/>
      <c r="I7" s="43"/>
      <c r="J7" s="43"/>
      <c r="K7" s="43"/>
      <c r="L7" s="43"/>
      <c r="M7" s="43"/>
      <c r="N7" s="43"/>
      <c r="O7" s="43"/>
      <c r="P7" s="43"/>
      <c r="Q7" s="43"/>
      <c r="R7" s="43"/>
      <c r="S7" s="43"/>
      <c r="T7" s="43"/>
      <c r="U7" s="43"/>
      <c r="V7" s="43"/>
      <c r="W7" s="43"/>
      <c r="X7" s="43"/>
      <c r="Y7" s="43"/>
      <c r="Z7" s="43"/>
      <c r="AA7" s="43"/>
      <c r="AB7" s="43"/>
    </row>
    <row r="8" spans="2:28" ht="15.75">
      <c r="B8" s="65"/>
      <c r="C8" s="43"/>
      <c r="D8" s="43"/>
      <c r="E8" s="43"/>
      <c r="F8" s="43"/>
      <c r="G8" s="43"/>
      <c r="H8" s="43"/>
      <c r="I8" s="43"/>
      <c r="J8" s="43"/>
      <c r="K8" s="43"/>
      <c r="L8" s="43"/>
      <c r="M8" s="43"/>
      <c r="N8" s="43"/>
      <c r="O8" s="43"/>
      <c r="P8" s="43"/>
      <c r="Q8" s="43"/>
      <c r="R8" s="43"/>
      <c r="S8" s="43"/>
      <c r="T8" s="43"/>
      <c r="U8" s="43"/>
      <c r="V8" s="43"/>
      <c r="W8" s="43"/>
      <c r="X8" s="43"/>
      <c r="Y8" s="43"/>
      <c r="Z8" s="43"/>
      <c r="AA8" s="43"/>
      <c r="AB8" s="43"/>
    </row>
    <row r="9" spans="2:28" ht="15.75">
      <c r="B9" s="71" t="s">
        <v>243</v>
      </c>
      <c r="C9" s="43"/>
      <c r="D9" s="43"/>
      <c r="E9" s="43"/>
      <c r="F9" s="43"/>
      <c r="G9" s="43"/>
      <c r="H9" s="43"/>
      <c r="I9" s="43"/>
      <c r="J9" s="43"/>
      <c r="K9" s="43"/>
      <c r="L9" s="43"/>
      <c r="M9" s="43"/>
      <c r="N9" s="43"/>
      <c r="O9" s="43"/>
      <c r="P9" s="43"/>
      <c r="Q9" s="43"/>
      <c r="R9" s="43"/>
      <c r="S9" s="43"/>
      <c r="T9" s="43"/>
      <c r="U9" s="43"/>
      <c r="V9" s="43"/>
      <c r="W9" s="43"/>
      <c r="X9" s="43"/>
      <c r="Y9" s="43"/>
      <c r="Z9" s="43"/>
      <c r="AA9" s="43"/>
      <c r="AB9" s="43"/>
    </row>
    <row r="10" spans="2:28" ht="15.75">
      <c r="B10" s="71" t="s">
        <v>244</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row>
    <row r="11" spans="2:28" ht="15.75">
      <c r="B11" s="71" t="s">
        <v>245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row>
    <row r="12" spans="2:28" ht="15.75">
      <c r="B12" s="138" t="s">
        <v>246</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row>
    <row r="13" spans="2:28" ht="15.75">
      <c r="B13" s="71" t="s">
        <v>247</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2:28" ht="15.75">
      <c r="B14" s="71" t="s">
        <v>248</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row>
    <row r="15" spans="2:28" ht="15.75">
      <c r="B15" s="8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2:28" ht="15.75">
      <c r="B16" s="119" t="s">
        <v>249</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row>
    <row r="17" spans="2:28" ht="15.75">
      <c r="B17" s="71" t="s">
        <v>250</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row>
    <row r="18" spans="2:28" ht="15.7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row>
    <row r="19" spans="2:28" ht="15.7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row>
    <row r="20" spans="2:28" ht="15.75">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row>
    <row r="21" spans="2:28" ht="15.7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2:28" ht="15.7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row>
    <row r="23" spans="2:28" ht="15.75">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row>
    <row r="24" spans="2:28" ht="15.7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row>
    <row r="25" spans="2:28" ht="15.7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row>
    <row r="26" spans="2:28" ht="15.7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row>
    <row r="27" spans="2:28" ht="15.7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row>
    <row r="28" spans="2:28" ht="15.7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row>
    <row r="29" spans="2:28" ht="15.7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row>
    <row r="30" spans="2:28" ht="15.7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row>
    <row r="31" spans="2:28" ht="15.7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2:28" ht="15.7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row>
    <row r="33" spans="2:28" ht="15.7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spans="2:28" ht="15.7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row>
    <row r="35" spans="2:28" ht="15.7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2:28" ht="15.75">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row r="37" spans="2:28" ht="15.75">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row>
    <row r="38" spans="2:28" ht="15.75">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spans="2:28" ht="15.75">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row>
    <row r="40" spans="2:28" ht="15.7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row>
    <row r="41" spans="2:28" ht="15.7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row>
    <row r="42" spans="2:28" s="18" customFormat="1" ht="15.75">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row>
    <row r="43" spans="2:28" ht="15.7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spans="2:28" ht="15.75">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2:28" ht="15.7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row>
    <row r="46" spans="2:28" ht="15.7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spans="2:28" ht="15.7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row>
    <row r="48" spans="2:28" ht="15.7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row>
    <row r="49" spans="2:28" ht="15.7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row>
    <row r="50" spans="2:28" ht="15.7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row>
    <row r="51" spans="2:28" ht="15.7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row>
    <row r="52" spans="2:28" ht="15.7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row>
    <row r="53" spans="2:28" ht="15.7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row>
    <row r="54" spans="2:28" ht="15.7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row>
    <row r="55" spans="2:28" ht="15.7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spans="2:28" ht="15.75">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row>
    <row r="57" spans="2:28" ht="15.75">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row>
    <row r="58" spans="2:28" ht="15.7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row>
    <row r="59" spans="2:28" ht="15.75">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row>
    <row r="60" spans="2:28" ht="15.7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row>
    <row r="61" spans="2:28" ht="15.75">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row>
    <row r="62" spans="2:28" s="17" customFormat="1" ht="15.75">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row>
    <row r="63" spans="2:28" ht="31.5">
      <c r="B63" s="312" t="s">
        <v>202</v>
      </c>
      <c r="C63" s="313" t="s">
        <v>251</v>
      </c>
      <c r="D63" s="313" t="s">
        <v>252</v>
      </c>
      <c r="E63" s="313" t="s">
        <v>253</v>
      </c>
      <c r="F63" s="313" t="s">
        <v>254</v>
      </c>
      <c r="G63" s="313" t="s">
        <v>255</v>
      </c>
      <c r="H63" s="313" t="s">
        <v>256</v>
      </c>
      <c r="I63" s="313" t="s">
        <v>257</v>
      </c>
      <c r="J63" s="313" t="s">
        <v>258</v>
      </c>
      <c r="K63" s="313" t="s">
        <v>259</v>
      </c>
      <c r="L63" s="313" t="s">
        <v>260</v>
      </c>
      <c r="M63" s="313" t="s">
        <v>261</v>
      </c>
      <c r="N63" s="313" t="s">
        <v>262</v>
      </c>
      <c r="O63" s="313" t="s">
        <v>263</v>
      </c>
      <c r="P63" s="313" t="s">
        <v>264</v>
      </c>
      <c r="Q63" s="293" t="s">
        <v>265</v>
      </c>
      <c r="R63" s="313" t="s">
        <v>266</v>
      </c>
      <c r="S63" s="313" t="s">
        <v>267</v>
      </c>
      <c r="T63" s="314" t="s">
        <v>268</v>
      </c>
      <c r="U63" s="315" t="s">
        <v>240</v>
      </c>
      <c r="V63" s="316" t="s">
        <v>241</v>
      </c>
      <c r="W63" s="316" t="s">
        <v>242</v>
      </c>
      <c r="X63" s="43"/>
      <c r="Y63" s="43"/>
      <c r="Z63" s="43"/>
      <c r="AA63" s="43"/>
      <c r="AB63" s="43"/>
    </row>
    <row r="64" spans="2:28" ht="15.75">
      <c r="B64" s="105" t="s">
        <v>208</v>
      </c>
      <c r="C64" s="83">
        <v>3881605</v>
      </c>
      <c r="D64" s="83">
        <v>3881605</v>
      </c>
      <c r="E64" s="83">
        <v>2305335</v>
      </c>
      <c r="F64" s="83">
        <v>2305335</v>
      </c>
      <c r="G64" s="83">
        <v>4703307</v>
      </c>
      <c r="H64" s="83">
        <v>4703307</v>
      </c>
      <c r="I64" s="83">
        <v>1497892</v>
      </c>
      <c r="J64" s="83">
        <v>1497892</v>
      </c>
      <c r="K64" s="83">
        <v>6245954</v>
      </c>
      <c r="L64" s="83">
        <v>6245954</v>
      </c>
      <c r="M64" s="83">
        <v>412370</v>
      </c>
      <c r="N64" s="83">
        <v>412370</v>
      </c>
      <c r="O64" s="83">
        <v>3247</v>
      </c>
      <c r="P64" s="83">
        <v>3247</v>
      </c>
      <c r="Q64" s="124">
        <v>0</v>
      </c>
      <c r="R64" s="124">
        <v>0</v>
      </c>
      <c r="S64" s="83">
        <v>44</v>
      </c>
      <c r="T64" s="83">
        <v>44</v>
      </c>
      <c r="U64" s="104">
        <v>19049754</v>
      </c>
      <c r="V64" s="104">
        <v>19049754</v>
      </c>
      <c r="W64" s="125">
        <f>V64/1000000</f>
        <v>19.049754</v>
      </c>
      <c r="X64" s="107"/>
      <c r="Y64" s="107"/>
      <c r="Z64" s="43"/>
      <c r="AA64" s="43"/>
      <c r="AB64" s="43"/>
    </row>
    <row r="65" spans="2:28" ht="15.75">
      <c r="B65" s="105" t="s">
        <v>209</v>
      </c>
      <c r="C65" s="83">
        <v>3850164</v>
      </c>
      <c r="D65" s="83">
        <v>3578099.8333319915</v>
      </c>
      <c r="E65" s="83">
        <v>2125714</v>
      </c>
      <c r="F65" s="83">
        <v>2122076.5</v>
      </c>
      <c r="G65" s="83">
        <v>4934223</v>
      </c>
      <c r="H65" s="83">
        <v>4943712</v>
      </c>
      <c r="I65" s="83">
        <v>2716787</v>
      </c>
      <c r="J65" s="83">
        <v>2090329.6666654139</v>
      </c>
      <c r="K65" s="83">
        <v>7263346</v>
      </c>
      <c r="L65" s="83">
        <v>7262320</v>
      </c>
      <c r="M65" s="83">
        <v>458015</v>
      </c>
      <c r="N65" s="83">
        <v>458015</v>
      </c>
      <c r="O65" s="83">
        <v>11281</v>
      </c>
      <c r="P65" s="83">
        <v>10507.5</v>
      </c>
      <c r="Q65" s="83">
        <v>2197</v>
      </c>
      <c r="R65" s="83">
        <v>1098.5</v>
      </c>
      <c r="S65" s="83">
        <v>32</v>
      </c>
      <c r="T65" s="83">
        <v>32</v>
      </c>
      <c r="U65" s="104">
        <v>21361759</v>
      </c>
      <c r="V65" s="104">
        <v>20466190.999997407</v>
      </c>
      <c r="W65" s="125">
        <f t="shared" ref="W65:W80" si="0">V65/1000000</f>
        <v>20.466190999997409</v>
      </c>
      <c r="X65" s="107"/>
      <c r="Y65" s="107"/>
      <c r="Z65" s="43"/>
      <c r="AA65" s="43"/>
      <c r="AB65" s="43"/>
    </row>
    <row r="66" spans="2:28" ht="15.75">
      <c r="B66" s="105" t="s">
        <v>210</v>
      </c>
      <c r="C66" s="83">
        <v>4850569</v>
      </c>
      <c r="D66" s="83">
        <v>4865006.8333320981</v>
      </c>
      <c r="E66" s="83">
        <v>1857531</v>
      </c>
      <c r="F66" s="83">
        <v>1857351</v>
      </c>
      <c r="G66" s="83">
        <v>4996378</v>
      </c>
      <c r="H66" s="83">
        <v>4996378</v>
      </c>
      <c r="I66" s="83">
        <v>5025746</v>
      </c>
      <c r="J66" s="83">
        <v>3345015.8333315831</v>
      </c>
      <c r="K66" s="83">
        <v>7708372</v>
      </c>
      <c r="L66" s="83">
        <v>7703836.25</v>
      </c>
      <c r="M66" s="83">
        <v>518453</v>
      </c>
      <c r="N66" s="83">
        <v>518453</v>
      </c>
      <c r="O66" s="83">
        <v>2480</v>
      </c>
      <c r="P66" s="83">
        <v>2227</v>
      </c>
      <c r="Q66" s="83">
        <v>2801</v>
      </c>
      <c r="R66" s="83">
        <v>1400.5</v>
      </c>
      <c r="S66" s="83">
        <v>71</v>
      </c>
      <c r="T66" s="83">
        <v>71</v>
      </c>
      <c r="U66" s="104">
        <v>24962401</v>
      </c>
      <c r="V66" s="104">
        <v>23289739.416663684</v>
      </c>
      <c r="W66" s="125">
        <f t="shared" si="0"/>
        <v>23.289739416663682</v>
      </c>
      <c r="X66" s="107"/>
      <c r="Y66" s="107"/>
      <c r="Z66" s="43"/>
      <c r="AA66" s="43"/>
      <c r="AB66" s="43"/>
    </row>
    <row r="67" spans="2:28" ht="15.75">
      <c r="B67" s="105" t="s">
        <v>211</v>
      </c>
      <c r="C67" s="83">
        <v>6073865</v>
      </c>
      <c r="D67" s="83">
        <v>5784546.6666649515</v>
      </c>
      <c r="E67" s="83">
        <v>2721629</v>
      </c>
      <c r="F67" s="83">
        <v>2718783.9999999991</v>
      </c>
      <c r="G67" s="83">
        <v>5017120</v>
      </c>
      <c r="H67" s="83">
        <v>5019961</v>
      </c>
      <c r="I67" s="83">
        <v>8785088</v>
      </c>
      <c r="J67" s="83">
        <v>5387730.8333312739</v>
      </c>
      <c r="K67" s="83">
        <v>11799421</v>
      </c>
      <c r="L67" s="83">
        <v>11782074</v>
      </c>
      <c r="M67" s="83">
        <v>567965</v>
      </c>
      <c r="N67" s="83">
        <v>568089</v>
      </c>
      <c r="O67" s="83">
        <v>4975</v>
      </c>
      <c r="P67" s="83">
        <v>3744.5</v>
      </c>
      <c r="Q67" s="83">
        <v>2379</v>
      </c>
      <c r="R67" s="83">
        <v>1189.5</v>
      </c>
      <c r="S67" s="83">
        <v>195</v>
      </c>
      <c r="T67" s="83">
        <v>121.4</v>
      </c>
      <c r="U67" s="104">
        <v>34972637</v>
      </c>
      <c r="V67" s="104">
        <v>31266240.899996221</v>
      </c>
      <c r="W67" s="125">
        <f t="shared" si="0"/>
        <v>31.26624089999622</v>
      </c>
      <c r="X67" s="107"/>
      <c r="Y67" s="107"/>
      <c r="Z67" s="43"/>
      <c r="AA67" s="43"/>
      <c r="AB67" s="43"/>
    </row>
    <row r="68" spans="2:28" ht="15.75">
      <c r="B68" s="105" t="s">
        <v>269</v>
      </c>
      <c r="C68" s="83">
        <v>8773687</v>
      </c>
      <c r="D68" s="83">
        <v>6378803.0833295872</v>
      </c>
      <c r="E68" s="83">
        <v>2207458</v>
      </c>
      <c r="F68" s="83">
        <v>2202601.3333333316</v>
      </c>
      <c r="G68" s="83">
        <v>4944666</v>
      </c>
      <c r="H68" s="83">
        <v>4956903</v>
      </c>
      <c r="I68" s="83">
        <v>15689598</v>
      </c>
      <c r="J68" s="83">
        <v>8815195.16666466</v>
      </c>
      <c r="K68" s="83">
        <v>12214121</v>
      </c>
      <c r="L68" s="83">
        <v>12174908.5</v>
      </c>
      <c r="M68" s="83">
        <v>540408</v>
      </c>
      <c r="N68" s="83">
        <v>550183</v>
      </c>
      <c r="O68" s="83">
        <v>24771</v>
      </c>
      <c r="P68" s="83">
        <v>15650.5</v>
      </c>
      <c r="Q68" s="83">
        <v>7547</v>
      </c>
      <c r="R68" s="83">
        <v>3710.4999999998736</v>
      </c>
      <c r="S68" s="83">
        <v>323</v>
      </c>
      <c r="T68" s="83">
        <v>172.7</v>
      </c>
      <c r="U68" s="104">
        <v>44402579</v>
      </c>
      <c r="V68" s="104">
        <v>35098127.783327579</v>
      </c>
      <c r="W68" s="125">
        <f t="shared" si="0"/>
        <v>35.098127783327577</v>
      </c>
      <c r="X68" s="107"/>
      <c r="Y68" s="107"/>
      <c r="Z68" s="43"/>
      <c r="AA68" s="43"/>
      <c r="AB68" s="43"/>
    </row>
    <row r="69" spans="2:28" ht="15.75">
      <c r="B69" s="105" t="s">
        <v>213</v>
      </c>
      <c r="C69" s="83">
        <v>11496668</v>
      </c>
      <c r="D69" s="83">
        <v>9572325.7380941249</v>
      </c>
      <c r="E69" s="83">
        <v>2568740</v>
      </c>
      <c r="F69" s="83">
        <v>2562768.0833333293</v>
      </c>
      <c r="G69" s="83">
        <v>4818880</v>
      </c>
      <c r="H69" s="83">
        <v>4868860</v>
      </c>
      <c r="I69" s="83">
        <v>23936243</v>
      </c>
      <c r="J69" s="83">
        <v>13013958.83333116</v>
      </c>
      <c r="K69" s="83">
        <v>18708252</v>
      </c>
      <c r="L69" s="83">
        <v>18622194.083333317</v>
      </c>
      <c r="M69" s="83">
        <v>590949</v>
      </c>
      <c r="N69" s="83">
        <v>619649</v>
      </c>
      <c r="O69" s="83">
        <v>884279</v>
      </c>
      <c r="P69" s="83">
        <v>470502.44117647031</v>
      </c>
      <c r="Q69" s="83">
        <v>9484</v>
      </c>
      <c r="R69" s="83">
        <v>3223.1666666666106</v>
      </c>
      <c r="S69" s="83">
        <v>218</v>
      </c>
      <c r="T69" s="83">
        <v>73.2</v>
      </c>
      <c r="U69" s="104">
        <v>63013713</v>
      </c>
      <c r="V69" s="104">
        <v>49733554.545935065</v>
      </c>
      <c r="W69" s="125">
        <f t="shared" si="0"/>
        <v>49.733554545935064</v>
      </c>
      <c r="X69" s="107"/>
      <c r="Y69" s="107"/>
      <c r="Z69" s="43"/>
      <c r="AA69" s="43"/>
      <c r="AB69" s="43"/>
    </row>
    <row r="70" spans="2:28" ht="15.75">
      <c r="B70" s="105" t="s">
        <v>214</v>
      </c>
      <c r="C70" s="83">
        <v>17170493</v>
      </c>
      <c r="D70" s="83">
        <v>14649022.611109739</v>
      </c>
      <c r="E70" s="83">
        <v>2560632</v>
      </c>
      <c r="F70" s="83">
        <v>2550637.3809523787</v>
      </c>
      <c r="G70" s="83">
        <v>4661678</v>
      </c>
      <c r="H70" s="83">
        <v>4720994</v>
      </c>
      <c r="I70" s="83">
        <v>25377043</v>
      </c>
      <c r="J70" s="83">
        <v>13581423.166664846</v>
      </c>
      <c r="K70" s="83">
        <v>17805981</v>
      </c>
      <c r="L70" s="83">
        <v>17751031.611110989</v>
      </c>
      <c r="M70" s="83">
        <v>656703</v>
      </c>
      <c r="N70" s="83">
        <v>722421</v>
      </c>
      <c r="O70" s="83">
        <v>3225714</v>
      </c>
      <c r="P70" s="83">
        <v>1900922.4548316563</v>
      </c>
      <c r="Q70" s="83">
        <v>4230</v>
      </c>
      <c r="R70" s="83">
        <v>1050.5333333328522</v>
      </c>
      <c r="S70" s="83">
        <v>81</v>
      </c>
      <c r="T70" s="83">
        <v>16.2</v>
      </c>
      <c r="U70" s="104">
        <v>71462555</v>
      </c>
      <c r="V70" s="104">
        <v>55877518.95800294</v>
      </c>
      <c r="W70" s="125">
        <f t="shared" si="0"/>
        <v>55.877518958002938</v>
      </c>
      <c r="X70" s="107"/>
      <c r="Y70" s="107"/>
      <c r="Z70" s="43"/>
      <c r="AA70" s="43"/>
      <c r="AB70" s="43"/>
    </row>
    <row r="71" spans="2:28" ht="15.75">
      <c r="B71" s="105" t="s">
        <v>215</v>
      </c>
      <c r="C71" s="83">
        <v>21580141</v>
      </c>
      <c r="D71" s="83">
        <v>18486175.527776081</v>
      </c>
      <c r="E71" s="83">
        <v>2796844</v>
      </c>
      <c r="F71" s="83">
        <v>2782730.3809523783</v>
      </c>
      <c r="G71" s="83">
        <v>4379478</v>
      </c>
      <c r="H71" s="83">
        <v>4431021</v>
      </c>
      <c r="I71" s="83">
        <v>33763836</v>
      </c>
      <c r="J71" s="83">
        <v>17903460.078945074</v>
      </c>
      <c r="K71" s="83">
        <v>20261168</v>
      </c>
      <c r="L71" s="83">
        <v>20203027.69444418</v>
      </c>
      <c r="M71" s="83">
        <v>663653</v>
      </c>
      <c r="N71" s="83">
        <v>742813</v>
      </c>
      <c r="O71" s="83">
        <v>7118558</v>
      </c>
      <c r="P71" s="83">
        <v>4631464.7655648272</v>
      </c>
      <c r="Q71" s="124">
        <v>0</v>
      </c>
      <c r="R71" s="124">
        <v>0</v>
      </c>
      <c r="S71" s="124">
        <v>0</v>
      </c>
      <c r="T71" s="124">
        <v>0</v>
      </c>
      <c r="U71" s="104">
        <v>90563678</v>
      </c>
      <c r="V71" s="104">
        <v>69180692.447682545</v>
      </c>
      <c r="W71" s="125">
        <f t="shared" si="0"/>
        <v>69.180692447682546</v>
      </c>
      <c r="X71" s="107"/>
      <c r="Y71" s="107"/>
      <c r="Z71" s="43"/>
      <c r="AA71" s="43"/>
      <c r="AB71" s="43"/>
    </row>
    <row r="72" spans="2:28" ht="15.75">
      <c r="B72" s="105" t="s">
        <v>216</v>
      </c>
      <c r="C72" s="83">
        <v>20015147</v>
      </c>
      <c r="D72" s="83">
        <v>16285401.021510089</v>
      </c>
      <c r="E72" s="83">
        <v>2248243</v>
      </c>
      <c r="F72" s="83">
        <v>2236128.9761904734</v>
      </c>
      <c r="G72" s="83">
        <v>4021131</v>
      </c>
      <c r="H72" s="83">
        <v>4066796</v>
      </c>
      <c r="I72" s="83">
        <v>30753577</v>
      </c>
      <c r="J72" s="83">
        <v>16235679.23684009</v>
      </c>
      <c r="K72" s="83">
        <v>19807791</v>
      </c>
      <c r="L72" s="83">
        <v>19831041.833332848</v>
      </c>
      <c r="M72" s="83">
        <v>670492</v>
      </c>
      <c r="N72" s="83">
        <v>763270</v>
      </c>
      <c r="O72" s="83">
        <v>8652272</v>
      </c>
      <c r="P72" s="83">
        <v>5814283.7095681531</v>
      </c>
      <c r="Q72" s="83">
        <v>1698</v>
      </c>
      <c r="R72" s="83">
        <v>339.59999999999997</v>
      </c>
      <c r="S72" s="124">
        <v>0</v>
      </c>
      <c r="T72" s="124">
        <v>0</v>
      </c>
      <c r="U72" s="104">
        <v>86170351</v>
      </c>
      <c r="V72" s="104">
        <v>65232940.377441645</v>
      </c>
      <c r="W72" s="125">
        <f t="shared" si="0"/>
        <v>65.232940377441651</v>
      </c>
      <c r="X72" s="107"/>
      <c r="Y72" s="107"/>
      <c r="Z72" s="43"/>
      <c r="AA72" s="43"/>
      <c r="AB72" s="43"/>
    </row>
    <row r="73" spans="2:28" ht="15.75">
      <c r="B73" s="105" t="s">
        <v>217</v>
      </c>
      <c r="C73" s="83">
        <v>17584758</v>
      </c>
      <c r="D73" s="83">
        <v>13121149.454258423</v>
      </c>
      <c r="E73" s="83">
        <v>2363996</v>
      </c>
      <c r="F73" s="83">
        <v>2339218.4404761828</v>
      </c>
      <c r="G73" s="83">
        <v>3633155</v>
      </c>
      <c r="H73" s="83">
        <v>3689403</v>
      </c>
      <c r="I73" s="83">
        <v>38923989</v>
      </c>
      <c r="J73" s="83">
        <v>20588182.413111754</v>
      </c>
      <c r="K73" s="83">
        <v>27746455</v>
      </c>
      <c r="L73" s="83">
        <v>27996998.472221117</v>
      </c>
      <c r="M73" s="83">
        <v>693994</v>
      </c>
      <c r="N73" s="83">
        <v>848146</v>
      </c>
      <c r="O73" s="83">
        <v>9599896</v>
      </c>
      <c r="P73" s="83">
        <v>6571213.2176480014</v>
      </c>
      <c r="Q73" s="83">
        <v>35060</v>
      </c>
      <c r="R73" s="83">
        <v>7012.0000000000009</v>
      </c>
      <c r="S73" s="124">
        <v>0</v>
      </c>
      <c r="T73" s="124">
        <v>0</v>
      </c>
      <c r="U73" s="104">
        <v>100581303</v>
      </c>
      <c r="V73" s="104">
        <v>75161322.997715473</v>
      </c>
      <c r="W73" s="125">
        <f t="shared" si="0"/>
        <v>75.161322997715473</v>
      </c>
      <c r="X73" s="107"/>
      <c r="Y73" s="107"/>
      <c r="Z73" s="43"/>
      <c r="AA73" s="43"/>
      <c r="AB73" s="43"/>
    </row>
    <row r="74" spans="2:28" ht="15.75">
      <c r="B74" s="105" t="s">
        <v>218</v>
      </c>
      <c r="C74" s="83">
        <v>20753886</v>
      </c>
      <c r="D74" s="83">
        <v>15750890.926271036</v>
      </c>
      <c r="E74" s="83">
        <v>2381815</v>
      </c>
      <c r="F74" s="83">
        <v>2358361.3214285644</v>
      </c>
      <c r="G74" s="83">
        <v>3325824</v>
      </c>
      <c r="H74" s="83">
        <v>3382097</v>
      </c>
      <c r="I74" s="83">
        <v>40346275</v>
      </c>
      <c r="J74" s="83">
        <v>21380435.041429911</v>
      </c>
      <c r="K74" s="83">
        <v>27927023</v>
      </c>
      <c r="L74" s="83">
        <v>28194883.194443166</v>
      </c>
      <c r="M74" s="83">
        <v>661318</v>
      </c>
      <c r="N74" s="83">
        <v>818386</v>
      </c>
      <c r="O74" s="83">
        <v>10505273</v>
      </c>
      <c r="P74" s="83">
        <v>7207853.7368782833</v>
      </c>
      <c r="Q74" s="83">
        <v>46589</v>
      </c>
      <c r="R74" s="83">
        <v>9317.7999999999993</v>
      </c>
      <c r="S74" s="124">
        <v>0</v>
      </c>
      <c r="T74" s="124">
        <v>0</v>
      </c>
      <c r="U74" s="104">
        <v>105948003</v>
      </c>
      <c r="V74" s="104">
        <v>79102225.020450965</v>
      </c>
      <c r="W74" s="125">
        <f t="shared" si="0"/>
        <v>79.102225020450959</v>
      </c>
      <c r="X74" s="107"/>
      <c r="Y74" s="107"/>
      <c r="Z74" s="43"/>
      <c r="AA74" s="43"/>
      <c r="AB74" s="43"/>
    </row>
    <row r="75" spans="2:28" ht="15.75">
      <c r="B75" s="105" t="s">
        <v>219</v>
      </c>
      <c r="C75" s="83">
        <v>21912500</v>
      </c>
      <c r="D75" s="83">
        <v>16473192.60672136</v>
      </c>
      <c r="E75" s="83">
        <v>2657993</v>
      </c>
      <c r="F75" s="83">
        <v>2626939.9999999893</v>
      </c>
      <c r="G75" s="83">
        <v>3082557</v>
      </c>
      <c r="H75" s="83">
        <v>3131876</v>
      </c>
      <c r="I75" s="83">
        <v>45678148</v>
      </c>
      <c r="J75" s="83">
        <v>24150411.446191117</v>
      </c>
      <c r="K75" s="83">
        <v>30439986</v>
      </c>
      <c r="L75" s="83">
        <v>30683156.4999987</v>
      </c>
      <c r="M75" s="83">
        <v>715493</v>
      </c>
      <c r="N75" s="83">
        <v>883543</v>
      </c>
      <c r="O75" s="83">
        <v>10151083</v>
      </c>
      <c r="P75" s="83">
        <v>6957938.1114474684</v>
      </c>
      <c r="Q75" s="83">
        <v>69198</v>
      </c>
      <c r="R75" s="83">
        <v>13839.6</v>
      </c>
      <c r="S75" s="124">
        <v>0</v>
      </c>
      <c r="T75" s="124">
        <v>0</v>
      </c>
      <c r="U75" s="104">
        <v>114706958</v>
      </c>
      <c r="V75" s="104">
        <v>84920897.264358625</v>
      </c>
      <c r="W75" s="125">
        <f t="shared" si="0"/>
        <v>84.920897264358629</v>
      </c>
      <c r="X75" s="107"/>
      <c r="Y75" s="107"/>
      <c r="Z75" s="43"/>
      <c r="AA75" s="43"/>
      <c r="AB75" s="43"/>
    </row>
    <row r="76" spans="2:28" ht="15.75">
      <c r="B76" s="105" t="s">
        <v>220</v>
      </c>
      <c r="C76" s="83">
        <v>21480902</v>
      </c>
      <c r="D76" s="83">
        <v>16182315.941934355</v>
      </c>
      <c r="E76" s="83">
        <v>2610584</v>
      </c>
      <c r="F76" s="83">
        <v>2579022.2619047486</v>
      </c>
      <c r="G76" s="83">
        <v>2932496</v>
      </c>
      <c r="H76" s="83">
        <v>2984100</v>
      </c>
      <c r="I76" s="83">
        <v>44083339</v>
      </c>
      <c r="J76" s="83">
        <v>23338758.898237839</v>
      </c>
      <c r="K76" s="83">
        <v>27266279</v>
      </c>
      <c r="L76" s="83">
        <v>27448004.638887737</v>
      </c>
      <c r="M76" s="83">
        <v>704937</v>
      </c>
      <c r="N76" s="83">
        <v>865324</v>
      </c>
      <c r="O76" s="83">
        <v>10125690</v>
      </c>
      <c r="P76" s="83">
        <v>6941669.6636991613</v>
      </c>
      <c r="Q76" s="83">
        <v>48655</v>
      </c>
      <c r="R76" s="83">
        <v>9731</v>
      </c>
      <c r="S76" s="124">
        <v>0</v>
      </c>
      <c r="T76" s="124">
        <v>0</v>
      </c>
      <c r="U76" s="104">
        <v>109252882</v>
      </c>
      <c r="V76" s="104">
        <v>80348926.404663846</v>
      </c>
      <c r="W76" s="125">
        <f t="shared" si="0"/>
        <v>80.348926404663843</v>
      </c>
      <c r="X76" s="107"/>
      <c r="Y76" s="107"/>
      <c r="Z76" s="43"/>
      <c r="AA76" s="43"/>
      <c r="AB76" s="43"/>
    </row>
    <row r="77" spans="2:28" ht="15.75">
      <c r="B77" s="105" t="s">
        <v>221</v>
      </c>
      <c r="C77" s="83">
        <v>23107271</v>
      </c>
      <c r="D77" s="83">
        <v>17738387.091265827</v>
      </c>
      <c r="E77" s="83">
        <v>2330644</v>
      </c>
      <c r="F77" s="83">
        <v>2305426.4999999916</v>
      </c>
      <c r="G77" s="83">
        <v>2735028</v>
      </c>
      <c r="H77" s="83">
        <v>2791508</v>
      </c>
      <c r="I77" s="83">
        <v>40133477</v>
      </c>
      <c r="J77" s="83">
        <v>21162334.536083005</v>
      </c>
      <c r="K77" s="83">
        <v>26080482</v>
      </c>
      <c r="L77" s="83">
        <v>26294606.583332174</v>
      </c>
      <c r="M77" s="83">
        <v>665277</v>
      </c>
      <c r="N77" s="83">
        <v>828480</v>
      </c>
      <c r="O77" s="83">
        <v>9969813</v>
      </c>
      <c r="P77" s="83">
        <v>6828162.9313139794</v>
      </c>
      <c r="Q77" s="83">
        <v>28731</v>
      </c>
      <c r="R77" s="83">
        <v>5746.2000000000007</v>
      </c>
      <c r="S77" s="124">
        <v>0</v>
      </c>
      <c r="T77" s="124">
        <v>0</v>
      </c>
      <c r="U77" s="104">
        <v>105050723</v>
      </c>
      <c r="V77" s="104">
        <v>77954651.841994971</v>
      </c>
      <c r="W77" s="125">
        <f t="shared" si="0"/>
        <v>77.954651841994973</v>
      </c>
      <c r="X77" s="107"/>
      <c r="Y77" s="107"/>
      <c r="Z77" s="43"/>
      <c r="AA77" s="43"/>
      <c r="AB77" s="43"/>
    </row>
    <row r="78" spans="2:28" ht="15.75">
      <c r="B78" s="105" t="s">
        <v>222</v>
      </c>
      <c r="C78" s="83">
        <v>23082692</v>
      </c>
      <c r="D78" s="83">
        <v>17689955.403295927</v>
      </c>
      <c r="E78" s="83">
        <v>2270808</v>
      </c>
      <c r="F78" s="83">
        <v>2248704.7380952314</v>
      </c>
      <c r="G78" s="83">
        <v>2528464</v>
      </c>
      <c r="H78" s="83">
        <v>2582794</v>
      </c>
      <c r="I78" s="83">
        <v>41695594</v>
      </c>
      <c r="J78" s="83">
        <v>21959503.066324994</v>
      </c>
      <c r="K78" s="83">
        <v>28067308</v>
      </c>
      <c r="L78" s="83">
        <v>28220918.861109875</v>
      </c>
      <c r="M78" s="83">
        <v>588715</v>
      </c>
      <c r="N78" s="83">
        <v>730985</v>
      </c>
      <c r="O78" s="83">
        <v>10000187</v>
      </c>
      <c r="P78" s="83">
        <v>6867261.6551341657</v>
      </c>
      <c r="Q78" s="83">
        <v>64364</v>
      </c>
      <c r="R78" s="83">
        <v>12872.800000000007</v>
      </c>
      <c r="S78" s="124">
        <v>0</v>
      </c>
      <c r="T78" s="124">
        <v>0</v>
      </c>
      <c r="U78" s="104">
        <v>108298132</v>
      </c>
      <c r="V78" s="104">
        <v>80312995.523960188</v>
      </c>
      <c r="W78" s="125">
        <f t="shared" si="0"/>
        <v>80.312995523960183</v>
      </c>
      <c r="X78" s="107"/>
      <c r="Y78" s="107"/>
      <c r="Z78" s="43"/>
      <c r="AA78" s="43"/>
      <c r="AB78" s="43"/>
    </row>
    <row r="79" spans="2:28" ht="15.75">
      <c r="B79" s="105" t="s">
        <v>223</v>
      </c>
      <c r="C79" s="104">
        <v>22109993</v>
      </c>
      <c r="D79" s="104">
        <v>16625736.756261356</v>
      </c>
      <c r="E79" s="104">
        <v>2390353</v>
      </c>
      <c r="F79" s="104">
        <v>2360030.3571428484</v>
      </c>
      <c r="G79" s="104">
        <v>2406306</v>
      </c>
      <c r="H79" s="104">
        <v>2463804</v>
      </c>
      <c r="I79" s="104">
        <v>44301328</v>
      </c>
      <c r="J79" s="104">
        <v>23346084.659975331</v>
      </c>
      <c r="K79" s="104">
        <v>26177196</v>
      </c>
      <c r="L79" s="104">
        <v>26210839.333332222</v>
      </c>
      <c r="M79" s="104">
        <v>552155</v>
      </c>
      <c r="N79" s="104">
        <v>691430</v>
      </c>
      <c r="O79" s="104">
        <v>9450537</v>
      </c>
      <c r="P79" s="104">
        <v>6493553.5390495555</v>
      </c>
      <c r="Q79" s="104">
        <v>62012</v>
      </c>
      <c r="R79" s="104">
        <v>12402.400000000003</v>
      </c>
      <c r="S79" s="124">
        <v>0</v>
      </c>
      <c r="T79" s="124">
        <v>0</v>
      </c>
      <c r="U79" s="104">
        <v>107449880</v>
      </c>
      <c r="V79" s="104">
        <v>78203881.045761317</v>
      </c>
      <c r="W79" s="125">
        <f t="shared" si="0"/>
        <v>78.203881045761321</v>
      </c>
      <c r="X79" s="107"/>
      <c r="Y79" s="107"/>
      <c r="Z79" s="43"/>
      <c r="AA79" s="43"/>
      <c r="AB79" s="43"/>
    </row>
    <row r="80" spans="2:28" ht="15.75">
      <c r="B80" s="105" t="s">
        <v>224</v>
      </c>
      <c r="C80" s="104">
        <v>22035642</v>
      </c>
      <c r="D80" s="104">
        <v>16656990.469295273</v>
      </c>
      <c r="E80" s="104">
        <v>2280976</v>
      </c>
      <c r="F80" s="104">
        <v>2258953.9404678871</v>
      </c>
      <c r="G80" s="104">
        <v>2341162</v>
      </c>
      <c r="H80" s="104">
        <v>2389643.4502958083</v>
      </c>
      <c r="I80" s="104">
        <v>39103235</v>
      </c>
      <c r="J80" s="104">
        <v>20591984.329434507</v>
      </c>
      <c r="K80" s="104">
        <v>25946012</v>
      </c>
      <c r="L80" s="104">
        <v>25932646.471104991</v>
      </c>
      <c r="M80" s="104">
        <v>555332</v>
      </c>
      <c r="N80" s="104">
        <v>694712</v>
      </c>
      <c r="O80" s="104">
        <v>9078175</v>
      </c>
      <c r="P80" s="104">
        <v>6250690.7402001172</v>
      </c>
      <c r="Q80" s="104">
        <v>77693</v>
      </c>
      <c r="R80" s="104">
        <v>15538.599999999999</v>
      </c>
      <c r="S80" s="124">
        <v>0</v>
      </c>
      <c r="T80" s="124">
        <v>0</v>
      </c>
      <c r="U80" s="104">
        <f>SUM(C80,E80,G80,I80,K80,M80,O80,Q80,)</f>
        <v>101418227</v>
      </c>
      <c r="V80" s="104">
        <f>SUM(D80,F80,H80,J80,L80,N80,P80,R80,T80)</f>
        <v>74791160.000798583</v>
      </c>
      <c r="W80" s="125">
        <f t="shared" si="0"/>
        <v>74.791160000798584</v>
      </c>
      <c r="X80" s="107"/>
      <c r="Y80" s="107"/>
      <c r="Z80" s="43"/>
      <c r="AA80" s="43"/>
      <c r="AB80" s="43"/>
    </row>
    <row r="81" spans="2:28" ht="15.7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5.7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5.75">
      <c r="B83" s="116" t="s">
        <v>127</v>
      </c>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5.7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ht="15.7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ht="15.7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ht="15.7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ht="15.7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ht="15.75">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ht="15.75">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ht="15.75">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ht="15.7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ht="15.75">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ht="15.75">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ht="15.7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ht="15.75">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ht="15.7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ht="15.75">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ht="15.75">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ht="15.75">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ht="15.75">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ht="15.75">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ht="15.75">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ht="15.75">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ht="15.75">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ht="15.75">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ht="15.75">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ht="15.75">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ht="15.75">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ht="15.75">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ht="15.7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ht="15.75">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ht="15.75">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ht="15.75">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ht="15.75">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ht="15.75">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ht="15.75">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ht="15.75">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ht="15.75">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ht="15.75">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ht="15.75">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ht="15.75">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ht="15.75">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ht="15.75">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ht="15.75">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ht="15.75">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ht="15.75">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ht="15.75">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ht="15.75">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ht="15.75">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ht="15.7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ht="15.75">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ht="15.75">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ht="15.75">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ht="15.75">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ht="15.75">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ht="15.75">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ht="15.75">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ht="15.75">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ht="15.75">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ht="15.75">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ht="15.75">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ht="15.75">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ht="15.75">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ht="15.7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ht="15.75">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sheetData>
  <phoneticPr fontId="19" type="noConversion"/>
  <hyperlinks>
    <hyperlink ref="B83" location="Introduction!A1" display="Return to information tab" xr:uid="{D0B16A28-3855-480F-9760-E5BE038ADFC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B524-A0AD-4805-9950-12D6E2DDB15C}">
  <sheetPr codeName="Sheet16">
    <tabColor rgb="FF079448"/>
    <pageSetUpPr autoPageBreaks="0"/>
  </sheetPr>
  <dimension ref="B5:K108"/>
  <sheetViews>
    <sheetView showGridLines="0" zoomScaleNormal="100" workbookViewId="0"/>
  </sheetViews>
  <sheetFormatPr defaultRowHeight="14.25"/>
  <cols>
    <col min="1" max="1" width="2.42578125" customWidth="1"/>
    <col min="2" max="2" width="31.85546875" customWidth="1"/>
    <col min="3" max="3" width="14.140625" customWidth="1"/>
    <col min="4" max="10" width="13.42578125" customWidth="1"/>
  </cols>
  <sheetData>
    <row r="5" spans="2:11" ht="21">
      <c r="B5" s="70" t="s">
        <v>21</v>
      </c>
      <c r="C5" s="43"/>
      <c r="D5" s="43"/>
      <c r="E5" s="43"/>
      <c r="F5" s="43"/>
      <c r="G5" s="43"/>
      <c r="H5" s="43"/>
      <c r="I5" s="43"/>
      <c r="J5" s="43"/>
      <c r="K5" s="43"/>
    </row>
    <row r="6" spans="2:11" ht="15.75">
      <c r="B6" s="43"/>
      <c r="C6" s="43"/>
      <c r="D6" s="43"/>
      <c r="E6" s="43"/>
      <c r="F6" s="43"/>
      <c r="G6" s="43"/>
      <c r="H6" s="43"/>
      <c r="I6" s="43"/>
      <c r="J6" s="43"/>
      <c r="K6" s="43"/>
    </row>
    <row r="7" spans="2:11" ht="18">
      <c r="B7" s="69" t="s">
        <v>270</v>
      </c>
      <c r="C7" s="43"/>
      <c r="D7" s="43"/>
      <c r="E7" s="43"/>
      <c r="F7" s="43"/>
      <c r="G7" s="43"/>
      <c r="H7" s="43"/>
      <c r="I7" s="43"/>
      <c r="J7" s="43"/>
      <c r="K7" s="43"/>
    </row>
    <row r="8" spans="2:11" ht="15.75">
      <c r="B8" s="43"/>
      <c r="C8" s="43"/>
      <c r="D8" s="43"/>
      <c r="E8" s="43"/>
      <c r="F8" s="43"/>
      <c r="G8" s="43"/>
      <c r="H8" s="43"/>
      <c r="I8" s="43"/>
      <c r="J8" s="43"/>
      <c r="K8" s="43"/>
    </row>
    <row r="9" spans="2:11" ht="63">
      <c r="B9" s="317" t="s">
        <v>271</v>
      </c>
      <c r="C9" s="318" t="s">
        <v>272</v>
      </c>
      <c r="D9" s="318" t="s">
        <v>273</v>
      </c>
      <c r="E9" s="318" t="s">
        <v>274</v>
      </c>
      <c r="F9" s="318" t="s">
        <v>275</v>
      </c>
      <c r="G9" s="318" t="s">
        <v>276</v>
      </c>
      <c r="H9" s="318" t="s">
        <v>277</v>
      </c>
      <c r="I9" s="318" t="s">
        <v>278</v>
      </c>
      <c r="J9" s="43"/>
      <c r="K9" s="43"/>
    </row>
    <row r="10" spans="2:11" ht="14.65" customHeight="1">
      <c r="B10" s="126" t="s">
        <v>279</v>
      </c>
      <c r="C10" s="127">
        <v>34</v>
      </c>
      <c r="D10" s="127">
        <v>0</v>
      </c>
      <c r="E10" s="128">
        <v>154</v>
      </c>
      <c r="F10" s="128">
        <v>216</v>
      </c>
      <c r="G10" s="128">
        <v>9</v>
      </c>
      <c r="H10" s="129">
        <v>1285</v>
      </c>
      <c r="I10" s="128">
        <v>22</v>
      </c>
      <c r="J10" s="43"/>
      <c r="K10" s="43"/>
    </row>
    <row r="11" spans="2:11" ht="14.65" customHeight="1">
      <c r="B11" s="126" t="s">
        <v>280</v>
      </c>
      <c r="C11" s="127">
        <v>0</v>
      </c>
      <c r="D11" s="127">
        <v>0</v>
      </c>
      <c r="E11" s="128">
        <v>0</v>
      </c>
      <c r="F11" s="128">
        <v>0</v>
      </c>
      <c r="G11" s="128">
        <v>0</v>
      </c>
      <c r="H11" s="128">
        <v>0</v>
      </c>
      <c r="I11" s="128">
        <v>0</v>
      </c>
      <c r="J11" s="43"/>
      <c r="K11" s="43"/>
    </row>
    <row r="12" spans="2:11" ht="14.65" customHeight="1">
      <c r="B12" s="126" t="s">
        <v>281</v>
      </c>
      <c r="C12" s="127">
        <v>0</v>
      </c>
      <c r="D12" s="127">
        <v>34</v>
      </c>
      <c r="E12" s="128">
        <v>239</v>
      </c>
      <c r="F12" s="129">
        <v>1111</v>
      </c>
      <c r="G12" s="128">
        <v>11</v>
      </c>
      <c r="H12" s="128">
        <v>596</v>
      </c>
      <c r="I12" s="128">
        <v>144</v>
      </c>
      <c r="J12" s="43"/>
      <c r="K12" s="43"/>
    </row>
    <row r="13" spans="2:11" ht="15.75">
      <c r="B13" s="126" t="s">
        <v>282</v>
      </c>
      <c r="C13" s="127">
        <v>2</v>
      </c>
      <c r="D13" s="127">
        <v>0</v>
      </c>
      <c r="E13" s="128">
        <v>23</v>
      </c>
      <c r="F13" s="128">
        <v>0</v>
      </c>
      <c r="G13" s="128">
        <v>0</v>
      </c>
      <c r="H13" s="128">
        <v>0</v>
      </c>
      <c r="I13" s="128">
        <v>0</v>
      </c>
      <c r="J13" s="43"/>
      <c r="K13" s="43"/>
    </row>
    <row r="14" spans="2:11" ht="15.75">
      <c r="B14" s="126" t="s">
        <v>283</v>
      </c>
      <c r="C14" s="127">
        <v>24</v>
      </c>
      <c r="D14" s="127">
        <v>0</v>
      </c>
      <c r="E14" s="128">
        <v>66</v>
      </c>
      <c r="F14" s="128">
        <v>378</v>
      </c>
      <c r="G14" s="128">
        <v>9</v>
      </c>
      <c r="H14" s="129">
        <v>1392</v>
      </c>
      <c r="I14" s="128">
        <v>162</v>
      </c>
      <c r="J14" s="43"/>
      <c r="K14" s="43"/>
    </row>
    <row r="15" spans="2:11" ht="15.75">
      <c r="B15" s="126" t="s">
        <v>284</v>
      </c>
      <c r="C15" s="127">
        <v>0</v>
      </c>
      <c r="D15" s="127">
        <v>0</v>
      </c>
      <c r="E15" s="128">
        <v>0</v>
      </c>
      <c r="F15" s="128">
        <v>1</v>
      </c>
      <c r="G15" s="128">
        <v>0</v>
      </c>
      <c r="H15" s="128">
        <v>0</v>
      </c>
      <c r="I15" s="128">
        <v>4</v>
      </c>
      <c r="J15" s="43"/>
      <c r="K15" s="43"/>
    </row>
    <row r="16" spans="2:11" ht="15.75">
      <c r="B16" s="126" t="s">
        <v>285</v>
      </c>
      <c r="C16" s="127">
        <v>0</v>
      </c>
      <c r="D16" s="127">
        <v>34</v>
      </c>
      <c r="E16" s="128">
        <v>220</v>
      </c>
      <c r="F16" s="129">
        <v>948</v>
      </c>
      <c r="G16" s="128">
        <v>10</v>
      </c>
      <c r="H16" s="128">
        <v>489</v>
      </c>
      <c r="I16" s="128">
        <v>0</v>
      </c>
      <c r="J16" s="43"/>
      <c r="K16" s="43"/>
    </row>
    <row r="17" spans="2:11" ht="15.75">
      <c r="B17" s="126" t="s">
        <v>286</v>
      </c>
      <c r="C17" s="127">
        <v>12</v>
      </c>
      <c r="D17" s="127">
        <v>0</v>
      </c>
      <c r="E17" s="128">
        <v>130</v>
      </c>
      <c r="F17" s="128">
        <v>0</v>
      </c>
      <c r="G17" s="128">
        <v>1</v>
      </c>
      <c r="H17" s="128">
        <v>0</v>
      </c>
      <c r="I17" s="128">
        <v>0</v>
      </c>
      <c r="J17" s="43"/>
      <c r="K17" s="43"/>
    </row>
    <row r="18" spans="2:11" ht="15.75">
      <c r="B18" s="130"/>
      <c r="C18" s="43"/>
      <c r="D18" s="43"/>
      <c r="E18" s="43"/>
      <c r="F18" s="43"/>
      <c r="G18" s="43"/>
      <c r="H18" s="43"/>
      <c r="I18" s="43"/>
      <c r="J18" s="43"/>
      <c r="K18" s="43"/>
    </row>
    <row r="19" spans="2:11" ht="15.75">
      <c r="B19" s="43" t="s">
        <v>287</v>
      </c>
      <c r="C19" s="43"/>
      <c r="D19" s="43"/>
      <c r="E19" s="43"/>
      <c r="F19" s="43"/>
      <c r="G19" s="43"/>
      <c r="H19" s="43"/>
      <c r="I19" s="43"/>
      <c r="J19" s="43"/>
      <c r="K19" s="43"/>
    </row>
    <row r="20" spans="2:11" ht="15.75">
      <c r="B20" s="43" t="s">
        <v>288</v>
      </c>
      <c r="C20" s="43"/>
      <c r="D20" s="43"/>
      <c r="E20" s="43"/>
      <c r="F20" s="43"/>
      <c r="G20" s="43"/>
      <c r="H20" s="43"/>
      <c r="I20" s="43"/>
      <c r="J20" s="43"/>
      <c r="K20" s="43"/>
    </row>
    <row r="21" spans="2:11" ht="17.649999999999999">
      <c r="B21" s="43" t="s">
        <v>289</v>
      </c>
      <c r="C21" s="43"/>
      <c r="D21" s="43"/>
      <c r="E21" s="43"/>
      <c r="F21" s="43"/>
      <c r="G21" s="43"/>
      <c r="H21" s="43"/>
      <c r="I21" s="43"/>
      <c r="J21" s="43"/>
      <c r="K21" s="43"/>
    </row>
    <row r="22" spans="2:11" ht="15.75">
      <c r="B22" s="43" t="s">
        <v>290</v>
      </c>
      <c r="C22" s="43"/>
      <c r="D22" s="43"/>
      <c r="E22" s="43"/>
      <c r="F22" s="43"/>
      <c r="G22" s="43"/>
      <c r="H22" s="43"/>
      <c r="I22" s="43"/>
      <c r="J22" s="43"/>
      <c r="K22" s="43"/>
    </row>
    <row r="23" spans="2:11" ht="15.75">
      <c r="B23" s="81"/>
      <c r="C23" s="43"/>
      <c r="D23" s="43"/>
      <c r="E23" s="43"/>
      <c r="F23" s="43"/>
      <c r="G23" s="43"/>
      <c r="H23" s="43"/>
      <c r="I23" s="43"/>
      <c r="J23" s="43"/>
      <c r="K23" s="43"/>
    </row>
    <row r="24" spans="2:11" ht="15.75">
      <c r="B24" s="63" t="s">
        <v>127</v>
      </c>
      <c r="C24" s="43"/>
      <c r="D24" s="43"/>
      <c r="E24" s="43"/>
      <c r="F24" s="43"/>
      <c r="G24" s="43"/>
      <c r="H24" s="43"/>
      <c r="I24" s="43"/>
      <c r="J24" s="43"/>
      <c r="K24" s="43"/>
    </row>
    <row r="25" spans="2:11" ht="15.75">
      <c r="B25" s="43"/>
      <c r="C25" s="43"/>
      <c r="D25" s="43"/>
      <c r="E25" s="43"/>
      <c r="F25" s="43"/>
      <c r="G25" s="43"/>
      <c r="H25" s="43"/>
      <c r="I25" s="43"/>
      <c r="J25" s="43"/>
      <c r="K25" s="43"/>
    </row>
    <row r="26" spans="2:11" ht="15.75">
      <c r="B26" s="43"/>
      <c r="C26" s="43"/>
      <c r="D26" s="43"/>
      <c r="E26" s="43"/>
      <c r="F26" s="43"/>
      <c r="G26" s="43"/>
      <c r="H26" s="43"/>
      <c r="I26" s="43"/>
      <c r="J26" s="43"/>
      <c r="K26" s="43"/>
    </row>
    <row r="27" spans="2:11" ht="15.75">
      <c r="B27" s="43"/>
      <c r="C27" s="43"/>
      <c r="D27" s="43"/>
      <c r="E27" s="43"/>
      <c r="F27" s="43"/>
      <c r="G27" s="43"/>
      <c r="H27" s="43"/>
      <c r="I27" s="43"/>
      <c r="J27" s="43"/>
      <c r="K27" s="43"/>
    </row>
    <row r="28" spans="2:11" ht="15.75">
      <c r="B28" s="43"/>
      <c r="C28" s="43"/>
      <c r="D28" s="43"/>
      <c r="E28" s="43"/>
      <c r="F28" s="43"/>
      <c r="G28" s="43"/>
      <c r="H28" s="43"/>
      <c r="I28" s="43"/>
      <c r="J28" s="43"/>
      <c r="K28" s="43"/>
    </row>
    <row r="29" spans="2:11" ht="15.75">
      <c r="B29" s="43"/>
      <c r="C29" s="43"/>
      <c r="D29" s="43"/>
      <c r="E29" s="43"/>
      <c r="F29" s="43"/>
      <c r="G29" s="43"/>
      <c r="H29" s="43"/>
      <c r="I29" s="43"/>
      <c r="J29" s="43"/>
      <c r="K29" s="43"/>
    </row>
    <row r="30" spans="2:11" ht="15.75">
      <c r="B30" s="43"/>
      <c r="C30" s="43"/>
      <c r="D30" s="43"/>
      <c r="E30" s="43"/>
      <c r="F30" s="43"/>
      <c r="G30" s="43"/>
      <c r="H30" s="43"/>
      <c r="I30" s="43"/>
      <c r="J30" s="43"/>
      <c r="K30" s="43"/>
    </row>
    <row r="31" spans="2:11" ht="15.75">
      <c r="B31" s="43"/>
      <c r="C31" s="43"/>
      <c r="D31" s="43"/>
      <c r="E31" s="43"/>
      <c r="F31" s="43"/>
      <c r="G31" s="43"/>
      <c r="H31" s="43"/>
      <c r="I31" s="43"/>
      <c r="J31" s="43"/>
      <c r="K31" s="43"/>
    </row>
    <row r="32" spans="2:11" ht="15.75">
      <c r="B32" s="43"/>
      <c r="C32" s="43"/>
      <c r="D32" s="43"/>
      <c r="E32" s="43"/>
      <c r="F32" s="43"/>
      <c r="G32" s="43"/>
      <c r="H32" s="43"/>
      <c r="I32" s="43"/>
      <c r="J32" s="43"/>
      <c r="K32" s="43"/>
    </row>
    <row r="33" spans="2:11" ht="15.75">
      <c r="B33" s="43"/>
      <c r="C33" s="43"/>
      <c r="D33" s="43"/>
      <c r="E33" s="43"/>
      <c r="F33" s="43"/>
      <c r="G33" s="43"/>
      <c r="H33" s="43"/>
      <c r="I33" s="43"/>
      <c r="J33" s="43"/>
      <c r="K33" s="43"/>
    </row>
    <row r="34" spans="2:11" ht="15.75">
      <c r="B34" s="43"/>
      <c r="C34" s="43"/>
      <c r="D34" s="43"/>
      <c r="E34" s="43"/>
      <c r="F34" s="43"/>
      <c r="G34" s="43"/>
      <c r="H34" s="43"/>
      <c r="I34" s="43"/>
      <c r="J34" s="43"/>
      <c r="K34" s="43"/>
    </row>
    <row r="35" spans="2:11" ht="15.75">
      <c r="B35" s="43"/>
      <c r="C35" s="43"/>
      <c r="D35" s="43"/>
      <c r="E35" s="43"/>
      <c r="F35" s="43"/>
      <c r="G35" s="43"/>
      <c r="H35" s="43"/>
      <c r="I35" s="43"/>
      <c r="J35" s="43"/>
      <c r="K35" s="43"/>
    </row>
    <row r="36" spans="2:11" ht="15.75">
      <c r="B36" s="43"/>
      <c r="C36" s="43"/>
      <c r="D36" s="43"/>
      <c r="E36" s="43"/>
      <c r="F36" s="43"/>
      <c r="G36" s="43"/>
      <c r="H36" s="43"/>
      <c r="I36" s="43"/>
      <c r="J36" s="43"/>
      <c r="K36" s="43"/>
    </row>
    <row r="37" spans="2:11" ht="15.75">
      <c r="B37" s="43"/>
      <c r="C37" s="43"/>
      <c r="D37" s="43"/>
      <c r="E37" s="43"/>
      <c r="F37" s="43"/>
      <c r="G37" s="43"/>
      <c r="H37" s="43"/>
      <c r="I37" s="43"/>
      <c r="J37" s="43"/>
      <c r="K37" s="43"/>
    </row>
    <row r="38" spans="2:11" ht="15.75">
      <c r="B38" s="43"/>
      <c r="C38" s="43"/>
      <c r="D38" s="43"/>
      <c r="E38" s="43"/>
      <c r="F38" s="43"/>
      <c r="G38" s="43"/>
      <c r="H38" s="43"/>
      <c r="I38" s="43"/>
      <c r="J38" s="43"/>
      <c r="K38" s="43"/>
    </row>
    <row r="39" spans="2:11" ht="15.75">
      <c r="B39" s="43"/>
      <c r="C39" s="43"/>
      <c r="D39" s="43"/>
      <c r="E39" s="43"/>
      <c r="F39" s="43"/>
      <c r="G39" s="43"/>
      <c r="H39" s="43"/>
      <c r="I39" s="43"/>
      <c r="J39" s="43"/>
      <c r="K39" s="43"/>
    </row>
    <row r="40" spans="2:11" ht="15.75">
      <c r="B40" s="43"/>
      <c r="C40" s="43"/>
      <c r="D40" s="43"/>
      <c r="E40" s="43"/>
      <c r="F40" s="43"/>
      <c r="G40" s="43"/>
      <c r="H40" s="43"/>
      <c r="I40" s="43"/>
      <c r="J40" s="43"/>
      <c r="K40" s="43"/>
    </row>
    <row r="41" spans="2:11" ht="15.75">
      <c r="B41" s="43"/>
      <c r="C41" s="43"/>
      <c r="D41" s="43"/>
      <c r="E41" s="43"/>
      <c r="F41" s="43"/>
      <c r="G41" s="43"/>
      <c r="H41" s="43"/>
      <c r="I41" s="43"/>
      <c r="J41" s="43"/>
      <c r="K41" s="43"/>
    </row>
    <row r="42" spans="2:11" ht="15.75">
      <c r="B42" s="43"/>
      <c r="C42" s="43"/>
      <c r="D42" s="43"/>
      <c r="E42" s="43"/>
      <c r="F42" s="43"/>
      <c r="G42" s="43"/>
      <c r="H42" s="43"/>
      <c r="I42" s="43"/>
      <c r="J42" s="43"/>
      <c r="K42" s="43"/>
    </row>
    <row r="43" spans="2:11" ht="15.75">
      <c r="B43" s="43"/>
      <c r="C43" s="43"/>
      <c r="D43" s="43"/>
      <c r="E43" s="43"/>
      <c r="F43" s="43"/>
      <c r="G43" s="43"/>
      <c r="H43" s="43"/>
      <c r="I43" s="43"/>
      <c r="J43" s="43"/>
      <c r="K43" s="43"/>
    </row>
    <row r="44" spans="2:11" ht="15.75">
      <c r="B44" s="43"/>
      <c r="C44" s="43"/>
      <c r="D44" s="43"/>
      <c r="E44" s="43"/>
      <c r="F44" s="43"/>
      <c r="G44" s="43"/>
      <c r="H44" s="43"/>
      <c r="I44" s="43"/>
      <c r="J44" s="43"/>
      <c r="K44" s="43"/>
    </row>
    <row r="45" spans="2:11" ht="15.75">
      <c r="B45" s="43"/>
      <c r="C45" s="43"/>
      <c r="D45" s="43"/>
      <c r="E45" s="43"/>
      <c r="F45" s="43"/>
      <c r="G45" s="43"/>
      <c r="H45" s="43"/>
      <c r="I45" s="43"/>
      <c r="J45" s="43"/>
      <c r="K45" s="43"/>
    </row>
    <row r="46" spans="2:11" ht="15.75">
      <c r="B46" s="43"/>
      <c r="C46" s="43"/>
      <c r="D46" s="43"/>
      <c r="E46" s="43"/>
      <c r="F46" s="43"/>
      <c r="G46" s="43"/>
      <c r="H46" s="43"/>
      <c r="I46" s="43"/>
      <c r="J46" s="43"/>
      <c r="K46" s="43"/>
    </row>
    <row r="47" spans="2:11" ht="15.75">
      <c r="B47" s="43"/>
      <c r="C47" s="43"/>
      <c r="D47" s="43"/>
      <c r="E47" s="43"/>
      <c r="F47" s="43"/>
      <c r="G47" s="43"/>
      <c r="H47" s="43"/>
      <c r="I47" s="43"/>
      <c r="J47" s="43"/>
      <c r="K47" s="43"/>
    </row>
    <row r="48" spans="2:11" ht="15.75">
      <c r="B48" s="43"/>
      <c r="C48" s="43"/>
      <c r="D48" s="43"/>
      <c r="E48" s="43"/>
      <c r="F48" s="43"/>
      <c r="G48" s="43"/>
      <c r="H48" s="43"/>
      <c r="I48" s="43"/>
      <c r="J48" s="43"/>
      <c r="K48" s="43"/>
    </row>
    <row r="49" spans="2:11" ht="15.75">
      <c r="B49" s="43"/>
      <c r="C49" s="43"/>
      <c r="D49" s="43"/>
      <c r="E49" s="43"/>
      <c r="F49" s="43"/>
      <c r="G49" s="43"/>
      <c r="H49" s="43"/>
      <c r="I49" s="43"/>
      <c r="J49" s="43"/>
      <c r="K49" s="43"/>
    </row>
    <row r="50" spans="2:11" ht="15.75">
      <c r="B50" s="43"/>
      <c r="C50" s="43"/>
      <c r="D50" s="43"/>
      <c r="E50" s="43"/>
      <c r="F50" s="43"/>
      <c r="G50" s="43"/>
      <c r="H50" s="43"/>
      <c r="I50" s="43"/>
      <c r="J50" s="43"/>
      <c r="K50" s="43"/>
    </row>
    <row r="51" spans="2:11" ht="15.75">
      <c r="B51" s="43"/>
      <c r="C51" s="43"/>
      <c r="D51" s="43"/>
      <c r="E51" s="43"/>
      <c r="F51" s="43"/>
      <c r="G51" s="43"/>
      <c r="H51" s="43"/>
      <c r="I51" s="43"/>
      <c r="J51" s="43"/>
      <c r="K51" s="43"/>
    </row>
    <row r="52" spans="2:11" ht="15.75">
      <c r="B52" s="43"/>
      <c r="C52" s="43"/>
      <c r="D52" s="43"/>
      <c r="E52" s="43"/>
      <c r="F52" s="43"/>
      <c r="G52" s="43"/>
      <c r="H52" s="43"/>
      <c r="I52" s="43"/>
      <c r="J52" s="43"/>
      <c r="K52" s="43"/>
    </row>
    <row r="53" spans="2:11" ht="15.75">
      <c r="B53" s="43"/>
      <c r="C53" s="43"/>
      <c r="D53" s="43"/>
      <c r="E53" s="43"/>
      <c r="F53" s="43"/>
      <c r="G53" s="43"/>
      <c r="H53" s="43"/>
      <c r="I53" s="43"/>
      <c r="J53" s="43"/>
      <c r="K53" s="43"/>
    </row>
    <row r="54" spans="2:11" ht="15.75">
      <c r="B54" s="43"/>
      <c r="C54" s="43"/>
      <c r="D54" s="43"/>
      <c r="E54" s="43"/>
      <c r="F54" s="43"/>
      <c r="G54" s="43"/>
      <c r="H54" s="43"/>
      <c r="I54" s="43"/>
      <c r="J54" s="43"/>
      <c r="K54" s="43"/>
    </row>
    <row r="55" spans="2:11" ht="15.75">
      <c r="B55" s="43"/>
      <c r="C55" s="43"/>
      <c r="D55" s="43"/>
      <c r="E55" s="43"/>
      <c r="F55" s="43"/>
      <c r="G55" s="43"/>
      <c r="H55" s="43"/>
      <c r="I55" s="43"/>
      <c r="J55" s="43"/>
      <c r="K55" s="43"/>
    </row>
    <row r="56" spans="2:11" ht="15.75">
      <c r="B56" s="43"/>
      <c r="C56" s="43"/>
      <c r="D56" s="43"/>
      <c r="E56" s="43"/>
      <c r="F56" s="43"/>
      <c r="G56" s="43"/>
      <c r="H56" s="43"/>
      <c r="I56" s="43"/>
      <c r="J56" s="43"/>
      <c r="K56" s="43"/>
    </row>
    <row r="57" spans="2:11" ht="15.75">
      <c r="B57" s="43"/>
      <c r="C57" s="43"/>
      <c r="D57" s="43"/>
      <c r="E57" s="43"/>
      <c r="F57" s="43"/>
      <c r="G57" s="43"/>
      <c r="H57" s="43"/>
      <c r="I57" s="43"/>
      <c r="J57" s="43"/>
      <c r="K57" s="43"/>
    </row>
    <row r="58" spans="2:11" ht="15.75">
      <c r="B58" s="43"/>
      <c r="C58" s="43"/>
      <c r="D58" s="43"/>
      <c r="E58" s="43"/>
      <c r="F58" s="43"/>
      <c r="G58" s="43"/>
      <c r="H58" s="43"/>
      <c r="I58" s="43"/>
      <c r="J58" s="43"/>
      <c r="K58" s="43"/>
    </row>
    <row r="59" spans="2:11" ht="15.75">
      <c r="B59" s="43"/>
      <c r="C59" s="43"/>
      <c r="D59" s="43"/>
      <c r="E59" s="43"/>
      <c r="F59" s="43"/>
      <c r="G59" s="43"/>
      <c r="H59" s="43"/>
      <c r="I59" s="43"/>
      <c r="J59" s="43"/>
      <c r="K59" s="43"/>
    </row>
    <row r="60" spans="2:11" ht="15.75">
      <c r="B60" s="43"/>
      <c r="C60" s="43"/>
      <c r="D60" s="43"/>
      <c r="E60" s="43"/>
      <c r="F60" s="43"/>
      <c r="G60" s="43"/>
      <c r="H60" s="43"/>
      <c r="I60" s="43"/>
      <c r="J60" s="43"/>
      <c r="K60" s="43"/>
    </row>
    <row r="61" spans="2:11" ht="15.75">
      <c r="B61" s="43"/>
      <c r="C61" s="43"/>
      <c r="D61" s="43"/>
      <c r="E61" s="43"/>
      <c r="F61" s="43"/>
      <c r="G61" s="43"/>
      <c r="H61" s="43"/>
      <c r="I61" s="43"/>
      <c r="J61" s="43"/>
      <c r="K61" s="43"/>
    </row>
    <row r="62" spans="2:11" ht="15.75">
      <c r="B62" s="43"/>
      <c r="C62" s="43"/>
      <c r="D62" s="43"/>
      <c r="E62" s="43"/>
      <c r="F62" s="43"/>
      <c r="G62" s="43"/>
      <c r="H62" s="43"/>
      <c r="I62" s="43"/>
      <c r="J62" s="43"/>
      <c r="K62" s="43"/>
    </row>
    <row r="63" spans="2:11" ht="15.75">
      <c r="B63" s="43"/>
      <c r="C63" s="43"/>
      <c r="D63" s="43"/>
      <c r="E63" s="43"/>
      <c r="F63" s="43"/>
      <c r="G63" s="43"/>
      <c r="H63" s="43"/>
      <c r="I63" s="43"/>
      <c r="J63" s="43"/>
      <c r="K63" s="43"/>
    </row>
    <row r="64" spans="2:11" ht="15.75">
      <c r="B64" s="43"/>
      <c r="C64" s="43"/>
      <c r="D64" s="43"/>
      <c r="E64" s="43"/>
      <c r="F64" s="43"/>
      <c r="G64" s="43"/>
      <c r="H64" s="43"/>
      <c r="I64" s="43"/>
      <c r="J64" s="43"/>
      <c r="K64" s="43"/>
    </row>
    <row r="65" spans="2:11" ht="15.75">
      <c r="B65" s="43"/>
      <c r="C65" s="43"/>
      <c r="D65" s="43"/>
      <c r="E65" s="43"/>
      <c r="F65" s="43"/>
      <c r="G65" s="43"/>
      <c r="H65" s="43"/>
      <c r="I65" s="43"/>
      <c r="J65" s="43"/>
      <c r="K65" s="43"/>
    </row>
    <row r="66" spans="2:11" ht="15.75">
      <c r="B66" s="43"/>
      <c r="C66" s="43"/>
      <c r="D66" s="43"/>
      <c r="E66" s="43"/>
      <c r="F66" s="43"/>
      <c r="G66" s="43"/>
      <c r="H66" s="43"/>
      <c r="I66" s="43"/>
      <c r="J66" s="43"/>
      <c r="K66" s="43"/>
    </row>
    <row r="67" spans="2:11" ht="15.75">
      <c r="B67" s="43"/>
      <c r="C67" s="43"/>
      <c r="D67" s="43"/>
      <c r="E67" s="43"/>
      <c r="F67" s="43"/>
      <c r="G67" s="43"/>
      <c r="H67" s="43"/>
      <c r="I67" s="43"/>
      <c r="J67" s="43"/>
      <c r="K67" s="43"/>
    </row>
    <row r="68" spans="2:11" ht="15.75">
      <c r="B68" s="43"/>
      <c r="C68" s="43"/>
      <c r="D68" s="43"/>
      <c r="E68" s="43"/>
      <c r="F68" s="43"/>
      <c r="G68" s="43"/>
      <c r="H68" s="43"/>
      <c r="I68" s="43"/>
      <c r="J68" s="43"/>
      <c r="K68" s="43"/>
    </row>
    <row r="69" spans="2:11" ht="15.75">
      <c r="B69" s="43"/>
      <c r="C69" s="43"/>
      <c r="D69" s="43"/>
      <c r="E69" s="43"/>
      <c r="F69" s="43"/>
      <c r="G69" s="43"/>
      <c r="H69" s="43"/>
      <c r="I69" s="43"/>
      <c r="J69" s="43"/>
      <c r="K69" s="43"/>
    </row>
    <row r="70" spans="2:11" ht="15.75">
      <c r="B70" s="43"/>
      <c r="C70" s="43"/>
      <c r="D70" s="43"/>
      <c r="E70" s="43"/>
      <c r="F70" s="43"/>
      <c r="G70" s="43"/>
      <c r="H70" s="43"/>
      <c r="I70" s="43"/>
      <c r="J70" s="43"/>
      <c r="K70" s="43"/>
    </row>
    <row r="71" spans="2:11" ht="15.75">
      <c r="B71" s="43"/>
      <c r="C71" s="43"/>
      <c r="D71" s="43"/>
      <c r="E71" s="43"/>
      <c r="F71" s="43"/>
      <c r="G71" s="43"/>
      <c r="H71" s="43"/>
      <c r="I71" s="43"/>
      <c r="J71" s="43"/>
      <c r="K71" s="43"/>
    </row>
    <row r="72" spans="2:11" ht="15.75">
      <c r="B72" s="43"/>
      <c r="C72" s="43"/>
      <c r="D72" s="43"/>
      <c r="E72" s="43"/>
      <c r="F72" s="43"/>
      <c r="G72" s="43"/>
      <c r="H72" s="43"/>
      <c r="I72" s="43"/>
      <c r="J72" s="43"/>
      <c r="K72" s="43"/>
    </row>
    <row r="73" spans="2:11" ht="15.75">
      <c r="B73" s="43"/>
      <c r="C73" s="43"/>
      <c r="D73" s="43"/>
      <c r="E73" s="43"/>
      <c r="F73" s="43"/>
      <c r="G73" s="43"/>
      <c r="H73" s="43"/>
      <c r="I73" s="43"/>
      <c r="J73" s="43"/>
      <c r="K73" s="43"/>
    </row>
    <row r="74" spans="2:11" ht="15.75">
      <c r="B74" s="43"/>
      <c r="C74" s="43"/>
      <c r="D74" s="43"/>
      <c r="E74" s="43"/>
      <c r="F74" s="43"/>
      <c r="G74" s="43"/>
      <c r="H74" s="43"/>
      <c r="I74" s="43"/>
      <c r="J74" s="43"/>
      <c r="K74" s="43"/>
    </row>
    <row r="75" spans="2:11" ht="15.75">
      <c r="B75" s="43"/>
      <c r="C75" s="43"/>
      <c r="D75" s="43"/>
      <c r="E75" s="43"/>
      <c r="F75" s="43"/>
      <c r="G75" s="43"/>
      <c r="H75" s="43"/>
      <c r="I75" s="43"/>
      <c r="J75" s="43"/>
      <c r="K75" s="43"/>
    </row>
    <row r="76" spans="2:11" ht="15.75">
      <c r="B76" s="43"/>
      <c r="C76" s="43"/>
      <c r="D76" s="43"/>
      <c r="E76" s="43"/>
      <c r="F76" s="43"/>
      <c r="G76" s="43"/>
      <c r="H76" s="43"/>
      <c r="I76" s="43"/>
      <c r="J76" s="43"/>
      <c r="K76" s="43"/>
    </row>
    <row r="77" spans="2:11" ht="15.75">
      <c r="B77" s="43"/>
      <c r="C77" s="43"/>
      <c r="D77" s="43"/>
      <c r="E77" s="43"/>
      <c r="F77" s="43"/>
      <c r="G77" s="43"/>
      <c r="H77" s="43"/>
      <c r="I77" s="43"/>
      <c r="J77" s="43"/>
      <c r="K77" s="43"/>
    </row>
    <row r="78" spans="2:11" ht="15.75">
      <c r="B78" s="43"/>
      <c r="C78" s="43"/>
      <c r="D78" s="43"/>
      <c r="E78" s="43"/>
      <c r="F78" s="43"/>
      <c r="G78" s="43"/>
      <c r="H78" s="43"/>
      <c r="I78" s="43"/>
      <c r="J78" s="43"/>
      <c r="K78" s="43"/>
    </row>
    <row r="79" spans="2:11" ht="15.75">
      <c r="B79" s="43"/>
      <c r="C79" s="43"/>
      <c r="D79" s="43"/>
      <c r="E79" s="43"/>
      <c r="F79" s="43"/>
      <c r="G79" s="43"/>
      <c r="H79" s="43"/>
      <c r="I79" s="43"/>
      <c r="J79" s="43"/>
      <c r="K79" s="43"/>
    </row>
    <row r="80" spans="2:11" ht="15.75">
      <c r="B80" s="43"/>
      <c r="C80" s="43"/>
      <c r="D80" s="43"/>
      <c r="E80" s="43"/>
      <c r="F80" s="43"/>
      <c r="G80" s="43"/>
      <c r="H80" s="43"/>
      <c r="I80" s="43"/>
      <c r="J80" s="43"/>
      <c r="K80" s="43"/>
    </row>
    <row r="81" spans="2:11" ht="15.75">
      <c r="B81" s="43"/>
      <c r="C81" s="43"/>
      <c r="D81" s="43"/>
      <c r="E81" s="43"/>
      <c r="F81" s="43"/>
      <c r="G81" s="43"/>
      <c r="H81" s="43"/>
      <c r="I81" s="43"/>
      <c r="J81" s="43"/>
      <c r="K81" s="43"/>
    </row>
    <row r="82" spans="2:11" ht="15.75">
      <c r="B82" s="43"/>
      <c r="C82" s="43"/>
      <c r="D82" s="43"/>
      <c r="E82" s="43"/>
      <c r="F82" s="43"/>
      <c r="G82" s="43"/>
      <c r="H82" s="43"/>
      <c r="I82" s="43"/>
      <c r="J82" s="43"/>
      <c r="K82" s="43"/>
    </row>
    <row r="83" spans="2:11" ht="15.75">
      <c r="B83" s="43"/>
      <c r="C83" s="43"/>
      <c r="D83" s="43"/>
      <c r="E83" s="43"/>
      <c r="F83" s="43"/>
      <c r="G83" s="43"/>
      <c r="H83" s="43"/>
      <c r="I83" s="43"/>
      <c r="J83" s="43"/>
      <c r="K83" s="43"/>
    </row>
    <row r="84" spans="2:11" ht="15.75">
      <c r="B84" s="43"/>
      <c r="C84" s="43"/>
      <c r="D84" s="43"/>
      <c r="E84" s="43"/>
      <c r="F84" s="43"/>
      <c r="G84" s="43"/>
      <c r="H84" s="43"/>
      <c r="I84" s="43"/>
      <c r="J84" s="43"/>
      <c r="K84" s="43"/>
    </row>
    <row r="85" spans="2:11" ht="15.75">
      <c r="B85" s="43"/>
      <c r="C85" s="43"/>
      <c r="D85" s="43"/>
      <c r="E85" s="43"/>
      <c r="F85" s="43"/>
      <c r="G85" s="43"/>
      <c r="H85" s="43"/>
      <c r="I85" s="43"/>
      <c r="J85" s="43"/>
      <c r="K85" s="43"/>
    </row>
    <row r="86" spans="2:11" ht="15.75">
      <c r="B86" s="43"/>
      <c r="C86" s="43"/>
      <c r="D86" s="43"/>
      <c r="E86" s="43"/>
      <c r="F86" s="43"/>
      <c r="G86" s="43"/>
      <c r="H86" s="43"/>
      <c r="I86" s="43"/>
      <c r="J86" s="43"/>
      <c r="K86" s="43"/>
    </row>
    <row r="87" spans="2:11" ht="15.75">
      <c r="B87" s="43"/>
      <c r="C87" s="43"/>
      <c r="D87" s="43"/>
      <c r="E87" s="43"/>
      <c r="F87" s="43"/>
      <c r="G87" s="43"/>
      <c r="H87" s="43"/>
      <c r="I87" s="43"/>
      <c r="J87" s="43"/>
      <c r="K87" s="43"/>
    </row>
    <row r="88" spans="2:11" ht="15.75">
      <c r="B88" s="43"/>
      <c r="C88" s="43"/>
      <c r="D88" s="43"/>
      <c r="E88" s="43"/>
      <c r="F88" s="43"/>
      <c r="G88" s="43"/>
      <c r="H88" s="43"/>
      <c r="I88" s="43"/>
      <c r="J88" s="43"/>
      <c r="K88" s="43"/>
    </row>
    <row r="89" spans="2:11" ht="15.75">
      <c r="B89" s="43"/>
      <c r="C89" s="43"/>
      <c r="D89" s="43"/>
      <c r="E89" s="43"/>
      <c r="F89" s="43"/>
      <c r="G89" s="43"/>
      <c r="H89" s="43"/>
      <c r="I89" s="43"/>
      <c r="J89" s="43"/>
      <c r="K89" s="43"/>
    </row>
    <row r="90" spans="2:11" ht="15.75">
      <c r="B90" s="43"/>
      <c r="C90" s="43"/>
      <c r="D90" s="43"/>
      <c r="E90" s="43"/>
      <c r="F90" s="43"/>
      <c r="G90" s="43"/>
      <c r="H90" s="43"/>
      <c r="I90" s="43"/>
      <c r="J90" s="43"/>
      <c r="K90" s="43"/>
    </row>
    <row r="91" spans="2:11" ht="15.75">
      <c r="B91" s="43"/>
      <c r="C91" s="43"/>
      <c r="D91" s="43"/>
      <c r="E91" s="43"/>
      <c r="F91" s="43"/>
      <c r="G91" s="43"/>
      <c r="H91" s="43"/>
      <c r="I91" s="43"/>
      <c r="J91" s="43"/>
      <c r="K91" s="43"/>
    </row>
    <row r="92" spans="2:11" ht="15.75">
      <c r="B92" s="43"/>
      <c r="C92" s="43"/>
      <c r="D92" s="43"/>
      <c r="E92" s="43"/>
      <c r="F92" s="43"/>
      <c r="G92" s="43"/>
      <c r="H92" s="43"/>
      <c r="I92" s="43"/>
      <c r="J92" s="43"/>
      <c r="K92" s="43"/>
    </row>
    <row r="93" spans="2:11" ht="15.75">
      <c r="B93" s="43"/>
      <c r="C93" s="43"/>
      <c r="D93" s="43"/>
      <c r="E93" s="43"/>
      <c r="F93" s="43"/>
      <c r="G93" s="43"/>
      <c r="H93" s="43"/>
      <c r="I93" s="43"/>
      <c r="J93" s="43"/>
      <c r="K93" s="43"/>
    </row>
    <row r="94" spans="2:11" ht="15.75">
      <c r="B94" s="43"/>
      <c r="C94" s="43"/>
      <c r="D94" s="43"/>
      <c r="E94" s="43"/>
      <c r="F94" s="43"/>
      <c r="G94" s="43"/>
      <c r="H94" s="43"/>
      <c r="I94" s="43"/>
      <c r="J94" s="43"/>
      <c r="K94" s="43"/>
    </row>
    <row r="95" spans="2:11" ht="15.75">
      <c r="B95" s="43"/>
      <c r="C95" s="43"/>
      <c r="D95" s="43"/>
      <c r="E95" s="43"/>
      <c r="F95" s="43"/>
      <c r="G95" s="43"/>
      <c r="H95" s="43"/>
      <c r="I95" s="43"/>
      <c r="J95" s="43"/>
      <c r="K95" s="43"/>
    </row>
    <row r="96" spans="2:11" ht="15.75">
      <c r="B96" s="43"/>
      <c r="C96" s="43"/>
      <c r="D96" s="43"/>
      <c r="E96" s="43"/>
      <c r="F96" s="43"/>
      <c r="G96" s="43"/>
      <c r="H96" s="43"/>
      <c r="I96" s="43"/>
      <c r="J96" s="43"/>
      <c r="K96" s="43"/>
    </row>
    <row r="97" spans="2:11" ht="15.75">
      <c r="B97" s="43"/>
      <c r="C97" s="43"/>
      <c r="D97" s="43"/>
      <c r="E97" s="43"/>
      <c r="F97" s="43"/>
      <c r="G97" s="43"/>
      <c r="H97" s="43"/>
      <c r="I97" s="43"/>
      <c r="J97" s="43"/>
      <c r="K97" s="43"/>
    </row>
    <row r="98" spans="2:11" ht="15.75">
      <c r="B98" s="43"/>
      <c r="C98" s="43"/>
      <c r="D98" s="43"/>
      <c r="E98" s="43"/>
      <c r="F98" s="43"/>
      <c r="G98" s="43"/>
      <c r="H98" s="43"/>
      <c r="I98" s="43"/>
      <c r="J98" s="43"/>
      <c r="K98" s="43"/>
    </row>
    <row r="99" spans="2:11" ht="15.75">
      <c r="B99" s="43"/>
      <c r="C99" s="43"/>
      <c r="D99" s="43"/>
      <c r="E99" s="43"/>
      <c r="F99" s="43"/>
      <c r="G99" s="43"/>
      <c r="H99" s="43"/>
      <c r="I99" s="43"/>
      <c r="J99" s="43"/>
      <c r="K99" s="43"/>
    </row>
    <row r="100" spans="2:11" ht="15.75">
      <c r="B100" s="43"/>
      <c r="C100" s="43"/>
      <c r="D100" s="43"/>
      <c r="E100" s="43"/>
      <c r="F100" s="43"/>
      <c r="G100" s="43"/>
      <c r="H100" s="43"/>
      <c r="I100" s="43"/>
      <c r="J100" s="43"/>
      <c r="K100" s="43"/>
    </row>
    <row r="101" spans="2:11" ht="15.75">
      <c r="B101" s="43"/>
      <c r="C101" s="43"/>
      <c r="D101" s="43"/>
      <c r="E101" s="43"/>
      <c r="F101" s="43"/>
      <c r="G101" s="43"/>
      <c r="H101" s="43"/>
      <c r="I101" s="43"/>
      <c r="J101" s="43"/>
      <c r="K101" s="43"/>
    </row>
    <row r="102" spans="2:11" ht="15.75">
      <c r="B102" s="43"/>
      <c r="C102" s="43"/>
      <c r="D102" s="43"/>
      <c r="E102" s="43"/>
      <c r="F102" s="43"/>
      <c r="G102" s="43"/>
      <c r="H102" s="43"/>
      <c r="I102" s="43"/>
      <c r="J102" s="43"/>
      <c r="K102" s="43"/>
    </row>
    <row r="103" spans="2:11" ht="15.75">
      <c r="B103" s="43"/>
      <c r="C103" s="43"/>
      <c r="D103" s="43"/>
      <c r="E103" s="43"/>
      <c r="F103" s="43"/>
      <c r="G103" s="43"/>
      <c r="H103" s="43"/>
      <c r="I103" s="43"/>
      <c r="J103" s="43"/>
      <c r="K103" s="43"/>
    </row>
    <row r="104" spans="2:11" ht="15.75">
      <c r="B104" s="43"/>
      <c r="C104" s="43"/>
      <c r="D104" s="43"/>
      <c r="E104" s="43"/>
      <c r="F104" s="43"/>
      <c r="G104" s="43"/>
      <c r="H104" s="43"/>
      <c r="I104" s="43"/>
      <c r="J104" s="43"/>
      <c r="K104" s="43"/>
    </row>
    <row r="105" spans="2:11" ht="15.75">
      <c r="B105" s="43"/>
      <c r="C105" s="43"/>
      <c r="D105" s="43"/>
      <c r="E105" s="43"/>
      <c r="F105" s="43"/>
      <c r="G105" s="43"/>
      <c r="H105" s="43"/>
      <c r="I105" s="43"/>
      <c r="J105" s="43"/>
      <c r="K105" s="43"/>
    </row>
    <row r="106" spans="2:11" ht="15.75">
      <c r="B106" s="43"/>
      <c r="C106" s="43"/>
      <c r="D106" s="43"/>
      <c r="E106" s="43"/>
      <c r="F106" s="43"/>
      <c r="G106" s="43"/>
      <c r="H106" s="43"/>
      <c r="I106" s="43"/>
      <c r="J106" s="43"/>
      <c r="K106" s="43"/>
    </row>
    <row r="107" spans="2:11" ht="15.75">
      <c r="B107" s="43"/>
      <c r="C107" s="43"/>
      <c r="D107" s="43"/>
      <c r="E107" s="43"/>
      <c r="F107" s="43"/>
      <c r="G107" s="43"/>
      <c r="H107" s="43"/>
      <c r="I107" s="43"/>
      <c r="J107" s="43"/>
      <c r="K107" s="43"/>
    </row>
    <row r="108" spans="2:11" ht="15.75">
      <c r="B108" s="43"/>
      <c r="C108" s="43"/>
      <c r="D108" s="43"/>
      <c r="E108" s="43"/>
      <c r="F108" s="43"/>
      <c r="G108" s="43"/>
      <c r="H108" s="43"/>
      <c r="I108" s="43"/>
      <c r="J108" s="43"/>
      <c r="K108" s="43"/>
    </row>
  </sheetData>
  <hyperlinks>
    <hyperlink ref="B24" location="Introduction!A1" display="Return to information tab" xr:uid="{083D34D1-721F-47B2-868A-EFBA898E80FE}"/>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4672-B44C-4BC0-AC35-F39BE3AE6117}">
  <sheetPr codeName="Sheet17">
    <tabColor rgb="FF079448"/>
    <pageSetUpPr autoPageBreaks="0"/>
  </sheetPr>
  <dimension ref="B5:Z28"/>
  <sheetViews>
    <sheetView showGridLines="0" zoomScaleNormal="100" workbookViewId="0"/>
  </sheetViews>
  <sheetFormatPr defaultRowHeight="14.25"/>
  <cols>
    <col min="1" max="1" width="2.42578125" customWidth="1"/>
    <col min="2" max="2" width="22.42578125" customWidth="1"/>
    <col min="3" max="3" width="26" customWidth="1"/>
    <col min="4" max="6" width="25.5703125" customWidth="1"/>
  </cols>
  <sheetData>
    <row r="5" spans="2:26" ht="21">
      <c r="B5" s="70" t="s">
        <v>21</v>
      </c>
      <c r="C5" s="43"/>
      <c r="D5" s="43"/>
      <c r="E5" s="43"/>
      <c r="F5" s="43"/>
      <c r="G5" s="43"/>
      <c r="H5" s="43"/>
      <c r="I5" s="43"/>
      <c r="J5" s="43"/>
      <c r="K5" s="43"/>
      <c r="L5" s="43"/>
      <c r="M5" s="43"/>
      <c r="N5" s="43"/>
      <c r="O5" s="43"/>
      <c r="P5" s="43"/>
      <c r="Q5" s="43"/>
      <c r="R5" s="43"/>
      <c r="S5" s="43"/>
      <c r="T5" s="43"/>
      <c r="U5" s="43"/>
      <c r="V5" s="43"/>
      <c r="W5" s="43"/>
      <c r="X5" s="43"/>
      <c r="Y5" s="43"/>
      <c r="Z5" s="43"/>
    </row>
    <row r="6" spans="2:26" ht="15.75">
      <c r="B6" s="43"/>
      <c r="C6" s="43"/>
      <c r="D6" s="43"/>
      <c r="E6" s="43"/>
      <c r="F6" s="43"/>
      <c r="G6" s="43"/>
      <c r="H6" s="43"/>
      <c r="I6" s="43"/>
      <c r="J6" s="43"/>
      <c r="K6" s="43"/>
      <c r="L6" s="43"/>
      <c r="M6" s="43"/>
      <c r="N6" s="43"/>
      <c r="O6" s="43"/>
      <c r="P6" s="43"/>
      <c r="Q6" s="43"/>
      <c r="R6" s="43"/>
      <c r="S6" s="43"/>
      <c r="T6" s="43"/>
      <c r="U6" s="43"/>
      <c r="V6" s="43"/>
      <c r="W6" s="43"/>
      <c r="X6" s="43"/>
      <c r="Y6" s="43"/>
      <c r="Z6" s="43"/>
    </row>
    <row r="7" spans="2:26" ht="18">
      <c r="B7" s="69" t="s">
        <v>23</v>
      </c>
      <c r="C7" s="43"/>
      <c r="D7" s="43"/>
      <c r="E7" s="43"/>
      <c r="F7" s="43"/>
      <c r="G7" s="43"/>
      <c r="H7" s="43"/>
      <c r="I7" s="43"/>
      <c r="J7" s="43"/>
      <c r="K7" s="43"/>
      <c r="L7" s="43"/>
      <c r="M7" s="43"/>
      <c r="N7" s="43"/>
      <c r="O7" s="43"/>
      <c r="P7" s="43"/>
      <c r="Q7" s="43"/>
      <c r="R7" s="43"/>
      <c r="S7" s="43"/>
      <c r="T7" s="43"/>
      <c r="U7" s="43"/>
      <c r="V7" s="43"/>
      <c r="W7" s="43"/>
      <c r="X7" s="43"/>
      <c r="Y7" s="43"/>
      <c r="Z7" s="43"/>
    </row>
    <row r="8" spans="2:26" ht="15.75">
      <c r="B8" s="43"/>
      <c r="C8" s="43"/>
      <c r="D8" s="43"/>
      <c r="E8" s="43"/>
      <c r="F8" s="43"/>
      <c r="G8" s="43"/>
      <c r="H8" s="43"/>
      <c r="I8" s="43"/>
      <c r="J8" s="43"/>
      <c r="K8" s="43"/>
      <c r="L8" s="43"/>
      <c r="M8" s="43"/>
      <c r="N8" s="43"/>
      <c r="O8" s="43"/>
      <c r="P8" s="43"/>
      <c r="Q8" s="43"/>
      <c r="R8" s="43"/>
      <c r="S8" s="43"/>
      <c r="T8" s="43"/>
      <c r="U8" s="43"/>
      <c r="V8" s="43"/>
      <c r="W8" s="43"/>
      <c r="X8" s="43"/>
      <c r="Y8" s="43"/>
      <c r="Z8" s="43"/>
    </row>
    <row r="9" spans="2:26" ht="43.5" customHeight="1">
      <c r="B9" s="131"/>
      <c r="C9" s="293" t="s">
        <v>291</v>
      </c>
      <c r="D9" s="293" t="s">
        <v>292</v>
      </c>
      <c r="E9" s="293" t="s">
        <v>293</v>
      </c>
      <c r="F9" s="293" t="s">
        <v>294</v>
      </c>
      <c r="G9" s="43"/>
      <c r="H9" s="43"/>
      <c r="I9" s="43"/>
      <c r="J9" s="43"/>
      <c r="K9" s="43"/>
      <c r="L9" s="43"/>
      <c r="M9" s="43"/>
      <c r="N9" s="43"/>
      <c r="O9" s="43"/>
      <c r="P9" s="43"/>
      <c r="Q9" s="43"/>
      <c r="R9" s="43"/>
      <c r="S9" s="43"/>
      <c r="T9" s="43"/>
      <c r="U9" s="43"/>
      <c r="V9" s="43"/>
      <c r="W9" s="43"/>
      <c r="X9" s="43"/>
      <c r="Y9" s="43"/>
      <c r="Z9" s="43"/>
    </row>
    <row r="10" spans="2:26" ht="15.75">
      <c r="B10" s="319" t="s">
        <v>295</v>
      </c>
      <c r="C10" s="132">
        <v>9.4600000000000009</v>
      </c>
      <c r="D10" s="133">
        <v>29.15</v>
      </c>
      <c r="E10" s="133">
        <v>20.64</v>
      </c>
      <c r="F10" s="134">
        <v>0.83150000000000002</v>
      </c>
      <c r="G10" s="43"/>
      <c r="H10" s="43"/>
      <c r="I10" s="43"/>
      <c r="J10" s="43"/>
      <c r="K10" s="43"/>
      <c r="L10" s="43"/>
      <c r="M10" s="43"/>
      <c r="N10" s="43"/>
      <c r="O10" s="43"/>
      <c r="P10" s="43"/>
      <c r="Q10" s="43"/>
      <c r="R10" s="43"/>
      <c r="S10" s="43"/>
      <c r="T10" s="43"/>
      <c r="U10" s="43"/>
      <c r="V10" s="43"/>
      <c r="W10" s="43"/>
      <c r="X10" s="43"/>
      <c r="Y10" s="43"/>
      <c r="Z10" s="43"/>
    </row>
    <row r="11" spans="2:26" ht="15.75">
      <c r="B11" s="319" t="s">
        <v>296</v>
      </c>
      <c r="C11" s="132">
        <v>9.17</v>
      </c>
      <c r="D11" s="133">
        <v>26.97</v>
      </c>
      <c r="E11" s="133">
        <v>19.489999999999998</v>
      </c>
      <c r="F11" s="134">
        <v>0.86570000000000003</v>
      </c>
      <c r="G11" s="43"/>
      <c r="H11" s="43"/>
      <c r="I11" s="43"/>
      <c r="J11" s="43"/>
      <c r="K11" s="43"/>
      <c r="L11" s="43"/>
      <c r="M11" s="43"/>
      <c r="N11" s="43"/>
      <c r="O11" s="43"/>
      <c r="P11" s="43"/>
      <c r="Q11" s="43"/>
      <c r="R11" s="43"/>
      <c r="S11" s="43"/>
      <c r="T11" s="43"/>
      <c r="U11" s="43"/>
      <c r="V11" s="43"/>
      <c r="W11" s="43"/>
      <c r="X11" s="43"/>
      <c r="Y11" s="43"/>
      <c r="Z11" s="43"/>
    </row>
    <row r="12" spans="2:26" ht="15.75">
      <c r="B12" s="319" t="s">
        <v>297</v>
      </c>
      <c r="C12" s="132">
        <v>6.6829525722612528</v>
      </c>
      <c r="D12" s="133">
        <v>24.186461584451489</v>
      </c>
      <c r="E12" s="133">
        <v>19.415379266611104</v>
      </c>
      <c r="F12" s="134">
        <v>0.84130000000000005</v>
      </c>
      <c r="G12" s="43"/>
      <c r="H12" s="43"/>
      <c r="I12" s="43"/>
      <c r="J12" s="43"/>
      <c r="K12" s="43"/>
      <c r="L12" s="43"/>
      <c r="M12" s="43"/>
      <c r="N12" s="43"/>
      <c r="O12" s="43"/>
      <c r="P12" s="43"/>
      <c r="Q12" s="43"/>
      <c r="R12" s="43"/>
      <c r="S12" s="43"/>
      <c r="T12" s="43"/>
      <c r="U12" s="43"/>
      <c r="V12" s="43"/>
      <c r="W12" s="43"/>
      <c r="X12" s="43"/>
      <c r="Y12" s="43"/>
      <c r="Z12" s="43"/>
    </row>
    <row r="13" spans="2:26" ht="15.75">
      <c r="B13" s="304" t="s">
        <v>298</v>
      </c>
      <c r="C13" s="239">
        <v>55.6</v>
      </c>
      <c r="D13" s="240">
        <v>55.6</v>
      </c>
      <c r="E13" s="240">
        <v>55.6</v>
      </c>
      <c r="F13" s="238" t="s">
        <v>299</v>
      </c>
      <c r="G13" s="43"/>
      <c r="H13" s="43"/>
      <c r="I13" s="43"/>
      <c r="J13" s="43"/>
      <c r="K13" s="43"/>
      <c r="L13" s="43"/>
      <c r="M13" s="43"/>
      <c r="N13" s="43"/>
      <c r="O13" s="43"/>
      <c r="P13" s="43"/>
      <c r="Q13" s="43"/>
      <c r="R13" s="43"/>
      <c r="S13" s="43"/>
      <c r="T13" s="43"/>
      <c r="U13" s="43"/>
      <c r="V13" s="43"/>
      <c r="W13" s="43"/>
      <c r="X13" s="43"/>
      <c r="Y13" s="43"/>
      <c r="Z13" s="43"/>
    </row>
    <row r="14" spans="2:26" ht="15.75">
      <c r="B14" s="304" t="s">
        <v>300</v>
      </c>
      <c r="C14" s="127" t="s">
        <v>301</v>
      </c>
      <c r="D14" s="128" t="s">
        <v>301</v>
      </c>
      <c r="E14" s="128" t="s">
        <v>301</v>
      </c>
      <c r="F14" s="128" t="s">
        <v>299</v>
      </c>
      <c r="G14" s="43"/>
      <c r="H14" s="43"/>
      <c r="I14" s="43"/>
      <c r="J14" s="43"/>
      <c r="K14" s="43"/>
      <c r="L14" s="43"/>
      <c r="M14" s="43"/>
      <c r="N14" s="43"/>
      <c r="O14" s="43"/>
      <c r="P14" s="43"/>
      <c r="Q14" s="43"/>
      <c r="R14" s="43"/>
      <c r="S14" s="43"/>
      <c r="T14" s="43"/>
      <c r="U14" s="43"/>
      <c r="V14" s="43"/>
      <c r="W14" s="43"/>
      <c r="X14" s="43"/>
      <c r="Y14" s="43"/>
      <c r="Z14" s="43"/>
    </row>
    <row r="15" spans="2:26" ht="15.75">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2:26" ht="15.75">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2:26" ht="15.75">
      <c r="B17" s="131" t="s">
        <v>302</v>
      </c>
      <c r="C17" s="135"/>
      <c r="D17" s="135"/>
      <c r="E17" s="135"/>
      <c r="F17" s="135"/>
      <c r="G17" s="123"/>
      <c r="H17" s="123"/>
      <c r="I17" s="123"/>
      <c r="J17" s="123"/>
      <c r="K17" s="123"/>
      <c r="L17" s="123"/>
      <c r="M17" s="43"/>
      <c r="N17" s="43"/>
      <c r="O17" s="43"/>
      <c r="P17" s="43"/>
      <c r="Q17" s="43"/>
      <c r="R17" s="43"/>
      <c r="S17" s="43"/>
      <c r="T17" s="43"/>
      <c r="U17" s="43"/>
      <c r="V17" s="43"/>
      <c r="W17" s="43"/>
      <c r="X17" s="43"/>
      <c r="Y17" s="43"/>
      <c r="Z17" s="43"/>
    </row>
    <row r="18" spans="2:26" ht="15.75">
      <c r="B18" s="131" t="s">
        <v>303</v>
      </c>
      <c r="C18" s="135"/>
      <c r="D18" s="135"/>
      <c r="E18" s="135"/>
      <c r="F18" s="135"/>
      <c r="G18" s="123"/>
      <c r="H18" s="123"/>
      <c r="I18" s="123"/>
      <c r="J18" s="123"/>
      <c r="K18" s="123"/>
      <c r="L18" s="123"/>
      <c r="M18" s="43"/>
      <c r="N18" s="43"/>
      <c r="O18" s="43"/>
      <c r="P18" s="43"/>
      <c r="Q18" s="43"/>
      <c r="R18" s="43"/>
      <c r="S18" s="43"/>
      <c r="T18" s="43"/>
      <c r="U18" s="43"/>
      <c r="V18" s="43"/>
      <c r="W18" s="43"/>
      <c r="X18" s="43"/>
      <c r="Y18" s="43"/>
      <c r="Z18" s="43"/>
    </row>
    <row r="19" spans="2:26" ht="15.75">
      <c r="B19" s="136"/>
      <c r="C19" s="135"/>
      <c r="D19" s="135"/>
      <c r="E19" s="135"/>
      <c r="F19" s="135"/>
      <c r="G19" s="123"/>
      <c r="H19" s="123"/>
      <c r="I19" s="123"/>
      <c r="J19" s="123"/>
      <c r="K19" s="123"/>
      <c r="L19" s="123"/>
      <c r="M19" s="43"/>
      <c r="N19" s="43"/>
      <c r="O19" s="43"/>
      <c r="P19" s="43"/>
      <c r="Q19" s="43"/>
      <c r="R19" s="43"/>
      <c r="S19" s="43"/>
      <c r="T19" s="43"/>
      <c r="U19" s="43"/>
      <c r="V19" s="43"/>
      <c r="W19" s="43"/>
      <c r="X19" s="43"/>
      <c r="Y19" s="43"/>
      <c r="Z19" s="43"/>
    </row>
    <row r="20" spans="2:26" ht="15.75">
      <c r="B20" s="131" t="s">
        <v>304</v>
      </c>
      <c r="C20" s="131"/>
      <c r="D20" s="131"/>
      <c r="E20" s="131"/>
      <c r="F20" s="131"/>
      <c r="G20" s="123"/>
      <c r="H20" s="123"/>
      <c r="I20" s="123"/>
      <c r="J20" s="123"/>
      <c r="K20" s="123"/>
      <c r="L20" s="123"/>
      <c r="M20" s="43"/>
      <c r="N20" s="43"/>
      <c r="O20" s="43"/>
      <c r="P20" s="43"/>
      <c r="Q20" s="43"/>
      <c r="R20" s="43"/>
      <c r="S20" s="43"/>
      <c r="T20" s="43"/>
      <c r="U20" s="43"/>
      <c r="V20" s="43"/>
      <c r="W20" s="43"/>
      <c r="X20" s="43"/>
      <c r="Y20" s="43"/>
      <c r="Z20" s="43"/>
    </row>
    <row r="21" spans="2:26" ht="15.75">
      <c r="B21" s="131" t="s">
        <v>305</v>
      </c>
      <c r="C21" s="131"/>
      <c r="D21" s="131"/>
      <c r="E21" s="131"/>
      <c r="F21" s="131"/>
      <c r="G21" s="123"/>
      <c r="H21" s="123"/>
      <c r="I21" s="123"/>
      <c r="J21" s="123"/>
      <c r="K21" s="123"/>
      <c r="L21" s="123"/>
      <c r="M21" s="43"/>
      <c r="N21" s="43"/>
      <c r="O21" s="43"/>
      <c r="P21" s="43"/>
      <c r="Q21" s="43"/>
      <c r="R21" s="43"/>
      <c r="S21" s="43"/>
      <c r="T21" s="43"/>
      <c r="U21" s="43"/>
      <c r="V21" s="43"/>
      <c r="W21" s="43"/>
      <c r="X21" s="43"/>
      <c r="Y21" s="43"/>
      <c r="Z21" s="43"/>
    </row>
    <row r="22" spans="2:26" ht="15.75">
      <c r="B22" s="131"/>
      <c r="C22" s="131"/>
      <c r="D22" s="131"/>
      <c r="E22" s="131"/>
      <c r="F22" s="131"/>
      <c r="G22" s="123"/>
      <c r="H22" s="123"/>
      <c r="I22" s="123"/>
      <c r="J22" s="123"/>
      <c r="K22" s="123"/>
      <c r="L22" s="123"/>
      <c r="M22" s="43"/>
      <c r="N22" s="43"/>
      <c r="O22" s="43"/>
      <c r="P22" s="43"/>
      <c r="Q22" s="43"/>
      <c r="R22" s="43"/>
      <c r="S22" s="43"/>
      <c r="T22" s="43"/>
      <c r="U22" s="43"/>
      <c r="V22" s="43"/>
      <c r="W22" s="43"/>
      <c r="X22" s="43"/>
      <c r="Y22" s="43"/>
      <c r="Z22" s="43"/>
    </row>
    <row r="23" spans="2:26" ht="15.75">
      <c r="B23" s="63" t="s">
        <v>127</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2:26" ht="15.75">
      <c r="B24" s="81"/>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2:26" ht="15.75">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2:26" ht="15.75">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2:26" ht="15.75">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2:26" ht="15.75">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sheetData>
  <hyperlinks>
    <hyperlink ref="B23" location="Introduction!A1" display="Return to information tab" xr:uid="{BC2505A8-E359-43AF-B0BC-C4641E23B19F}"/>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A485-1E54-4D6C-BF8F-042ABDD86C02}">
  <sheetPr codeName="Sheet18">
    <tabColor rgb="FF079448"/>
    <pageSetUpPr autoPageBreaks="0"/>
  </sheetPr>
  <dimension ref="B5:L88"/>
  <sheetViews>
    <sheetView showGridLines="0" workbookViewId="0"/>
  </sheetViews>
  <sheetFormatPr defaultRowHeight="14.25"/>
  <cols>
    <col min="1" max="1" width="2.42578125" customWidth="1"/>
    <col min="2" max="2" width="18" customWidth="1"/>
    <col min="3" max="3" width="39.42578125" customWidth="1"/>
    <col min="4" max="4" width="32.140625" customWidth="1"/>
  </cols>
  <sheetData>
    <row r="5" spans="2:12" ht="21">
      <c r="B5" s="70" t="s">
        <v>21</v>
      </c>
      <c r="C5" s="43"/>
      <c r="D5" s="43"/>
      <c r="E5" s="43"/>
      <c r="F5" s="43"/>
      <c r="G5" s="43"/>
      <c r="H5" s="43"/>
      <c r="I5" s="43"/>
      <c r="J5" s="43"/>
      <c r="K5" s="43"/>
      <c r="L5" s="43"/>
    </row>
    <row r="6" spans="2:12" ht="15.75">
      <c r="B6" s="43" t="s">
        <v>0</v>
      </c>
      <c r="C6" s="43"/>
      <c r="D6" s="43"/>
      <c r="E6" s="43"/>
      <c r="F6" s="43"/>
      <c r="G6" s="43"/>
      <c r="H6" s="43"/>
      <c r="I6" s="43"/>
      <c r="J6" s="43"/>
      <c r="K6" s="43"/>
      <c r="L6" s="43"/>
    </row>
    <row r="7" spans="2:12" ht="18">
      <c r="B7" s="69" t="s">
        <v>306</v>
      </c>
      <c r="C7" s="43"/>
      <c r="D7" s="43"/>
      <c r="E7" s="43"/>
      <c r="F7" s="43"/>
      <c r="G7" s="43"/>
      <c r="H7" s="43"/>
      <c r="I7" s="43"/>
      <c r="J7" s="43"/>
      <c r="K7" s="43"/>
      <c r="L7" s="43"/>
    </row>
    <row r="8" spans="2:12" ht="15.75">
      <c r="B8" s="65"/>
      <c r="C8" s="43"/>
      <c r="D8" s="43"/>
      <c r="E8" s="43"/>
      <c r="F8" s="43"/>
      <c r="G8" s="43"/>
      <c r="H8" s="43"/>
      <c r="I8" s="43"/>
      <c r="J8" s="43"/>
      <c r="K8" s="43"/>
      <c r="L8" s="43"/>
    </row>
    <row r="9" spans="2:12" ht="15.75">
      <c r="B9" s="80" t="s">
        <v>307</v>
      </c>
      <c r="C9" s="43"/>
      <c r="D9" s="43"/>
      <c r="E9" s="43"/>
      <c r="F9" s="43"/>
      <c r="G9" s="43"/>
      <c r="H9" s="43"/>
      <c r="I9" s="43"/>
      <c r="J9" s="43"/>
      <c r="K9" s="43"/>
      <c r="L9" s="43"/>
    </row>
    <row r="10" spans="2:12" ht="15.75">
      <c r="B10" s="80" t="s">
        <v>308</v>
      </c>
      <c r="C10" s="43"/>
      <c r="D10" s="43"/>
      <c r="E10" s="43"/>
      <c r="F10" s="43"/>
      <c r="G10" s="43"/>
      <c r="H10" s="43"/>
      <c r="I10" s="43"/>
      <c r="J10" s="43"/>
      <c r="K10" s="43"/>
      <c r="L10" s="43"/>
    </row>
    <row r="11" spans="2:12" ht="15.75">
      <c r="B11" s="65"/>
      <c r="C11" s="43"/>
      <c r="D11" s="43"/>
      <c r="E11" s="43"/>
      <c r="F11" s="43"/>
      <c r="G11" s="43"/>
      <c r="H11" s="43"/>
      <c r="I11" s="43"/>
      <c r="J11" s="43"/>
      <c r="K11" s="43"/>
      <c r="L11" s="43"/>
    </row>
    <row r="12" spans="2:12" ht="15.75">
      <c r="B12" s="43"/>
      <c r="C12" s="43"/>
      <c r="D12" s="43"/>
      <c r="E12" s="43"/>
      <c r="F12" s="43"/>
      <c r="G12" s="43"/>
      <c r="H12" s="43"/>
      <c r="I12" s="43"/>
      <c r="J12" s="43"/>
      <c r="K12" s="43"/>
      <c r="L12" s="43"/>
    </row>
    <row r="13" spans="2:12" ht="15.75">
      <c r="B13" s="43"/>
      <c r="C13" s="43"/>
      <c r="D13" s="43"/>
      <c r="E13" s="43"/>
      <c r="F13" s="43"/>
      <c r="G13" s="43"/>
      <c r="H13" s="43"/>
      <c r="I13" s="43"/>
      <c r="J13" s="43"/>
      <c r="K13" s="43"/>
      <c r="L13" s="43"/>
    </row>
    <row r="14" spans="2:12" ht="15.75">
      <c r="B14" s="43"/>
      <c r="C14" s="43"/>
      <c r="D14" s="43"/>
      <c r="E14" s="43"/>
      <c r="F14" s="43"/>
      <c r="G14" s="43"/>
      <c r="H14" s="43"/>
      <c r="I14" s="43"/>
      <c r="J14" s="43"/>
      <c r="K14" s="43"/>
      <c r="L14" s="43"/>
    </row>
    <row r="15" spans="2:12" ht="15.75">
      <c r="B15" s="43"/>
      <c r="C15" s="43"/>
      <c r="D15" s="43"/>
      <c r="E15" s="43"/>
      <c r="F15" s="43"/>
      <c r="G15" s="43"/>
      <c r="H15" s="43"/>
      <c r="I15" s="43"/>
      <c r="J15" s="43"/>
      <c r="K15" s="43"/>
      <c r="L15" s="43"/>
    </row>
    <row r="16" spans="2:12" ht="15.75">
      <c r="B16" s="43"/>
      <c r="C16" s="43"/>
      <c r="D16" s="43"/>
      <c r="E16" s="43"/>
      <c r="F16" s="43"/>
      <c r="G16" s="43"/>
      <c r="H16" s="43"/>
      <c r="I16" s="43"/>
      <c r="J16" s="43"/>
      <c r="K16" s="43"/>
      <c r="L16" s="43"/>
    </row>
    <row r="17" spans="2:12" ht="15.75">
      <c r="B17" s="43"/>
      <c r="C17" s="43"/>
      <c r="D17" s="43"/>
      <c r="E17" s="43"/>
      <c r="F17" s="43"/>
      <c r="G17" s="43"/>
      <c r="H17" s="43"/>
      <c r="I17" s="43"/>
      <c r="J17" s="43"/>
      <c r="K17" s="43"/>
      <c r="L17" s="43"/>
    </row>
    <row r="18" spans="2:12" ht="15.75">
      <c r="B18" s="43"/>
      <c r="C18" s="43"/>
      <c r="D18" s="43"/>
      <c r="E18" s="43"/>
      <c r="F18" s="43"/>
      <c r="G18" s="43"/>
      <c r="H18" s="43"/>
      <c r="I18" s="43"/>
      <c r="J18" s="43"/>
      <c r="K18" s="43"/>
      <c r="L18" s="43"/>
    </row>
    <row r="19" spans="2:12" ht="15.75">
      <c r="B19" s="43"/>
      <c r="C19" s="43"/>
      <c r="D19" s="43"/>
      <c r="E19" s="43"/>
      <c r="F19" s="43"/>
      <c r="G19" s="43"/>
      <c r="H19" s="43"/>
      <c r="I19" s="43"/>
      <c r="J19" s="43"/>
      <c r="K19" s="43"/>
      <c r="L19" s="43"/>
    </row>
    <row r="20" spans="2:12" ht="15.75">
      <c r="B20" s="43"/>
      <c r="C20" s="43"/>
      <c r="D20" s="43"/>
      <c r="E20" s="43"/>
      <c r="F20" s="43"/>
      <c r="G20" s="43"/>
      <c r="H20" s="43"/>
      <c r="I20" s="43"/>
      <c r="J20" s="43"/>
      <c r="K20" s="43"/>
      <c r="L20" s="43"/>
    </row>
    <row r="21" spans="2:12" ht="15.75">
      <c r="B21" s="43"/>
      <c r="C21" s="43"/>
      <c r="D21" s="43"/>
      <c r="E21" s="43"/>
      <c r="F21" s="43"/>
      <c r="G21" s="43"/>
      <c r="H21" s="43"/>
      <c r="I21" s="43"/>
      <c r="J21" s="43"/>
      <c r="K21" s="43"/>
      <c r="L21" s="43"/>
    </row>
    <row r="22" spans="2:12" ht="15.75">
      <c r="B22" s="43"/>
      <c r="C22" s="43"/>
      <c r="D22" s="43"/>
      <c r="E22" s="43"/>
      <c r="F22" s="43"/>
      <c r="G22" s="43"/>
      <c r="H22" s="43"/>
      <c r="I22" s="43"/>
      <c r="J22" s="43"/>
      <c r="K22" s="43"/>
      <c r="L22" s="43"/>
    </row>
    <row r="23" spans="2:12" ht="15.75">
      <c r="B23" s="43"/>
      <c r="C23" s="43"/>
      <c r="D23" s="43"/>
      <c r="E23" s="43"/>
      <c r="F23" s="43"/>
      <c r="G23" s="43"/>
      <c r="H23" s="43"/>
      <c r="I23" s="43"/>
      <c r="J23" s="43"/>
      <c r="K23" s="43"/>
      <c r="L23" s="43"/>
    </row>
    <row r="24" spans="2:12" ht="15.75">
      <c r="B24" s="43"/>
      <c r="C24" s="43"/>
      <c r="D24" s="43"/>
      <c r="E24" s="43"/>
      <c r="F24" s="43"/>
      <c r="G24" s="43"/>
      <c r="H24" s="43"/>
      <c r="I24" s="43"/>
      <c r="J24" s="43"/>
      <c r="K24" s="43"/>
      <c r="L24" s="43"/>
    </row>
    <row r="25" spans="2:12" ht="15.75">
      <c r="B25" s="43"/>
      <c r="C25" s="43"/>
      <c r="D25" s="43"/>
      <c r="E25" s="43"/>
      <c r="F25" s="43"/>
      <c r="G25" s="43"/>
      <c r="H25" s="43"/>
      <c r="I25" s="43"/>
      <c r="J25" s="43"/>
      <c r="K25" s="43"/>
      <c r="L25" s="43"/>
    </row>
    <row r="26" spans="2:12" ht="15.75">
      <c r="B26" s="43"/>
      <c r="C26" s="43"/>
      <c r="D26" s="43"/>
      <c r="E26" s="43"/>
      <c r="F26" s="43"/>
      <c r="G26" s="43"/>
      <c r="H26" s="43"/>
      <c r="I26" s="43"/>
      <c r="J26" s="43"/>
      <c r="K26" s="43"/>
      <c r="L26" s="43"/>
    </row>
    <row r="27" spans="2:12" ht="15.75">
      <c r="B27" s="43"/>
      <c r="C27" s="43"/>
      <c r="D27" s="43"/>
      <c r="E27" s="43"/>
      <c r="F27" s="43"/>
      <c r="G27" s="43"/>
      <c r="H27" s="43"/>
      <c r="I27" s="43"/>
      <c r="J27" s="43"/>
      <c r="K27" s="43"/>
      <c r="L27" s="43"/>
    </row>
    <row r="28" spans="2:12" ht="15.75">
      <c r="B28" s="43"/>
      <c r="C28" s="43"/>
      <c r="D28" s="43"/>
      <c r="E28" s="43"/>
      <c r="F28" s="43"/>
      <c r="G28" s="43"/>
      <c r="H28" s="43"/>
      <c r="I28" s="43"/>
      <c r="J28" s="43"/>
      <c r="K28" s="43"/>
      <c r="L28" s="43"/>
    </row>
    <row r="29" spans="2:12" ht="15.75">
      <c r="B29" s="43"/>
      <c r="C29" s="43"/>
      <c r="D29" s="43"/>
      <c r="E29" s="43"/>
      <c r="F29" s="43"/>
      <c r="G29" s="43"/>
      <c r="H29" s="43"/>
      <c r="I29" s="43"/>
      <c r="J29" s="43"/>
      <c r="K29" s="43"/>
      <c r="L29" s="43"/>
    </row>
    <row r="30" spans="2:12" ht="15.75">
      <c r="B30" s="43"/>
      <c r="C30" s="43"/>
      <c r="D30" s="43"/>
      <c r="E30" s="43"/>
      <c r="F30" s="43"/>
      <c r="G30" s="43"/>
      <c r="H30" s="43"/>
      <c r="I30" s="43"/>
      <c r="J30" s="43"/>
      <c r="K30" s="43"/>
      <c r="L30" s="43"/>
    </row>
    <row r="31" spans="2:12" ht="15.75">
      <c r="B31" s="43"/>
      <c r="C31" s="43"/>
      <c r="D31" s="43"/>
      <c r="E31" s="43"/>
      <c r="F31" s="43"/>
      <c r="G31" s="43"/>
      <c r="H31" s="43"/>
      <c r="I31" s="43"/>
      <c r="J31" s="43"/>
      <c r="K31" s="43"/>
      <c r="L31" s="43"/>
    </row>
    <row r="32" spans="2:12" ht="15.75">
      <c r="B32" s="43"/>
      <c r="C32" s="43"/>
      <c r="D32" s="43"/>
      <c r="E32" s="43"/>
      <c r="F32" s="43"/>
      <c r="G32" s="43"/>
      <c r="H32" s="43"/>
      <c r="I32" s="43"/>
      <c r="J32" s="43"/>
      <c r="K32" s="43"/>
      <c r="L32" s="43"/>
    </row>
    <row r="33" spans="2:12" ht="17.649999999999999">
      <c r="B33" s="295" t="s">
        <v>152</v>
      </c>
      <c r="C33" s="291" t="s">
        <v>309</v>
      </c>
      <c r="D33" s="291" t="s">
        <v>310</v>
      </c>
      <c r="E33" s="43"/>
      <c r="F33" s="43"/>
      <c r="G33" s="43"/>
      <c r="H33" s="43"/>
      <c r="I33" s="43"/>
      <c r="J33" s="43"/>
      <c r="K33" s="43"/>
      <c r="L33" s="43"/>
    </row>
    <row r="34" spans="2:12" ht="15.75">
      <c r="B34" s="82" t="s">
        <v>311</v>
      </c>
      <c r="C34" s="241">
        <v>1096464411.2457421</v>
      </c>
      <c r="D34" s="76">
        <v>0.92489730924560709</v>
      </c>
      <c r="E34" s="43"/>
      <c r="F34" s="43"/>
      <c r="G34" s="43"/>
      <c r="H34" s="43"/>
      <c r="I34" s="43"/>
      <c r="J34" s="43"/>
      <c r="K34" s="43"/>
      <c r="L34" s="43"/>
    </row>
    <row r="35" spans="2:12" ht="15.75">
      <c r="B35" s="82" t="s">
        <v>312</v>
      </c>
      <c r="C35" s="241">
        <v>34007416.030000001</v>
      </c>
      <c r="D35" s="76">
        <v>2.8686172809573775E-2</v>
      </c>
      <c r="E35" s="43"/>
      <c r="F35" s="43"/>
      <c r="G35" s="43"/>
      <c r="H35" s="43"/>
      <c r="I35" s="43"/>
      <c r="J35" s="43"/>
      <c r="K35" s="43"/>
      <c r="L35" s="43"/>
    </row>
    <row r="36" spans="2:12" ht="15.75">
      <c r="B36" s="82" t="s">
        <v>313</v>
      </c>
      <c r="C36" s="241">
        <v>33297592.119999997</v>
      </c>
      <c r="D36" s="76">
        <v>2.8087417193191019E-2</v>
      </c>
      <c r="E36" s="43"/>
      <c r="F36" s="43"/>
      <c r="G36" s="43"/>
      <c r="H36" s="43"/>
      <c r="I36" s="43"/>
      <c r="J36" s="43"/>
      <c r="K36" s="43"/>
      <c r="L36" s="43"/>
    </row>
    <row r="37" spans="2:12" ht="15.75">
      <c r="B37" s="82" t="s">
        <v>314</v>
      </c>
      <c r="C37" s="241">
        <v>21729122.210000001</v>
      </c>
      <c r="D37" s="76">
        <v>1.832910075162825E-2</v>
      </c>
      <c r="E37" s="43"/>
      <c r="F37" s="43"/>
      <c r="G37" s="43"/>
      <c r="H37" s="43"/>
      <c r="I37" s="43"/>
      <c r="J37" s="43"/>
      <c r="K37" s="43"/>
      <c r="L37" s="43"/>
    </row>
    <row r="38" spans="2:12" ht="15.75">
      <c r="B38" s="320" t="s">
        <v>148</v>
      </c>
      <c r="C38" s="321">
        <f>SUM(C34:C37)</f>
        <v>1185498541.605742</v>
      </c>
      <c r="D38" s="298">
        <f>SUM(C34:C37)/C38</f>
        <v>1</v>
      </c>
      <c r="E38" s="43"/>
      <c r="F38" s="43"/>
      <c r="G38" s="43"/>
      <c r="H38" s="43"/>
      <c r="I38" s="43"/>
      <c r="J38" s="43"/>
      <c r="K38" s="43"/>
      <c r="L38" s="43"/>
    </row>
    <row r="39" spans="2:12" ht="15.75">
      <c r="B39" s="43"/>
      <c r="C39" s="137"/>
      <c r="D39" s="43"/>
      <c r="E39" s="43"/>
      <c r="F39" s="43"/>
      <c r="G39" s="43"/>
      <c r="H39" s="43"/>
      <c r="I39" s="43"/>
      <c r="J39" s="43"/>
      <c r="K39" s="43"/>
      <c r="L39" s="43"/>
    </row>
    <row r="40" spans="2:12" ht="15.75">
      <c r="B40" s="63" t="s">
        <v>127</v>
      </c>
      <c r="C40" s="43"/>
      <c r="D40" s="43"/>
      <c r="E40" s="43"/>
      <c r="F40" s="43"/>
      <c r="G40" s="43"/>
      <c r="H40" s="43"/>
      <c r="I40" s="43"/>
      <c r="J40" s="43"/>
      <c r="K40" s="43"/>
      <c r="L40" s="43"/>
    </row>
    <row r="41" spans="2:12" ht="15.75">
      <c r="B41" s="43"/>
      <c r="C41" s="43"/>
      <c r="D41" s="43"/>
      <c r="E41" s="43"/>
      <c r="F41" s="43"/>
      <c r="G41" s="43"/>
      <c r="H41" s="43"/>
      <c r="I41" s="43"/>
      <c r="J41" s="43"/>
      <c r="K41" s="43"/>
      <c r="L41" s="43"/>
    </row>
    <row r="42" spans="2:12" ht="15.75">
      <c r="B42" s="43"/>
      <c r="C42" s="43"/>
      <c r="D42" s="43"/>
      <c r="E42" s="43"/>
      <c r="F42" s="43"/>
      <c r="G42" s="43"/>
      <c r="H42" s="43"/>
      <c r="I42" s="43"/>
      <c r="J42" s="43"/>
      <c r="K42" s="43"/>
      <c r="L42" s="43"/>
    </row>
    <row r="43" spans="2:12" ht="15.75">
      <c r="B43" s="43"/>
      <c r="C43" s="43"/>
      <c r="D43" s="43"/>
      <c r="E43" s="43"/>
      <c r="F43" s="43"/>
      <c r="G43" s="43"/>
      <c r="H43" s="43"/>
      <c r="I43" s="43"/>
      <c r="J43" s="43"/>
      <c r="K43" s="43"/>
      <c r="L43" s="43"/>
    </row>
    <row r="44" spans="2:12" ht="15.75">
      <c r="B44" s="43"/>
      <c r="C44" s="43"/>
      <c r="D44" s="43"/>
      <c r="E44" s="43"/>
      <c r="F44" s="43"/>
      <c r="G44" s="43"/>
      <c r="H44" s="43"/>
      <c r="I44" s="43"/>
      <c r="J44" s="43"/>
      <c r="K44" s="43"/>
      <c r="L44" s="43"/>
    </row>
    <row r="45" spans="2:12" ht="15.75">
      <c r="B45" s="43"/>
      <c r="C45" s="43"/>
      <c r="D45" s="43"/>
      <c r="E45" s="43"/>
      <c r="F45" s="43"/>
      <c r="G45" s="43"/>
      <c r="H45" s="43"/>
      <c r="I45" s="43"/>
      <c r="J45" s="43"/>
      <c r="K45" s="43"/>
      <c r="L45" s="43"/>
    </row>
    <row r="46" spans="2:12" ht="15.75">
      <c r="B46" s="43"/>
      <c r="C46" s="43"/>
      <c r="D46" s="43"/>
      <c r="E46" s="43"/>
      <c r="F46" s="43"/>
      <c r="G46" s="43"/>
      <c r="H46" s="43"/>
      <c r="I46" s="43"/>
      <c r="J46" s="43"/>
      <c r="K46" s="43"/>
      <c r="L46" s="43"/>
    </row>
    <row r="47" spans="2:12" ht="15.75">
      <c r="B47" s="43"/>
      <c r="C47" s="43"/>
      <c r="D47" s="43"/>
      <c r="E47" s="43"/>
      <c r="F47" s="43"/>
      <c r="G47" s="43"/>
      <c r="H47" s="43"/>
      <c r="I47" s="43"/>
      <c r="J47" s="43"/>
      <c r="K47" s="43"/>
      <c r="L47" s="43"/>
    </row>
    <row r="48" spans="2:12" ht="15.75">
      <c r="B48" s="43"/>
      <c r="C48" s="43"/>
      <c r="D48" s="43"/>
      <c r="E48" s="43"/>
      <c r="F48" s="43"/>
      <c r="G48" s="43"/>
      <c r="H48" s="43"/>
      <c r="I48" s="43"/>
      <c r="J48" s="43"/>
      <c r="K48" s="43"/>
      <c r="L48" s="43"/>
    </row>
    <row r="49" spans="2:12" ht="15.75">
      <c r="B49" s="43"/>
      <c r="C49" s="43"/>
      <c r="D49" s="43"/>
      <c r="E49" s="43"/>
      <c r="F49" s="43"/>
      <c r="G49" s="43"/>
      <c r="H49" s="43"/>
      <c r="I49" s="43"/>
      <c r="J49" s="43"/>
      <c r="K49" s="43"/>
      <c r="L49" s="43"/>
    </row>
    <row r="50" spans="2:12" ht="15.75">
      <c r="B50" s="43"/>
      <c r="C50" s="43"/>
      <c r="D50" s="43"/>
      <c r="E50" s="43"/>
      <c r="F50" s="43"/>
      <c r="G50" s="43"/>
      <c r="H50" s="43"/>
      <c r="I50" s="43"/>
      <c r="J50" s="43"/>
      <c r="K50" s="43"/>
      <c r="L50" s="43"/>
    </row>
    <row r="51" spans="2:12" ht="15.75">
      <c r="B51" s="43"/>
      <c r="C51" s="43"/>
      <c r="D51" s="43"/>
      <c r="E51" s="43"/>
      <c r="F51" s="43"/>
      <c r="G51" s="43"/>
      <c r="H51" s="43"/>
      <c r="I51" s="43"/>
      <c r="J51" s="43"/>
      <c r="K51" s="43"/>
      <c r="L51" s="43"/>
    </row>
    <row r="52" spans="2:12" ht="15.75">
      <c r="B52" s="43"/>
      <c r="C52" s="43"/>
      <c r="D52" s="43"/>
      <c r="E52" s="43"/>
      <c r="F52" s="43"/>
      <c r="G52" s="43"/>
      <c r="H52" s="43"/>
      <c r="I52" s="43"/>
      <c r="J52" s="43"/>
      <c r="K52" s="43"/>
      <c r="L52" s="43"/>
    </row>
    <row r="53" spans="2:12" ht="15.75">
      <c r="B53" s="43"/>
      <c r="C53" s="43"/>
      <c r="D53" s="43"/>
      <c r="E53" s="43"/>
      <c r="F53" s="43"/>
      <c r="G53" s="43"/>
      <c r="H53" s="43"/>
      <c r="I53" s="43"/>
      <c r="J53" s="43"/>
      <c r="K53" s="43"/>
      <c r="L53" s="43"/>
    </row>
    <row r="54" spans="2:12" ht="15.75">
      <c r="B54" s="43"/>
      <c r="C54" s="43"/>
      <c r="D54" s="43"/>
      <c r="E54" s="43"/>
      <c r="F54" s="43"/>
      <c r="G54" s="43"/>
      <c r="H54" s="43"/>
      <c r="I54" s="43"/>
      <c r="J54" s="43"/>
      <c r="K54" s="43"/>
      <c r="L54" s="43"/>
    </row>
    <row r="55" spans="2:12" ht="15.75">
      <c r="B55" s="43"/>
      <c r="C55" s="43"/>
      <c r="D55" s="43"/>
      <c r="E55" s="43"/>
      <c r="F55" s="43"/>
      <c r="G55" s="43"/>
      <c r="H55" s="43"/>
      <c r="I55" s="43"/>
      <c r="J55" s="43"/>
      <c r="K55" s="43"/>
      <c r="L55" s="43"/>
    </row>
    <row r="56" spans="2:12" ht="15.75">
      <c r="B56" s="43"/>
      <c r="C56" s="43"/>
      <c r="D56" s="43"/>
      <c r="E56" s="43"/>
      <c r="F56" s="43"/>
      <c r="G56" s="43"/>
      <c r="H56" s="43"/>
      <c r="I56" s="43"/>
      <c r="J56" s="43"/>
      <c r="K56" s="43"/>
      <c r="L56" s="43"/>
    </row>
    <row r="57" spans="2:12" ht="15.75">
      <c r="B57" s="43"/>
      <c r="C57" s="43"/>
      <c r="D57" s="43"/>
      <c r="E57" s="43"/>
      <c r="F57" s="43"/>
      <c r="G57" s="43"/>
      <c r="H57" s="43"/>
      <c r="I57" s="43"/>
      <c r="J57" s="43"/>
      <c r="K57" s="43"/>
      <c r="L57" s="43"/>
    </row>
    <row r="58" spans="2:12" ht="15.75">
      <c r="B58" s="43"/>
      <c r="C58" s="43"/>
      <c r="D58" s="43"/>
      <c r="E58" s="43"/>
      <c r="F58" s="43"/>
      <c r="G58" s="43"/>
      <c r="H58" s="43"/>
      <c r="I58" s="43"/>
      <c r="J58" s="43"/>
      <c r="K58" s="43"/>
      <c r="L58" s="43"/>
    </row>
    <row r="59" spans="2:12" ht="15.75">
      <c r="B59" s="43"/>
      <c r="C59" s="43"/>
      <c r="D59" s="43"/>
      <c r="E59" s="43"/>
      <c r="F59" s="43"/>
      <c r="G59" s="43"/>
      <c r="H59" s="43"/>
      <c r="I59" s="43"/>
      <c r="J59" s="43"/>
      <c r="K59" s="43"/>
      <c r="L59" s="43"/>
    </row>
    <row r="60" spans="2:12" ht="15.75">
      <c r="B60" s="43"/>
      <c r="C60" s="43"/>
      <c r="D60" s="43"/>
      <c r="E60" s="43"/>
      <c r="F60" s="43"/>
      <c r="G60" s="43"/>
      <c r="H60" s="43"/>
      <c r="I60" s="43"/>
      <c r="J60" s="43"/>
      <c r="K60" s="43"/>
      <c r="L60" s="43"/>
    </row>
    <row r="61" spans="2:12" ht="15.75">
      <c r="B61" s="43"/>
      <c r="C61" s="43"/>
      <c r="D61" s="43"/>
      <c r="E61" s="43"/>
      <c r="F61" s="43"/>
      <c r="G61" s="43"/>
      <c r="H61" s="43"/>
      <c r="I61" s="43"/>
      <c r="J61" s="43"/>
      <c r="K61" s="43"/>
      <c r="L61" s="43"/>
    </row>
    <row r="62" spans="2:12" ht="15.75">
      <c r="B62" s="43"/>
      <c r="C62" s="43"/>
      <c r="D62" s="43"/>
      <c r="E62" s="43"/>
      <c r="F62" s="43"/>
      <c r="G62" s="43"/>
      <c r="H62" s="43"/>
      <c r="I62" s="43"/>
      <c r="J62" s="43"/>
      <c r="K62" s="43"/>
      <c r="L62" s="43"/>
    </row>
    <row r="63" spans="2:12" ht="15.75">
      <c r="B63" s="43"/>
      <c r="C63" s="43"/>
      <c r="D63" s="43"/>
      <c r="E63" s="43"/>
      <c r="F63" s="43"/>
      <c r="G63" s="43"/>
      <c r="H63" s="43"/>
      <c r="I63" s="43"/>
      <c r="J63" s="43"/>
      <c r="K63" s="43"/>
      <c r="L63" s="43"/>
    </row>
    <row r="64" spans="2:12" ht="15.75">
      <c r="B64" s="43"/>
      <c r="C64" s="43"/>
      <c r="D64" s="43"/>
      <c r="E64" s="43"/>
      <c r="F64" s="43"/>
      <c r="G64" s="43"/>
      <c r="H64" s="43"/>
      <c r="I64" s="43"/>
      <c r="J64" s="43"/>
      <c r="K64" s="43"/>
      <c r="L64" s="43"/>
    </row>
    <row r="65" spans="2:12" ht="15.75">
      <c r="B65" s="43"/>
      <c r="C65" s="43"/>
      <c r="D65" s="43"/>
      <c r="E65" s="43"/>
      <c r="F65" s="43"/>
      <c r="G65" s="43"/>
      <c r="H65" s="43"/>
      <c r="I65" s="43"/>
      <c r="J65" s="43"/>
      <c r="K65" s="43"/>
      <c r="L65" s="43"/>
    </row>
    <row r="66" spans="2:12" ht="15.75">
      <c r="B66" s="43"/>
      <c r="C66" s="43"/>
      <c r="D66" s="43"/>
      <c r="E66" s="43"/>
      <c r="F66" s="43"/>
      <c r="G66" s="43"/>
      <c r="H66" s="43"/>
      <c r="I66" s="43"/>
      <c r="J66" s="43"/>
      <c r="K66" s="43"/>
      <c r="L66" s="43"/>
    </row>
    <row r="67" spans="2:12" ht="15.75">
      <c r="B67" s="43"/>
      <c r="C67" s="43"/>
      <c r="D67" s="43"/>
      <c r="E67" s="43"/>
      <c r="F67" s="43"/>
      <c r="G67" s="43"/>
      <c r="H67" s="43"/>
      <c r="I67" s="43"/>
      <c r="J67" s="43"/>
      <c r="K67" s="43"/>
      <c r="L67" s="43"/>
    </row>
    <row r="68" spans="2:12" ht="15.75">
      <c r="B68" s="43"/>
      <c r="C68" s="43"/>
      <c r="D68" s="43"/>
      <c r="E68" s="43"/>
      <c r="F68" s="43"/>
      <c r="G68" s="43"/>
      <c r="H68" s="43"/>
      <c r="I68" s="43"/>
      <c r="J68" s="43"/>
      <c r="K68" s="43"/>
      <c r="L68" s="43"/>
    </row>
    <row r="69" spans="2:12" ht="15.75">
      <c r="B69" s="43"/>
      <c r="C69" s="43"/>
      <c r="D69" s="43"/>
      <c r="E69" s="43"/>
      <c r="F69" s="43"/>
      <c r="G69" s="43"/>
      <c r="H69" s="43"/>
      <c r="I69" s="43"/>
      <c r="J69" s="43"/>
      <c r="K69" s="43"/>
      <c r="L69" s="43"/>
    </row>
    <row r="70" spans="2:12" ht="15.75">
      <c r="B70" s="43"/>
      <c r="C70" s="43"/>
      <c r="D70" s="43"/>
      <c r="E70" s="43"/>
      <c r="F70" s="43"/>
      <c r="G70" s="43"/>
      <c r="H70" s="43"/>
      <c r="I70" s="43"/>
      <c r="J70" s="43"/>
      <c r="K70" s="43"/>
      <c r="L70" s="43"/>
    </row>
    <row r="71" spans="2:12" ht="15.75">
      <c r="B71" s="43"/>
      <c r="C71" s="43"/>
      <c r="D71" s="43"/>
      <c r="E71" s="43"/>
      <c r="F71" s="43"/>
      <c r="G71" s="43"/>
      <c r="H71" s="43"/>
      <c r="I71" s="43"/>
      <c r="J71" s="43"/>
      <c r="K71" s="43"/>
      <c r="L71" s="43"/>
    </row>
    <row r="72" spans="2:12" ht="15.75">
      <c r="B72" s="43"/>
      <c r="C72" s="43"/>
      <c r="D72" s="43"/>
      <c r="E72" s="43"/>
      <c r="F72" s="43"/>
      <c r="G72" s="43"/>
      <c r="H72" s="43"/>
      <c r="I72" s="43"/>
      <c r="J72" s="43"/>
      <c r="K72" s="43"/>
      <c r="L72" s="43"/>
    </row>
    <row r="73" spans="2:12" ht="15.75">
      <c r="B73" s="43"/>
      <c r="C73" s="43"/>
      <c r="D73" s="43"/>
      <c r="E73" s="43"/>
      <c r="F73" s="43"/>
      <c r="G73" s="43"/>
      <c r="H73" s="43"/>
      <c r="I73" s="43"/>
      <c r="J73" s="43"/>
      <c r="K73" s="43"/>
      <c r="L73" s="43"/>
    </row>
    <row r="74" spans="2:12" ht="15.75">
      <c r="B74" s="43"/>
      <c r="C74" s="43"/>
      <c r="D74" s="43"/>
      <c r="E74" s="43"/>
      <c r="F74" s="43"/>
      <c r="G74" s="43"/>
      <c r="H74" s="43"/>
      <c r="I74" s="43"/>
      <c r="J74" s="43"/>
      <c r="K74" s="43"/>
      <c r="L74" s="43"/>
    </row>
    <row r="75" spans="2:12" ht="15.75">
      <c r="B75" s="43"/>
      <c r="C75" s="43"/>
      <c r="D75" s="43"/>
      <c r="E75" s="43"/>
      <c r="F75" s="43"/>
      <c r="G75" s="43"/>
      <c r="H75" s="43"/>
      <c r="I75" s="43"/>
      <c r="J75" s="43"/>
      <c r="K75" s="43"/>
      <c r="L75" s="43"/>
    </row>
    <row r="76" spans="2:12" ht="15.75">
      <c r="B76" s="43"/>
      <c r="C76" s="43"/>
      <c r="D76" s="43"/>
      <c r="E76" s="43"/>
      <c r="F76" s="43"/>
      <c r="G76" s="43"/>
      <c r="H76" s="43"/>
      <c r="I76" s="43"/>
      <c r="J76" s="43"/>
      <c r="K76" s="43"/>
      <c r="L76" s="43"/>
    </row>
    <row r="77" spans="2:12" ht="15.75">
      <c r="B77" s="43"/>
      <c r="C77" s="43"/>
      <c r="D77" s="43"/>
      <c r="E77" s="43"/>
      <c r="F77" s="43"/>
      <c r="G77" s="43"/>
      <c r="H77" s="43"/>
      <c r="I77" s="43"/>
      <c r="J77" s="43"/>
      <c r="K77" s="43"/>
      <c r="L77" s="43"/>
    </row>
    <row r="78" spans="2:12" ht="15.75">
      <c r="B78" s="43"/>
      <c r="C78" s="43"/>
      <c r="D78" s="43"/>
      <c r="E78" s="43"/>
      <c r="F78" s="43"/>
      <c r="G78" s="43"/>
      <c r="H78" s="43"/>
      <c r="I78" s="43"/>
      <c r="J78" s="43"/>
      <c r="K78" s="43"/>
      <c r="L78" s="43"/>
    </row>
    <row r="79" spans="2:12" ht="15.75">
      <c r="B79" s="43"/>
      <c r="C79" s="43"/>
      <c r="D79" s="43"/>
      <c r="E79" s="43"/>
      <c r="F79" s="43"/>
      <c r="G79" s="43"/>
      <c r="H79" s="43"/>
      <c r="I79" s="43"/>
      <c r="J79" s="43"/>
      <c r="K79" s="43"/>
      <c r="L79" s="43"/>
    </row>
    <row r="80" spans="2:12" ht="15.75">
      <c r="B80" s="43"/>
      <c r="C80" s="43"/>
      <c r="D80" s="43"/>
      <c r="E80" s="43"/>
      <c r="F80" s="43"/>
      <c r="G80" s="43"/>
      <c r="H80" s="43"/>
      <c r="I80" s="43"/>
      <c r="J80" s="43"/>
      <c r="K80" s="43"/>
      <c r="L80" s="43"/>
    </row>
    <row r="81" spans="2:12" ht="15.75">
      <c r="B81" s="43"/>
      <c r="C81" s="43"/>
      <c r="D81" s="43"/>
      <c r="E81" s="43"/>
      <c r="F81" s="43"/>
      <c r="G81" s="43"/>
      <c r="H81" s="43"/>
      <c r="I81" s="43"/>
      <c r="J81" s="43"/>
      <c r="K81" s="43"/>
      <c r="L81" s="43"/>
    </row>
    <row r="82" spans="2:12" ht="15.75">
      <c r="B82" s="43"/>
      <c r="C82" s="43"/>
      <c r="D82" s="43"/>
      <c r="E82" s="43"/>
      <c r="F82" s="43"/>
      <c r="G82" s="43"/>
      <c r="H82" s="43"/>
      <c r="I82" s="43"/>
      <c r="J82" s="43"/>
      <c r="K82" s="43"/>
      <c r="L82" s="43"/>
    </row>
    <row r="83" spans="2:12" ht="15.75">
      <c r="B83" s="43"/>
      <c r="C83" s="43"/>
      <c r="D83" s="43"/>
      <c r="E83" s="43"/>
      <c r="F83" s="43"/>
      <c r="G83" s="43"/>
      <c r="H83" s="43"/>
      <c r="I83" s="43"/>
      <c r="J83" s="43"/>
      <c r="K83" s="43"/>
      <c r="L83" s="43"/>
    </row>
    <row r="84" spans="2:12" ht="15.75">
      <c r="B84" s="43"/>
      <c r="C84" s="43"/>
      <c r="D84" s="43"/>
      <c r="E84" s="43"/>
      <c r="F84" s="43"/>
      <c r="G84" s="43"/>
      <c r="H84" s="43"/>
      <c r="I84" s="43"/>
      <c r="J84" s="43"/>
      <c r="K84" s="43"/>
      <c r="L84" s="43"/>
    </row>
    <row r="85" spans="2:12" ht="15.75">
      <c r="B85" s="43"/>
      <c r="C85" s="43"/>
      <c r="D85" s="43"/>
      <c r="E85" s="43"/>
      <c r="F85" s="43"/>
      <c r="G85" s="43"/>
      <c r="H85" s="43"/>
      <c r="I85" s="43"/>
      <c r="J85" s="43"/>
      <c r="K85" s="43"/>
      <c r="L85" s="43"/>
    </row>
    <row r="86" spans="2:12" ht="15.75">
      <c r="B86" s="43"/>
      <c r="C86" s="43"/>
      <c r="D86" s="43"/>
      <c r="E86" s="43"/>
      <c r="F86" s="43"/>
      <c r="G86" s="43"/>
      <c r="H86" s="43"/>
      <c r="I86" s="43"/>
      <c r="J86" s="43"/>
      <c r="K86" s="43"/>
      <c r="L86" s="43"/>
    </row>
    <row r="87" spans="2:12" ht="15.75">
      <c r="B87" s="43"/>
      <c r="C87" s="43"/>
      <c r="D87" s="43"/>
      <c r="E87" s="43"/>
      <c r="F87" s="43"/>
      <c r="G87" s="43"/>
      <c r="H87" s="43"/>
      <c r="I87" s="43"/>
      <c r="J87" s="43"/>
      <c r="K87" s="43"/>
      <c r="L87" s="43"/>
    </row>
    <row r="88" spans="2:12" ht="15.75">
      <c r="B88" s="43"/>
      <c r="C88" s="43"/>
      <c r="D88" s="43"/>
      <c r="E88" s="43"/>
      <c r="F88" s="43"/>
      <c r="G88" s="43"/>
      <c r="H88" s="43"/>
      <c r="I88" s="43"/>
      <c r="J88" s="43"/>
      <c r="K88" s="43"/>
      <c r="L88" s="43"/>
    </row>
  </sheetData>
  <hyperlinks>
    <hyperlink ref="B40" location="Introduction!A1" display="Return to information tab" xr:uid="{F7305E06-277F-408D-9FD7-01B578DE5DF3}"/>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CF20-10BE-4CC5-8580-B71CB73E1120}">
  <sheetPr codeName="Sheet19">
    <tabColor rgb="FF079448"/>
    <pageSetUpPr autoPageBreaks="0"/>
  </sheetPr>
  <dimension ref="B1:M51"/>
  <sheetViews>
    <sheetView showGridLines="0" zoomScaleNormal="100" workbookViewId="0"/>
  </sheetViews>
  <sheetFormatPr defaultColWidth="8.85546875" defaultRowHeight="14.25"/>
  <cols>
    <col min="1" max="1" width="2.42578125" customWidth="1"/>
    <col min="2" max="2" width="34.140625" customWidth="1"/>
    <col min="3" max="3" width="36" customWidth="1"/>
    <col min="4" max="4" width="20.85546875" customWidth="1"/>
    <col min="5" max="5" width="13.42578125" customWidth="1"/>
    <col min="6" max="6" width="14.85546875" customWidth="1"/>
    <col min="7" max="7" width="14.5703125" bestFit="1" customWidth="1"/>
    <col min="22" max="22" width="14.85546875" customWidth="1"/>
    <col min="23" max="23" width="17.140625" customWidth="1"/>
    <col min="24" max="24" width="16" customWidth="1"/>
  </cols>
  <sheetData>
    <row r="1" spans="2:9" ht="15.75">
      <c r="B1" s="43"/>
      <c r="C1" s="43"/>
      <c r="D1" s="43"/>
      <c r="E1" s="43"/>
      <c r="F1" s="43"/>
      <c r="G1" s="43"/>
      <c r="H1" s="43"/>
      <c r="I1" s="43"/>
    </row>
    <row r="2" spans="2:9" ht="15.75">
      <c r="B2" s="43"/>
      <c r="C2" s="43"/>
      <c r="D2" s="43"/>
      <c r="E2" s="43"/>
      <c r="F2" s="43"/>
      <c r="G2" s="43"/>
      <c r="H2" s="43"/>
      <c r="I2" s="43"/>
    </row>
    <row r="3" spans="2:9" ht="15.75">
      <c r="B3" s="43"/>
      <c r="C3" s="43"/>
      <c r="D3" s="43"/>
      <c r="E3" s="43"/>
      <c r="F3" s="43"/>
      <c r="G3" s="43"/>
      <c r="H3" s="43"/>
      <c r="I3" s="43"/>
    </row>
    <row r="4" spans="2:9" ht="15.75">
      <c r="B4" s="81"/>
      <c r="C4" s="43"/>
      <c r="D4" s="43"/>
      <c r="E4" s="43"/>
      <c r="F4" s="43"/>
      <c r="G4" s="43"/>
      <c r="H4" s="43"/>
      <c r="I4" s="43"/>
    </row>
    <row r="5" spans="2:9" ht="21">
      <c r="B5" s="70" t="s">
        <v>21</v>
      </c>
      <c r="C5" s="43"/>
      <c r="D5" s="43"/>
      <c r="E5" s="43"/>
      <c r="F5" s="43"/>
      <c r="G5" s="43"/>
      <c r="H5" s="43"/>
      <c r="I5" s="43"/>
    </row>
    <row r="6" spans="2:9" ht="15.75">
      <c r="B6" s="43"/>
      <c r="C6" s="43"/>
      <c r="D6" s="43"/>
      <c r="E6" s="43"/>
      <c r="F6" s="43"/>
      <c r="G6" s="43"/>
      <c r="H6" s="43"/>
      <c r="I6" s="43"/>
    </row>
    <row r="7" spans="2:9" ht="18">
      <c r="B7" s="69" t="s">
        <v>25</v>
      </c>
      <c r="C7" s="43"/>
      <c r="D7" s="43"/>
      <c r="E7" s="43"/>
      <c r="F7" s="43"/>
      <c r="G7" s="43"/>
      <c r="H7" s="43"/>
      <c r="I7" s="43"/>
    </row>
    <row r="8" spans="2:9" ht="15.75">
      <c r="B8" s="65"/>
      <c r="C8" s="43"/>
      <c r="D8" s="43"/>
      <c r="E8" s="43"/>
      <c r="F8" s="43"/>
      <c r="G8" s="43"/>
      <c r="H8" s="43"/>
      <c r="I8" s="43"/>
    </row>
    <row r="9" spans="2:9" ht="15.75">
      <c r="B9" s="71" t="s">
        <v>315</v>
      </c>
      <c r="C9" s="43"/>
      <c r="D9" s="43"/>
      <c r="E9" s="43"/>
      <c r="F9" s="43"/>
      <c r="G9" s="43"/>
      <c r="H9" s="43"/>
      <c r="I9" s="43"/>
    </row>
    <row r="10" spans="2:9" ht="15.75">
      <c r="B10" s="138" t="s">
        <v>316</v>
      </c>
      <c r="C10" s="43"/>
      <c r="D10" s="43"/>
      <c r="E10" s="43"/>
      <c r="F10" s="43"/>
      <c r="G10" s="43"/>
      <c r="H10" s="43"/>
      <c r="I10" s="43"/>
    </row>
    <row r="11" spans="2:9" ht="15.75">
      <c r="B11" s="71"/>
      <c r="C11" s="43"/>
      <c r="D11" s="43"/>
      <c r="E11" s="43"/>
      <c r="F11" s="43"/>
      <c r="G11" s="43"/>
      <c r="H11" s="43"/>
      <c r="I11" s="43"/>
    </row>
    <row r="12" spans="2:9" ht="15.75">
      <c r="B12" s="71" t="s">
        <v>317</v>
      </c>
      <c r="C12" s="43"/>
      <c r="D12" s="43"/>
      <c r="E12" s="43"/>
      <c r="F12" s="43"/>
      <c r="G12" s="43"/>
      <c r="H12" s="43"/>
      <c r="I12" s="43"/>
    </row>
    <row r="13" spans="2:9" ht="15.75">
      <c r="B13" s="71"/>
      <c r="C13" s="43"/>
      <c r="D13" s="43"/>
      <c r="E13" s="43"/>
      <c r="F13" s="43"/>
      <c r="G13" s="43"/>
      <c r="H13" s="43"/>
      <c r="I13" s="43"/>
    </row>
    <row r="14" spans="2:9" ht="15.75">
      <c r="B14" s="65"/>
      <c r="C14" s="43"/>
      <c r="D14" s="43"/>
      <c r="E14" s="43"/>
      <c r="F14" s="43"/>
      <c r="G14" s="43"/>
      <c r="H14" s="43"/>
      <c r="I14" s="43"/>
    </row>
    <row r="15" spans="2:9" ht="15.75">
      <c r="B15" s="43"/>
      <c r="C15" s="43"/>
      <c r="D15" s="43"/>
      <c r="E15" s="43"/>
      <c r="F15" s="43"/>
      <c r="G15" s="43"/>
      <c r="H15" s="43"/>
      <c r="I15" s="43"/>
    </row>
    <row r="16" spans="2:9" ht="15.75">
      <c r="B16" s="43"/>
      <c r="C16" s="43"/>
      <c r="D16" s="43"/>
      <c r="E16" s="43"/>
      <c r="F16" s="43"/>
      <c r="G16" s="43"/>
      <c r="H16" s="43"/>
      <c r="I16" s="43"/>
    </row>
    <row r="17" spans="2:13" ht="15.75">
      <c r="B17" s="43"/>
      <c r="C17" s="43"/>
      <c r="D17" s="43"/>
      <c r="E17" s="43"/>
      <c r="F17" s="43"/>
      <c r="G17" s="43"/>
      <c r="H17" s="43"/>
      <c r="I17" s="43"/>
    </row>
    <row r="18" spans="2:13" ht="15.75">
      <c r="B18" s="43"/>
      <c r="C18" s="43"/>
      <c r="D18" s="43"/>
      <c r="E18" s="43"/>
      <c r="F18" s="43"/>
      <c r="G18" s="43"/>
      <c r="H18" s="43"/>
      <c r="I18" s="43"/>
    </row>
    <row r="19" spans="2:13" ht="15.75">
      <c r="B19" s="43"/>
      <c r="C19" s="43"/>
      <c r="D19" s="43"/>
      <c r="E19" s="43"/>
      <c r="F19" s="43"/>
      <c r="G19" s="43"/>
      <c r="H19" s="43"/>
      <c r="I19" s="43"/>
    </row>
    <row r="20" spans="2:13" ht="15.75">
      <c r="B20" s="43"/>
      <c r="C20" s="43"/>
      <c r="D20" s="43"/>
      <c r="E20" s="43"/>
      <c r="F20" s="43"/>
      <c r="G20" s="43"/>
      <c r="H20" s="43"/>
      <c r="I20" s="43"/>
    </row>
    <row r="21" spans="2:13" ht="15.75">
      <c r="B21" s="43"/>
      <c r="C21" s="43"/>
      <c r="D21" s="43"/>
      <c r="E21" s="43"/>
      <c r="F21" s="43"/>
      <c r="G21" s="43"/>
      <c r="H21" s="43"/>
      <c r="I21" s="43"/>
    </row>
    <row r="22" spans="2:13" ht="15.75">
      <c r="B22" s="43"/>
      <c r="C22" s="43"/>
      <c r="D22" s="43"/>
      <c r="E22" s="43"/>
      <c r="F22" s="43"/>
      <c r="G22" s="43"/>
      <c r="H22" s="43"/>
      <c r="I22" s="43"/>
    </row>
    <row r="23" spans="2:13" ht="15.75">
      <c r="B23" s="43"/>
      <c r="C23" s="43"/>
      <c r="D23" s="43"/>
      <c r="E23" s="43"/>
      <c r="F23" s="43"/>
      <c r="G23" s="43"/>
      <c r="H23" s="43"/>
      <c r="I23" s="43"/>
    </row>
    <row r="24" spans="2:13" ht="15.75">
      <c r="B24" s="43"/>
      <c r="C24" s="43"/>
      <c r="D24" s="43"/>
      <c r="E24" s="43"/>
      <c r="F24" s="43"/>
      <c r="G24" s="43"/>
      <c r="H24" s="43"/>
      <c r="I24" s="43"/>
    </row>
    <row r="25" spans="2:13" ht="15.75">
      <c r="B25" s="43"/>
      <c r="C25" s="43"/>
      <c r="D25" s="43"/>
      <c r="E25" s="43"/>
      <c r="F25" s="43"/>
      <c r="G25" s="43"/>
      <c r="H25" s="43"/>
      <c r="I25" s="43"/>
    </row>
    <row r="26" spans="2:13" ht="15.75">
      <c r="B26" s="43"/>
      <c r="C26" s="43"/>
      <c r="D26" s="43"/>
      <c r="E26" s="43"/>
      <c r="F26" s="43"/>
      <c r="G26" s="43"/>
      <c r="H26" s="43"/>
      <c r="I26" s="43"/>
    </row>
    <row r="27" spans="2:13" ht="15.75">
      <c r="B27" s="43"/>
      <c r="C27" s="43"/>
      <c r="D27" s="43"/>
      <c r="E27" s="43"/>
      <c r="F27" s="43"/>
      <c r="G27" s="43"/>
      <c r="H27" s="43"/>
      <c r="I27" s="43"/>
      <c r="M27" s="3"/>
    </row>
    <row r="28" spans="2:13" ht="15.75">
      <c r="B28" s="43"/>
      <c r="C28" s="43"/>
      <c r="D28" s="43"/>
      <c r="E28" s="43"/>
      <c r="F28" s="43"/>
      <c r="G28" s="43"/>
      <c r="H28" s="43"/>
      <c r="I28" s="43"/>
    </row>
    <row r="29" spans="2:13" ht="15.75">
      <c r="B29" s="43"/>
      <c r="C29" s="43"/>
      <c r="D29" s="43"/>
      <c r="E29" s="43"/>
      <c r="F29" s="43"/>
      <c r="G29" s="43"/>
      <c r="H29" s="43"/>
      <c r="I29" s="43"/>
    </row>
    <row r="30" spans="2:13" ht="15.75">
      <c r="B30" s="43"/>
      <c r="C30" s="43"/>
      <c r="D30" s="43"/>
      <c r="E30" s="43"/>
      <c r="F30" s="43"/>
      <c r="G30" s="43"/>
      <c r="H30" s="43"/>
      <c r="I30" s="43"/>
    </row>
    <row r="31" spans="2:13" ht="15.75">
      <c r="B31" s="43"/>
      <c r="C31" s="43"/>
      <c r="D31" s="43"/>
      <c r="E31" s="43"/>
      <c r="F31" s="43"/>
      <c r="G31" s="43"/>
      <c r="H31" s="43"/>
      <c r="I31" s="43"/>
    </row>
    <row r="32" spans="2:13" ht="15.75">
      <c r="B32" s="43"/>
      <c r="C32" s="43"/>
      <c r="D32" s="43"/>
      <c r="E32" s="43"/>
      <c r="F32" s="43"/>
      <c r="G32" s="43"/>
      <c r="H32" s="43"/>
      <c r="I32" s="43"/>
    </row>
    <row r="33" spans="2:9" ht="15.75">
      <c r="B33" s="43"/>
      <c r="C33" s="43"/>
      <c r="D33" s="43"/>
      <c r="E33" s="43"/>
      <c r="F33" s="43"/>
      <c r="G33" s="43"/>
      <c r="H33" s="43"/>
      <c r="I33" s="43"/>
    </row>
    <row r="34" spans="2:9" ht="15" customHeight="1">
      <c r="B34" s="43"/>
      <c r="C34" s="43"/>
      <c r="D34" s="43"/>
      <c r="E34" s="43"/>
      <c r="F34" s="43"/>
      <c r="G34" s="43"/>
      <c r="H34" s="43"/>
      <c r="I34" s="43"/>
    </row>
    <row r="35" spans="2:9" ht="17.649999999999999">
      <c r="B35" s="295" t="s">
        <v>318</v>
      </c>
      <c r="C35" s="291" t="s">
        <v>319</v>
      </c>
      <c r="D35" s="291" t="s">
        <v>320</v>
      </c>
      <c r="E35" s="43"/>
      <c r="F35" s="43"/>
      <c r="G35" s="43"/>
      <c r="H35" s="43"/>
      <c r="I35" s="43"/>
    </row>
    <row r="36" spans="2:9" ht="15.75">
      <c r="B36" s="82" t="s">
        <v>321</v>
      </c>
      <c r="C36" s="103">
        <v>203447715.8690694</v>
      </c>
      <c r="D36" s="242">
        <v>0.34628629158589347</v>
      </c>
      <c r="E36" s="43"/>
      <c r="F36" s="43"/>
      <c r="G36" s="139"/>
      <c r="H36" s="43"/>
      <c r="I36" s="43"/>
    </row>
    <row r="37" spans="2:9" ht="15.75">
      <c r="B37" s="82" t="s">
        <v>322</v>
      </c>
      <c r="C37" s="103">
        <v>191305366.09924605</v>
      </c>
      <c r="D37" s="242">
        <v>0.32561892132336889</v>
      </c>
      <c r="E37" s="43"/>
      <c r="F37" s="43"/>
      <c r="G37" s="139"/>
      <c r="H37" s="43"/>
      <c r="I37" s="43"/>
    </row>
    <row r="38" spans="2:9" ht="15.75">
      <c r="B38" s="82" t="s">
        <v>323</v>
      </c>
      <c r="C38" s="103">
        <v>58920839.834695004</v>
      </c>
      <c r="D38" s="242">
        <v>0.10028856326218852</v>
      </c>
      <c r="E38" s="43"/>
      <c r="F38" s="43"/>
      <c r="G38" s="139"/>
      <c r="H38" s="43"/>
      <c r="I38" s="43"/>
    </row>
    <row r="39" spans="2:9" ht="15.75">
      <c r="B39" s="82" t="s">
        <v>324</v>
      </c>
      <c r="C39" s="103">
        <v>55648675.021735907</v>
      </c>
      <c r="D39" s="242">
        <v>9.4719044756182411E-2</v>
      </c>
      <c r="E39" s="43"/>
      <c r="F39" s="43"/>
      <c r="G39" s="139"/>
      <c r="H39" s="43"/>
      <c r="I39" s="43"/>
    </row>
    <row r="40" spans="2:9" ht="15.75">
      <c r="B40" s="82" t="s">
        <v>325</v>
      </c>
      <c r="C40" s="103">
        <v>23550857.247917209</v>
      </c>
      <c r="D40" s="242">
        <v>4.0085675010961795E-2</v>
      </c>
      <c r="E40" s="43"/>
      <c r="F40" s="43"/>
      <c r="G40" s="139"/>
      <c r="H40" s="43"/>
      <c r="I40" s="43"/>
    </row>
    <row r="41" spans="2:9" ht="15.75">
      <c r="B41" s="82" t="s">
        <v>326</v>
      </c>
      <c r="C41" s="103">
        <v>16690160.431549601</v>
      </c>
      <c r="D41" s="242">
        <v>2.8408152616146466E-2</v>
      </c>
      <c r="E41" s="43"/>
      <c r="F41" s="43"/>
      <c r="G41" s="139"/>
      <c r="H41" s="43"/>
      <c r="I41" s="43"/>
    </row>
    <row r="42" spans="2:9" ht="15.75">
      <c r="B42" s="82" t="s">
        <v>327</v>
      </c>
      <c r="C42" s="103">
        <v>11983482.623940641</v>
      </c>
      <c r="D42" s="242">
        <v>2.0396964106488093E-2</v>
      </c>
      <c r="E42" s="43"/>
      <c r="F42" s="43"/>
      <c r="G42" s="139"/>
      <c r="H42" s="43"/>
      <c r="I42" s="43"/>
    </row>
    <row r="43" spans="2:9" ht="15.75">
      <c r="B43" s="82" t="s">
        <v>328</v>
      </c>
      <c r="C43" s="103">
        <v>25965954.391547646</v>
      </c>
      <c r="D43" s="242">
        <v>4.4196387338770314E-2</v>
      </c>
      <c r="E43" s="43"/>
      <c r="F43" s="43"/>
      <c r="G43" s="139"/>
      <c r="H43" s="43"/>
      <c r="I43" s="43"/>
    </row>
    <row r="44" spans="2:9" ht="15.75">
      <c r="B44" s="295" t="s">
        <v>148</v>
      </c>
      <c r="C44" s="322">
        <f>SUM(C36:C43)</f>
        <v>587513051.51970148</v>
      </c>
      <c r="D44" s="323">
        <f>SUM(D36:D43)</f>
        <v>1</v>
      </c>
      <c r="E44" s="43"/>
      <c r="F44" s="43"/>
      <c r="G44" s="43"/>
      <c r="H44" s="43"/>
      <c r="I44" s="43"/>
    </row>
    <row r="45" spans="2:9" ht="15.75">
      <c r="B45" s="43"/>
      <c r="C45" s="43"/>
      <c r="D45" s="43"/>
      <c r="E45" s="43"/>
      <c r="F45" s="43"/>
      <c r="G45" s="43"/>
      <c r="H45" s="43"/>
      <c r="I45" s="43"/>
    </row>
    <row r="46" spans="2:9" ht="15.75">
      <c r="B46" s="63" t="s">
        <v>127</v>
      </c>
      <c r="C46" s="43"/>
      <c r="D46" s="43"/>
      <c r="E46" s="43"/>
      <c r="F46" s="43"/>
      <c r="G46" s="43"/>
      <c r="H46" s="43"/>
      <c r="I46" s="43"/>
    </row>
    <row r="47" spans="2:9" ht="15.75">
      <c r="B47" s="43"/>
      <c r="C47" s="43"/>
      <c r="D47" s="43"/>
      <c r="E47" s="43"/>
      <c r="F47" s="43"/>
      <c r="G47" s="43"/>
      <c r="H47" s="43"/>
      <c r="I47" s="43"/>
    </row>
    <row r="48" spans="2:9" ht="15.75">
      <c r="B48" s="43"/>
      <c r="C48" s="43"/>
      <c r="D48" s="43"/>
      <c r="E48" s="43"/>
      <c r="F48" s="43"/>
      <c r="G48" s="43"/>
      <c r="H48" s="43"/>
      <c r="I48" s="43"/>
    </row>
    <row r="49" spans="2:9" ht="15.75">
      <c r="B49" s="43"/>
      <c r="C49" s="43"/>
      <c r="D49" s="43"/>
      <c r="E49" s="43"/>
      <c r="F49" s="43"/>
      <c r="G49" s="43"/>
      <c r="H49" s="43"/>
      <c r="I49" s="43"/>
    </row>
    <row r="50" spans="2:9" ht="15.75">
      <c r="B50" s="43"/>
      <c r="C50" s="43"/>
      <c r="D50" s="43"/>
      <c r="E50" s="43"/>
      <c r="F50" s="43"/>
      <c r="G50" s="43"/>
      <c r="H50" s="43"/>
      <c r="I50" s="43"/>
    </row>
    <row r="51" spans="2:9" ht="15.75">
      <c r="B51" s="43"/>
      <c r="C51" s="43"/>
      <c r="D51" s="43"/>
      <c r="E51" s="43"/>
      <c r="F51" s="43"/>
      <c r="G51" s="43"/>
      <c r="H51" s="43"/>
      <c r="I51" s="43"/>
    </row>
  </sheetData>
  <hyperlinks>
    <hyperlink ref="B46" location="Introduction!A1" display="Return to information tab" xr:uid="{1BCFDD6F-617D-4DDB-A2D6-2251102056E4}"/>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F675-D56D-44FC-8002-A9062EAF8417}">
  <sheetPr codeName="Sheet20">
    <tabColor rgb="FF079448"/>
    <pageSetUpPr autoPageBreaks="0"/>
  </sheetPr>
  <dimension ref="B5:M46"/>
  <sheetViews>
    <sheetView showGridLines="0" zoomScaleNormal="100" workbookViewId="0"/>
  </sheetViews>
  <sheetFormatPr defaultColWidth="8.85546875" defaultRowHeight="14.25"/>
  <cols>
    <col min="1" max="1" width="2.42578125" customWidth="1"/>
    <col min="2" max="2" width="33.140625" customWidth="1"/>
    <col min="3" max="3" width="34.85546875" customWidth="1"/>
    <col min="4" max="4" width="20.85546875" customWidth="1"/>
    <col min="5" max="5" width="13.42578125" customWidth="1"/>
    <col min="6" max="6" width="14.85546875" customWidth="1"/>
    <col min="22" max="22" width="14.85546875" customWidth="1"/>
    <col min="23" max="23" width="17.140625" customWidth="1"/>
    <col min="24" max="24" width="16" customWidth="1"/>
  </cols>
  <sheetData>
    <row r="5" spans="2:9" ht="21">
      <c r="B5" s="70" t="s">
        <v>21</v>
      </c>
      <c r="C5" s="43"/>
      <c r="D5" s="43"/>
      <c r="E5" s="43"/>
      <c r="F5" s="43"/>
      <c r="G5" s="43"/>
    </row>
    <row r="6" spans="2:9" ht="15.75">
      <c r="B6" s="43"/>
      <c r="C6" s="43"/>
      <c r="D6" s="43"/>
      <c r="E6" s="43"/>
      <c r="F6" s="43"/>
      <c r="G6" s="43"/>
    </row>
    <row r="7" spans="2:9" ht="18">
      <c r="B7" s="69" t="s">
        <v>329</v>
      </c>
      <c r="C7" s="43"/>
      <c r="D7" s="43"/>
      <c r="E7" s="43"/>
      <c r="F7" s="43"/>
      <c r="G7" s="43"/>
    </row>
    <row r="8" spans="2:9" ht="15.75">
      <c r="B8" s="65"/>
      <c r="C8" s="43"/>
      <c r="D8" s="43"/>
      <c r="E8" s="43"/>
      <c r="F8" s="43"/>
      <c r="G8" s="43"/>
    </row>
    <row r="9" spans="2:9" ht="15.75">
      <c r="B9" s="71" t="s">
        <v>330</v>
      </c>
      <c r="C9" s="71"/>
      <c r="D9" s="71"/>
      <c r="E9" s="71"/>
      <c r="F9" s="71"/>
      <c r="G9" s="71"/>
      <c r="H9" s="21"/>
      <c r="I9" s="21"/>
    </row>
    <row r="10" spans="2:9" ht="15.75">
      <c r="B10" s="138" t="s">
        <v>331</v>
      </c>
      <c r="C10" s="71"/>
      <c r="D10" s="71"/>
      <c r="E10" s="71"/>
      <c r="F10" s="71"/>
      <c r="G10" s="71"/>
      <c r="H10" s="21"/>
      <c r="I10" s="21"/>
    </row>
    <row r="11" spans="2:9" ht="15.75">
      <c r="B11" s="71" t="s">
        <v>332</v>
      </c>
      <c r="C11" s="71"/>
      <c r="D11" s="71"/>
      <c r="E11" s="71"/>
      <c r="F11" s="71"/>
      <c r="G11" s="71"/>
      <c r="H11" s="21"/>
      <c r="I11" s="21"/>
    </row>
    <row r="12" spans="2:9" ht="15.75">
      <c r="B12" s="43"/>
      <c r="C12" s="43"/>
      <c r="D12" s="43"/>
      <c r="E12" s="43"/>
      <c r="F12" s="43"/>
      <c r="G12" s="43"/>
    </row>
    <row r="13" spans="2:9" ht="15.75">
      <c r="B13" s="43"/>
      <c r="C13" s="43"/>
      <c r="D13" s="43"/>
      <c r="E13" s="43"/>
      <c r="F13" s="43"/>
      <c r="G13" s="43"/>
    </row>
    <row r="14" spans="2:9" ht="15.75">
      <c r="B14" s="43"/>
      <c r="C14" s="43"/>
      <c r="D14" s="43"/>
      <c r="E14" s="43"/>
      <c r="F14" s="43"/>
      <c r="G14" s="43"/>
    </row>
    <row r="15" spans="2:9" ht="15.75">
      <c r="B15" s="43"/>
      <c r="C15" s="43"/>
      <c r="D15" s="43"/>
      <c r="E15" s="43"/>
      <c r="F15" s="43"/>
      <c r="G15" s="43"/>
    </row>
    <row r="16" spans="2:9" ht="15.75">
      <c r="B16" s="43"/>
      <c r="C16" s="43"/>
      <c r="D16" s="43"/>
      <c r="E16" s="43"/>
      <c r="F16" s="43"/>
      <c r="G16" s="43"/>
    </row>
    <row r="17" spans="2:13" ht="15.75">
      <c r="B17" s="43"/>
      <c r="C17" s="43"/>
      <c r="D17" s="43"/>
      <c r="E17" s="43"/>
      <c r="F17" s="43"/>
      <c r="G17" s="43"/>
    </row>
    <row r="18" spans="2:13" ht="15.75">
      <c r="B18" s="43"/>
      <c r="C18" s="43"/>
      <c r="D18" s="43"/>
      <c r="E18" s="43"/>
      <c r="F18" s="43"/>
      <c r="G18" s="43"/>
    </row>
    <row r="19" spans="2:13" ht="15.75">
      <c r="B19" s="43"/>
      <c r="C19" s="43"/>
      <c r="D19" s="43"/>
      <c r="E19" s="43"/>
      <c r="F19" s="43"/>
      <c r="G19" s="43"/>
    </row>
    <row r="20" spans="2:13" ht="15.75">
      <c r="B20" s="43"/>
      <c r="C20" s="43"/>
      <c r="D20" s="43"/>
      <c r="E20" s="43"/>
      <c r="F20" s="43"/>
      <c r="G20" s="43"/>
    </row>
    <row r="21" spans="2:13" ht="15.75">
      <c r="B21" s="43"/>
      <c r="C21" s="43"/>
      <c r="D21" s="43"/>
      <c r="E21" s="43"/>
      <c r="F21" s="43"/>
      <c r="G21" s="43"/>
    </row>
    <row r="22" spans="2:13" ht="15.75">
      <c r="B22" s="43"/>
      <c r="C22" s="43"/>
      <c r="D22" s="43"/>
      <c r="E22" s="43"/>
      <c r="F22" s="43"/>
      <c r="G22" s="43"/>
    </row>
    <row r="23" spans="2:13" ht="15.75">
      <c r="B23" s="43"/>
      <c r="C23" s="43"/>
      <c r="D23" s="43"/>
      <c r="E23" s="43"/>
      <c r="F23" s="43"/>
      <c r="G23" s="43"/>
    </row>
    <row r="24" spans="2:13" ht="15.75">
      <c r="B24" s="43"/>
      <c r="C24" s="43"/>
      <c r="D24" s="43"/>
      <c r="E24" s="43"/>
      <c r="F24" s="43"/>
      <c r="G24" s="43"/>
    </row>
    <row r="25" spans="2:13" ht="15.75">
      <c r="B25" s="43"/>
      <c r="C25" s="43"/>
      <c r="D25" s="43"/>
      <c r="E25" s="43"/>
      <c r="F25" s="43"/>
      <c r="G25" s="43"/>
    </row>
    <row r="26" spans="2:13" ht="15.75">
      <c r="B26" s="43"/>
      <c r="C26" s="43"/>
      <c r="D26" s="43"/>
      <c r="E26" s="43"/>
      <c r="F26" s="43"/>
      <c r="G26" s="43"/>
    </row>
    <row r="27" spans="2:13" ht="15.75">
      <c r="B27" s="43"/>
      <c r="C27" s="43"/>
      <c r="D27" s="43"/>
      <c r="E27" s="43"/>
      <c r="F27" s="43"/>
      <c r="G27" s="43"/>
    </row>
    <row r="28" spans="2:13" ht="15.75">
      <c r="B28" s="43"/>
      <c r="C28" s="43"/>
      <c r="D28" s="43"/>
      <c r="E28" s="43"/>
      <c r="F28" s="43"/>
      <c r="G28" s="43"/>
    </row>
    <row r="29" spans="2:13" ht="15.75">
      <c r="B29" s="43"/>
      <c r="C29" s="43"/>
      <c r="D29" s="43"/>
      <c r="E29" s="43"/>
      <c r="F29" s="43"/>
      <c r="G29" s="43"/>
    </row>
    <row r="30" spans="2:13" ht="15.75">
      <c r="B30" s="43"/>
      <c r="C30" s="43"/>
      <c r="D30" s="43"/>
      <c r="E30" s="43"/>
      <c r="F30" s="43"/>
      <c r="G30" s="43"/>
    </row>
    <row r="31" spans="2:13" ht="15.75">
      <c r="B31" s="43"/>
      <c r="C31" s="43"/>
      <c r="D31" s="43"/>
      <c r="E31" s="43"/>
      <c r="F31" s="43"/>
      <c r="G31" s="43"/>
      <c r="M31" s="3"/>
    </row>
    <row r="32" spans="2:13" ht="15.75">
      <c r="B32" s="43"/>
      <c r="C32" s="43"/>
      <c r="D32" s="43"/>
      <c r="E32" s="43"/>
      <c r="F32" s="43"/>
      <c r="G32" s="43"/>
    </row>
    <row r="33" spans="2:7" ht="15.75">
      <c r="B33" s="43"/>
      <c r="C33" s="43"/>
      <c r="D33" s="43"/>
      <c r="E33" s="43"/>
      <c r="F33" s="43"/>
      <c r="G33" s="43"/>
    </row>
    <row r="34" spans="2:7" ht="15.75">
      <c r="B34" s="43"/>
      <c r="C34" s="43"/>
      <c r="D34" s="43"/>
      <c r="E34" s="43"/>
      <c r="F34" s="43"/>
      <c r="G34" s="43"/>
    </row>
    <row r="35" spans="2:7" ht="15.75">
      <c r="B35" s="295" t="s">
        <v>333</v>
      </c>
      <c r="C35" s="291" t="s">
        <v>334</v>
      </c>
      <c r="D35" s="291" t="s">
        <v>320</v>
      </c>
      <c r="E35" s="43"/>
      <c r="F35" s="43"/>
      <c r="G35" s="43"/>
    </row>
    <row r="36" spans="2:7" ht="15.75">
      <c r="B36" s="82" t="s">
        <v>322</v>
      </c>
      <c r="C36" s="103">
        <v>34269750</v>
      </c>
      <c r="D36" s="242">
        <v>0.3920076929697397</v>
      </c>
      <c r="E36" s="43"/>
      <c r="F36" s="43"/>
      <c r="G36" s="43"/>
    </row>
    <row r="37" spans="2:7" ht="15.75">
      <c r="B37" s="82" t="s">
        <v>335</v>
      </c>
      <c r="C37" s="103">
        <v>14924875</v>
      </c>
      <c r="D37" s="242">
        <v>0.17072391297315398</v>
      </c>
      <c r="E37" s="43"/>
      <c r="F37" s="79"/>
      <c r="G37" s="43"/>
    </row>
    <row r="38" spans="2:7" ht="15.75">
      <c r="B38" s="82" t="s">
        <v>336</v>
      </c>
      <c r="C38" s="103">
        <v>12900900</v>
      </c>
      <c r="D38" s="242">
        <v>0.14757189784673991</v>
      </c>
      <c r="E38" s="43"/>
      <c r="F38" s="43"/>
      <c r="G38" s="43"/>
    </row>
    <row r="39" spans="2:7" ht="15.75">
      <c r="B39" s="82" t="s">
        <v>337</v>
      </c>
      <c r="C39" s="103">
        <v>12689901</v>
      </c>
      <c r="D39" s="242">
        <v>0.14515830477387179</v>
      </c>
      <c r="E39" s="43"/>
      <c r="F39" s="43"/>
      <c r="G39" s="43"/>
    </row>
    <row r="40" spans="2:7" ht="15.75">
      <c r="B40" s="82" t="s">
        <v>338</v>
      </c>
      <c r="C40" s="103">
        <v>12635690</v>
      </c>
      <c r="D40" s="242">
        <v>0.1445381914364946</v>
      </c>
      <c r="E40" s="43"/>
      <c r="F40" s="43"/>
      <c r="G40" s="43"/>
    </row>
    <row r="41" spans="2:7" ht="15.75">
      <c r="B41" s="295" t="s">
        <v>339</v>
      </c>
      <c r="C41" s="322">
        <f>SUM(C36:C40)</f>
        <v>87421116</v>
      </c>
      <c r="D41" s="323">
        <f>SUM(D36:D40)</f>
        <v>1</v>
      </c>
      <c r="E41" s="43"/>
      <c r="F41" s="43"/>
      <c r="G41" s="43"/>
    </row>
    <row r="42" spans="2:7" ht="15.75">
      <c r="B42" s="43"/>
      <c r="C42" s="79"/>
      <c r="D42" s="43"/>
      <c r="E42" s="43"/>
      <c r="F42" s="43"/>
      <c r="G42" s="43"/>
    </row>
    <row r="43" spans="2:7" ht="15.75">
      <c r="B43" s="63" t="s">
        <v>127</v>
      </c>
      <c r="C43" s="79"/>
      <c r="D43" s="43"/>
      <c r="E43" s="43"/>
      <c r="F43" s="43"/>
      <c r="G43" s="43"/>
    </row>
    <row r="44" spans="2:7" ht="15.75">
      <c r="B44" s="43"/>
      <c r="C44" s="79"/>
      <c r="D44" s="43"/>
      <c r="E44" s="43"/>
      <c r="F44" s="43"/>
      <c r="G44" s="43"/>
    </row>
    <row r="45" spans="2:7" ht="15.75">
      <c r="B45" s="43"/>
      <c r="C45" s="79"/>
      <c r="D45" s="43"/>
      <c r="E45" s="43"/>
      <c r="F45" s="43"/>
      <c r="G45" s="43"/>
    </row>
    <row r="46" spans="2:7" ht="15.75">
      <c r="B46" s="43"/>
      <c r="C46" s="79"/>
      <c r="D46" s="43"/>
      <c r="E46" s="43"/>
      <c r="F46" s="43"/>
      <c r="G46" s="43"/>
    </row>
  </sheetData>
  <hyperlinks>
    <hyperlink ref="B43" location="Introduction!A1" display="Return to information tab" xr:uid="{A27F9CE5-5928-4DC0-8506-BC6515D6198B}"/>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288A7-FC7C-49FB-A127-B23E752781CB}">
  <sheetPr codeName="Sheet21">
    <tabColor rgb="FF079448"/>
    <pageSetUpPr autoPageBreaks="0"/>
  </sheetPr>
  <dimension ref="B2:N54"/>
  <sheetViews>
    <sheetView showGridLines="0" zoomScaleNormal="100" workbookViewId="0"/>
  </sheetViews>
  <sheetFormatPr defaultColWidth="8.85546875" defaultRowHeight="14.25"/>
  <cols>
    <col min="1" max="1" width="2.42578125" customWidth="1"/>
    <col min="2" max="2" width="23.140625" customWidth="1"/>
    <col min="3" max="3" width="27.42578125" customWidth="1"/>
    <col min="4" max="4" width="17.140625" customWidth="1"/>
    <col min="5" max="5" width="13.42578125" customWidth="1"/>
    <col min="6" max="6" width="14.85546875" customWidth="1"/>
    <col min="22" max="22" width="14.85546875" customWidth="1"/>
    <col min="23" max="23" width="17.140625" customWidth="1"/>
    <col min="24" max="24" width="16" customWidth="1"/>
  </cols>
  <sheetData>
    <row r="2" spans="2:14" ht="15.75">
      <c r="B2" s="43"/>
      <c r="C2" s="43"/>
      <c r="D2" s="43"/>
      <c r="E2" s="43"/>
      <c r="F2" s="43"/>
      <c r="G2" s="43"/>
      <c r="H2" s="43"/>
      <c r="I2" s="43"/>
      <c r="J2" s="43"/>
      <c r="K2" s="43"/>
      <c r="L2" s="43"/>
      <c r="M2" s="43"/>
      <c r="N2" s="43"/>
    </row>
    <row r="3" spans="2:14" ht="15.75">
      <c r="B3" s="43"/>
      <c r="C3" s="43"/>
      <c r="D3" s="43"/>
      <c r="E3" s="43"/>
      <c r="F3" s="43"/>
      <c r="G3" s="43"/>
      <c r="H3" s="43"/>
      <c r="I3" s="43"/>
      <c r="J3" s="43"/>
      <c r="K3" s="43"/>
      <c r="L3" s="43"/>
      <c r="M3" s="43"/>
      <c r="N3" s="43"/>
    </row>
    <row r="4" spans="2:14" ht="15.75">
      <c r="B4" s="43"/>
      <c r="C4" s="43"/>
      <c r="D4" s="43"/>
      <c r="E4" s="43"/>
      <c r="F4" s="43"/>
      <c r="G4" s="43"/>
      <c r="H4" s="43"/>
      <c r="I4" s="43"/>
      <c r="J4" s="43"/>
      <c r="K4" s="43"/>
      <c r="L4" s="43"/>
      <c r="M4" s="43"/>
      <c r="N4" s="43"/>
    </row>
    <row r="5" spans="2:14" ht="21">
      <c r="B5" s="70" t="s">
        <v>21</v>
      </c>
      <c r="C5" s="43"/>
      <c r="D5" s="43"/>
      <c r="E5" s="43"/>
      <c r="F5" s="43"/>
      <c r="G5" s="43"/>
      <c r="H5" s="43"/>
      <c r="I5" s="43"/>
      <c r="J5" s="43"/>
      <c r="K5" s="43"/>
      <c r="L5" s="43"/>
      <c r="M5" s="43"/>
      <c r="N5" s="43"/>
    </row>
    <row r="6" spans="2:14" ht="15.75">
      <c r="B6" s="43"/>
      <c r="C6" s="43"/>
      <c r="D6" s="43"/>
      <c r="E6" s="43"/>
      <c r="F6" s="43"/>
      <c r="G6" s="43"/>
      <c r="H6" s="43"/>
      <c r="I6" s="43"/>
      <c r="J6" s="43"/>
      <c r="K6" s="43"/>
      <c r="L6" s="43"/>
      <c r="M6" s="43"/>
      <c r="N6" s="43"/>
    </row>
    <row r="7" spans="2:14" ht="18">
      <c r="B7" s="69" t="s">
        <v>340</v>
      </c>
      <c r="C7" s="43"/>
      <c r="D7" s="43"/>
      <c r="E7" s="43"/>
      <c r="F7" s="43"/>
      <c r="G7" s="43"/>
      <c r="H7" s="43"/>
      <c r="I7" s="43"/>
      <c r="J7" s="43"/>
      <c r="K7" s="43"/>
      <c r="L7" s="43"/>
      <c r="M7" s="43"/>
      <c r="N7" s="43"/>
    </row>
    <row r="8" spans="2:14" ht="15.75">
      <c r="B8" s="65"/>
      <c r="C8" s="43"/>
      <c r="D8" s="43"/>
      <c r="E8" s="43"/>
      <c r="F8" s="43"/>
      <c r="G8" s="43"/>
      <c r="H8" s="43"/>
      <c r="I8" s="43"/>
      <c r="J8" s="43"/>
      <c r="K8" s="43"/>
      <c r="L8" s="43"/>
      <c r="M8" s="43"/>
      <c r="N8" s="43"/>
    </row>
    <row r="9" spans="2:14" ht="15.75">
      <c r="B9" s="71" t="s">
        <v>341</v>
      </c>
      <c r="C9" s="43"/>
      <c r="D9" s="43"/>
      <c r="E9" s="43"/>
      <c r="F9" s="43"/>
      <c r="G9" s="43"/>
      <c r="H9" s="43"/>
      <c r="I9" s="43"/>
      <c r="J9" s="43"/>
      <c r="K9" s="43"/>
      <c r="L9" s="43"/>
      <c r="M9" s="43"/>
      <c r="N9" s="43"/>
    </row>
    <row r="10" spans="2:14" ht="15.75">
      <c r="B10" s="71" t="s">
        <v>342</v>
      </c>
      <c r="C10" s="43"/>
      <c r="D10" s="43"/>
      <c r="E10" s="43"/>
      <c r="F10" s="43"/>
      <c r="G10" s="43"/>
      <c r="H10" s="43"/>
      <c r="I10" s="43"/>
      <c r="J10" s="43"/>
      <c r="K10" s="43"/>
      <c r="L10" s="43"/>
      <c r="M10" s="43"/>
      <c r="N10" s="43"/>
    </row>
    <row r="11" spans="2:14" ht="15.75">
      <c r="B11" s="71" t="s">
        <v>343</v>
      </c>
      <c r="C11" s="43"/>
      <c r="D11" s="43"/>
      <c r="E11" s="43"/>
      <c r="F11" s="43"/>
      <c r="G11" s="43"/>
      <c r="H11" s="43"/>
      <c r="I11" s="43"/>
      <c r="J11" s="43"/>
      <c r="K11" s="43"/>
      <c r="L11" s="43"/>
      <c r="M11" s="43"/>
      <c r="N11" s="43"/>
    </row>
    <row r="12" spans="2:14" ht="15.75">
      <c r="B12" s="71" t="s">
        <v>344</v>
      </c>
      <c r="C12" s="43"/>
      <c r="D12" s="43"/>
      <c r="E12" s="43"/>
      <c r="F12" s="43"/>
      <c r="G12" s="43"/>
      <c r="H12" s="43"/>
      <c r="I12" s="43"/>
      <c r="J12" s="43"/>
      <c r="K12" s="43"/>
      <c r="L12" s="43"/>
      <c r="M12" s="43"/>
      <c r="N12" s="43"/>
    </row>
    <row r="13" spans="2:14" ht="15.75">
      <c r="B13" s="71"/>
      <c r="C13" s="43"/>
      <c r="D13" s="43"/>
      <c r="E13" s="43"/>
      <c r="F13" s="43"/>
      <c r="G13" s="43"/>
      <c r="H13" s="43"/>
      <c r="I13" s="43"/>
      <c r="J13" s="43"/>
      <c r="K13" s="43"/>
      <c r="L13" s="43"/>
      <c r="M13" s="43"/>
      <c r="N13" s="43"/>
    </row>
    <row r="14" spans="2:14" ht="15.75">
      <c r="B14" s="81"/>
      <c r="C14" s="43"/>
      <c r="D14" s="43"/>
      <c r="E14" s="43"/>
      <c r="F14" s="43"/>
      <c r="G14" s="43"/>
      <c r="H14" s="43"/>
      <c r="I14" s="43"/>
      <c r="J14" s="43"/>
      <c r="K14" s="43"/>
      <c r="L14" s="43"/>
      <c r="M14" s="43"/>
      <c r="N14" s="43"/>
    </row>
    <row r="15" spans="2:14" ht="15.75">
      <c r="B15" s="81"/>
      <c r="C15" s="43"/>
      <c r="D15" s="43"/>
      <c r="E15" s="43"/>
      <c r="F15" s="43"/>
      <c r="G15" s="43"/>
      <c r="H15" s="43"/>
      <c r="I15" s="43"/>
      <c r="J15" s="43"/>
      <c r="K15" s="43"/>
      <c r="L15" s="43"/>
      <c r="M15" s="43"/>
      <c r="N15" s="43"/>
    </row>
    <row r="16" spans="2:14" ht="15.75">
      <c r="B16" s="81"/>
      <c r="C16" s="43"/>
      <c r="D16" s="43"/>
      <c r="E16" s="43"/>
      <c r="F16" s="43"/>
      <c r="G16" s="43"/>
      <c r="H16" s="43"/>
      <c r="I16" s="43"/>
      <c r="J16" s="43"/>
      <c r="K16" s="43"/>
      <c r="L16" s="43"/>
      <c r="M16" s="43"/>
      <c r="N16" s="43"/>
    </row>
    <row r="17" spans="2:14" ht="15.75">
      <c r="B17" s="81"/>
      <c r="C17" s="43"/>
      <c r="D17" s="43"/>
      <c r="E17" s="43"/>
      <c r="F17" s="43"/>
      <c r="G17" s="43"/>
      <c r="H17" s="43"/>
      <c r="I17" s="43"/>
      <c r="J17" s="43"/>
      <c r="K17" s="43"/>
      <c r="L17" s="43"/>
      <c r="M17" s="43"/>
      <c r="N17" s="43"/>
    </row>
    <row r="18" spans="2:14" ht="15.75">
      <c r="B18" s="81"/>
      <c r="C18" s="43"/>
      <c r="D18" s="43"/>
      <c r="E18" s="43"/>
      <c r="F18" s="43"/>
      <c r="G18" s="43"/>
      <c r="H18" s="43"/>
      <c r="I18" s="43"/>
      <c r="J18" s="43"/>
      <c r="K18" s="43"/>
      <c r="L18" s="43"/>
      <c r="M18" s="43"/>
      <c r="N18" s="43"/>
    </row>
    <row r="19" spans="2:14" ht="15.75">
      <c r="B19" s="140"/>
      <c r="C19" s="43"/>
      <c r="D19" s="43"/>
      <c r="E19" s="43"/>
      <c r="F19" s="43"/>
      <c r="G19" s="43"/>
      <c r="H19" s="43"/>
      <c r="I19" s="43"/>
      <c r="J19" s="43"/>
      <c r="K19" s="43"/>
      <c r="L19" s="43"/>
      <c r="M19" s="43"/>
      <c r="N19" s="43"/>
    </row>
    <row r="20" spans="2:14" ht="15.75">
      <c r="B20" s="81"/>
      <c r="C20" s="43"/>
      <c r="D20" s="43"/>
      <c r="E20" s="43"/>
      <c r="F20" s="43"/>
      <c r="G20" s="43"/>
      <c r="H20" s="43"/>
      <c r="I20" s="43"/>
      <c r="J20" s="43"/>
      <c r="K20" s="43"/>
      <c r="L20" s="43"/>
      <c r="M20" s="43"/>
      <c r="N20" s="43"/>
    </row>
    <row r="21" spans="2:14" ht="15.75">
      <c r="B21" s="81"/>
      <c r="C21" s="43"/>
      <c r="D21" s="43"/>
      <c r="E21" s="43"/>
      <c r="F21" s="43"/>
      <c r="G21" s="43"/>
      <c r="H21" s="43"/>
      <c r="I21" s="43"/>
      <c r="J21" s="43"/>
      <c r="K21" s="43"/>
      <c r="L21" s="43"/>
      <c r="M21" s="43"/>
      <c r="N21" s="43"/>
    </row>
    <row r="22" spans="2:14" ht="15.75">
      <c r="B22" s="43"/>
      <c r="C22" s="43"/>
      <c r="D22" s="43"/>
      <c r="E22" s="43"/>
      <c r="F22" s="43"/>
      <c r="G22" s="43"/>
      <c r="H22" s="43"/>
      <c r="I22" s="43"/>
      <c r="J22" s="43"/>
      <c r="K22" s="43"/>
      <c r="L22" s="43"/>
      <c r="M22" s="43"/>
      <c r="N22" s="43"/>
    </row>
    <row r="23" spans="2:14" ht="15.75">
      <c r="B23" s="43"/>
      <c r="C23" s="43"/>
      <c r="D23" s="43"/>
      <c r="E23" s="43"/>
      <c r="F23" s="43"/>
      <c r="G23" s="43"/>
      <c r="H23" s="43"/>
      <c r="I23" s="43"/>
      <c r="J23" s="43"/>
      <c r="K23" s="43"/>
      <c r="L23" s="43"/>
      <c r="M23" s="43"/>
      <c r="N23" s="43"/>
    </row>
    <row r="24" spans="2:14" ht="15.75">
      <c r="B24" s="43"/>
      <c r="C24" s="43"/>
      <c r="D24" s="43"/>
      <c r="E24" s="43"/>
      <c r="F24" s="43"/>
      <c r="G24" s="43"/>
      <c r="H24" s="43"/>
      <c r="I24" s="43"/>
      <c r="J24" s="43"/>
      <c r="K24" s="43"/>
      <c r="L24" s="43"/>
      <c r="M24" s="43"/>
      <c r="N24" s="43"/>
    </row>
    <row r="25" spans="2:14" ht="15.75">
      <c r="B25" s="43"/>
      <c r="C25" s="43"/>
      <c r="D25" s="43"/>
      <c r="E25" s="43"/>
      <c r="F25" s="43"/>
      <c r="G25" s="43"/>
      <c r="H25" s="43"/>
      <c r="I25" s="43"/>
      <c r="J25" s="43"/>
      <c r="K25" s="43"/>
      <c r="L25" s="43"/>
      <c r="M25" s="43"/>
      <c r="N25" s="43"/>
    </row>
    <row r="26" spans="2:14" ht="15.75">
      <c r="B26" s="43"/>
      <c r="C26" s="43"/>
      <c r="D26" s="43"/>
      <c r="E26" s="43"/>
      <c r="F26" s="43"/>
      <c r="G26" s="43"/>
      <c r="H26" s="43"/>
      <c r="I26" s="43"/>
      <c r="J26" s="43"/>
      <c r="K26" s="43"/>
      <c r="L26" s="43"/>
      <c r="M26" s="43"/>
      <c r="N26" s="43"/>
    </row>
    <row r="27" spans="2:14" ht="15.75">
      <c r="B27" s="43"/>
      <c r="C27" s="43"/>
      <c r="D27" s="43"/>
      <c r="E27" s="43"/>
      <c r="F27" s="43"/>
      <c r="G27" s="43"/>
      <c r="H27" s="43"/>
      <c r="I27" s="43"/>
      <c r="J27" s="43"/>
      <c r="K27" s="43"/>
      <c r="L27" s="43"/>
      <c r="M27" s="43"/>
      <c r="N27" s="43"/>
    </row>
    <row r="28" spans="2:14" ht="15.75">
      <c r="B28" s="43"/>
      <c r="C28" s="43"/>
      <c r="D28" s="43"/>
      <c r="E28" s="43"/>
      <c r="F28" s="43"/>
      <c r="G28" s="43"/>
      <c r="H28" s="43"/>
      <c r="I28" s="43"/>
      <c r="J28" s="43"/>
      <c r="K28" s="43"/>
      <c r="L28" s="43"/>
      <c r="M28" s="43"/>
      <c r="N28" s="43"/>
    </row>
    <row r="29" spans="2:14" ht="15.75">
      <c r="B29" s="43"/>
      <c r="C29" s="43"/>
      <c r="D29" s="43"/>
      <c r="E29" s="43"/>
      <c r="F29" s="43"/>
      <c r="G29" s="43"/>
      <c r="H29" s="43"/>
      <c r="I29" s="43"/>
      <c r="J29" s="43"/>
      <c r="K29" s="43"/>
      <c r="L29" s="43"/>
      <c r="M29" s="52"/>
      <c r="N29" s="43"/>
    </row>
    <row r="30" spans="2:14" ht="15.75">
      <c r="B30" s="43"/>
      <c r="C30" s="43"/>
      <c r="D30" s="43"/>
      <c r="E30" s="43"/>
      <c r="F30" s="43"/>
      <c r="G30" s="43"/>
      <c r="H30" s="43"/>
      <c r="I30" s="43"/>
      <c r="J30" s="43"/>
      <c r="K30" s="43"/>
      <c r="L30" s="43"/>
      <c r="M30" s="43"/>
      <c r="N30" s="43"/>
    </row>
    <row r="31" spans="2:14" ht="15.75">
      <c r="B31" s="43"/>
      <c r="C31" s="43"/>
      <c r="D31" s="43"/>
      <c r="E31" s="43"/>
      <c r="F31" s="43"/>
      <c r="G31" s="43"/>
      <c r="H31" s="43"/>
      <c r="I31" s="43"/>
      <c r="J31" s="43"/>
      <c r="K31" s="43"/>
      <c r="L31" s="43"/>
      <c r="M31" s="43"/>
      <c r="N31" s="43"/>
    </row>
    <row r="32" spans="2:14" ht="15.75">
      <c r="B32" s="43"/>
      <c r="C32" s="43"/>
      <c r="D32" s="43"/>
      <c r="E32" s="43"/>
      <c r="F32" s="43"/>
      <c r="G32" s="43"/>
      <c r="H32" s="43"/>
      <c r="I32" s="43"/>
      <c r="J32" s="43"/>
      <c r="K32" s="43"/>
      <c r="L32" s="43"/>
      <c r="M32" s="43"/>
      <c r="N32" s="43"/>
    </row>
    <row r="33" spans="2:14" ht="15.75">
      <c r="B33" s="43"/>
      <c r="C33" s="43"/>
      <c r="D33" s="43"/>
      <c r="E33" s="43"/>
      <c r="F33" s="43"/>
      <c r="G33" s="43"/>
      <c r="H33" s="43"/>
      <c r="I33" s="43"/>
      <c r="J33" s="43"/>
      <c r="K33" s="43"/>
      <c r="L33" s="43"/>
      <c r="M33" s="43"/>
      <c r="N33" s="43"/>
    </row>
    <row r="34" spans="2:14" ht="15.75">
      <c r="B34" s="43"/>
      <c r="C34" s="43"/>
      <c r="D34" s="43"/>
      <c r="E34" s="43"/>
      <c r="F34" s="43"/>
      <c r="G34" s="43"/>
      <c r="H34" s="43"/>
      <c r="I34" s="43"/>
      <c r="J34" s="43"/>
      <c r="K34" s="43"/>
      <c r="L34" s="43"/>
      <c r="M34" s="43"/>
      <c r="N34" s="43"/>
    </row>
    <row r="35" spans="2:14" ht="15.75">
      <c r="B35" s="43"/>
      <c r="C35" s="43"/>
      <c r="D35" s="43"/>
      <c r="E35" s="43"/>
      <c r="F35" s="43"/>
      <c r="G35" s="43"/>
      <c r="H35" s="43"/>
      <c r="I35" s="43"/>
      <c r="J35" s="43"/>
      <c r="K35" s="43"/>
      <c r="L35" s="43"/>
      <c r="M35" s="141"/>
      <c r="N35" s="43"/>
    </row>
    <row r="36" spans="2:14" ht="15.75">
      <c r="B36" s="43"/>
      <c r="C36" s="43"/>
      <c r="D36" s="43"/>
      <c r="E36" s="43"/>
      <c r="F36" s="43"/>
      <c r="G36" s="43"/>
      <c r="H36" s="43"/>
      <c r="I36" s="43"/>
      <c r="J36" s="43"/>
      <c r="K36" s="43"/>
      <c r="L36" s="43"/>
      <c r="M36" s="43"/>
      <c r="N36" s="43"/>
    </row>
    <row r="37" spans="2:14" ht="14.65" customHeight="1">
      <c r="B37" s="295" t="s">
        <v>345</v>
      </c>
      <c r="C37" s="291" t="s">
        <v>346</v>
      </c>
      <c r="D37" s="291" t="s">
        <v>320</v>
      </c>
      <c r="E37" s="43"/>
      <c r="F37" s="43"/>
      <c r="G37" s="142"/>
      <c r="H37" s="43"/>
      <c r="I37" s="43"/>
      <c r="J37" s="43"/>
      <c r="K37" s="43"/>
      <c r="L37" s="43"/>
      <c r="M37" s="43"/>
      <c r="N37" s="43"/>
    </row>
    <row r="38" spans="2:14" ht="15.75">
      <c r="B38" s="82" t="s">
        <v>314</v>
      </c>
      <c r="C38" s="103">
        <v>3338663.542849998</v>
      </c>
      <c r="D38" s="242">
        <v>0.28355287300241261</v>
      </c>
      <c r="E38" s="43"/>
      <c r="F38" s="43"/>
      <c r="G38" s="43"/>
      <c r="H38" s="43"/>
      <c r="I38" s="43"/>
      <c r="J38" s="43"/>
      <c r="K38" s="43"/>
      <c r="L38" s="43"/>
      <c r="M38" s="43"/>
      <c r="N38" s="43"/>
    </row>
    <row r="39" spans="2:14" ht="15.75">
      <c r="B39" s="82" t="s">
        <v>313</v>
      </c>
      <c r="C39" s="103">
        <v>2856582.3841000008</v>
      </c>
      <c r="D39" s="242">
        <v>0.24260969444324404</v>
      </c>
      <c r="E39" s="43"/>
      <c r="F39" s="43"/>
      <c r="G39" s="142"/>
      <c r="H39" s="43"/>
      <c r="I39" s="43"/>
      <c r="J39" s="43"/>
      <c r="K39" s="43"/>
      <c r="L39" s="43"/>
      <c r="M39" s="43"/>
      <c r="N39" s="43"/>
    </row>
    <row r="40" spans="2:14" ht="15.75">
      <c r="B40" s="82" t="s">
        <v>311</v>
      </c>
      <c r="C40" s="103">
        <v>2519955.1977113974</v>
      </c>
      <c r="D40" s="242">
        <v>0.21401992952499582</v>
      </c>
      <c r="E40" s="43"/>
      <c r="F40" s="43"/>
      <c r="G40" s="142"/>
      <c r="H40" s="43"/>
      <c r="I40" s="43"/>
      <c r="J40" s="43"/>
      <c r="K40" s="43"/>
      <c r="L40" s="43"/>
      <c r="M40" s="43"/>
      <c r="N40" s="43"/>
    </row>
    <row r="41" spans="2:14" ht="15.75">
      <c r="B41" s="82" t="s">
        <v>323</v>
      </c>
      <c r="C41" s="103">
        <v>1004113.5933099997</v>
      </c>
      <c r="D41" s="242">
        <v>8.5279421106560602E-2</v>
      </c>
      <c r="E41" s="43"/>
      <c r="F41" s="43"/>
      <c r="G41" s="43"/>
      <c r="H41" s="43"/>
      <c r="I41" s="43"/>
      <c r="J41" s="43"/>
      <c r="K41" s="43"/>
      <c r="L41" s="43"/>
      <c r="M41" s="43"/>
      <c r="N41" s="43"/>
    </row>
    <row r="42" spans="2:14" ht="15.75">
      <c r="B42" s="82" t="s">
        <v>312</v>
      </c>
      <c r="C42" s="103">
        <v>688869.71435999998</v>
      </c>
      <c r="D42" s="242">
        <v>5.8505741631092331E-2</v>
      </c>
      <c r="E42" s="43"/>
      <c r="F42" s="43"/>
      <c r="G42" s="43"/>
      <c r="H42" s="43"/>
      <c r="I42" s="43"/>
      <c r="J42" s="43"/>
      <c r="K42" s="43"/>
      <c r="L42" s="43"/>
      <c r="M42" s="43"/>
      <c r="N42" s="43"/>
    </row>
    <row r="43" spans="2:14" ht="15.75">
      <c r="B43" s="82" t="s">
        <v>324</v>
      </c>
      <c r="C43" s="103">
        <v>598294.65000000026</v>
      </c>
      <c r="D43" s="242">
        <v>5.0813196577650793E-2</v>
      </c>
      <c r="E43" s="43"/>
      <c r="F43" s="43"/>
      <c r="G43" s="43"/>
      <c r="H43" s="43"/>
      <c r="I43" s="43"/>
      <c r="J43" s="43"/>
      <c r="K43" s="43"/>
      <c r="L43" s="43"/>
      <c r="M43" s="43"/>
      <c r="N43" s="43"/>
    </row>
    <row r="44" spans="2:14" ht="15.75">
      <c r="B44" s="82" t="s">
        <v>347</v>
      </c>
      <c r="C44" s="103">
        <v>503266.03557999997</v>
      </c>
      <c r="D44" s="242">
        <v>4.2742411279762443E-2</v>
      </c>
      <c r="E44" s="43"/>
      <c r="F44" s="43"/>
      <c r="G44" s="43"/>
      <c r="H44" s="43"/>
      <c r="I44" s="43"/>
      <c r="J44" s="43"/>
      <c r="K44" s="43"/>
      <c r="L44" s="43"/>
      <c r="M44" s="43"/>
      <c r="N44" s="43"/>
    </row>
    <row r="45" spans="2:14" ht="15.75">
      <c r="B45" s="82" t="s">
        <v>348</v>
      </c>
      <c r="C45" s="103">
        <v>264649.9270000002</v>
      </c>
      <c r="D45" s="242">
        <v>2.2476732434281228E-2</v>
      </c>
      <c r="E45" s="43"/>
      <c r="F45" s="43"/>
      <c r="G45" s="43"/>
      <c r="H45" s="43"/>
      <c r="I45" s="43"/>
      <c r="J45" s="43"/>
      <c r="K45" s="43"/>
      <c r="L45" s="43"/>
      <c r="M45" s="43"/>
      <c r="N45" s="43"/>
    </row>
    <row r="46" spans="2:14" ht="15.75">
      <c r="B46" s="295" t="s">
        <v>148</v>
      </c>
      <c r="C46" s="322">
        <f>SUM(C38:C45)</f>
        <v>11774395.044911398</v>
      </c>
      <c r="D46" s="323">
        <f>SUM(D38:D45)</f>
        <v>1</v>
      </c>
      <c r="E46" s="43"/>
      <c r="F46" s="43"/>
      <c r="G46" s="43"/>
      <c r="H46" s="43"/>
      <c r="I46" s="43"/>
      <c r="J46" s="43"/>
      <c r="K46" s="43"/>
      <c r="L46" s="43"/>
      <c r="M46" s="43"/>
      <c r="N46" s="43"/>
    </row>
    <row r="47" spans="2:14" ht="15.75">
      <c r="B47" s="43"/>
      <c r="C47" s="43"/>
      <c r="D47" s="43"/>
      <c r="E47" s="43"/>
      <c r="F47" s="43"/>
      <c r="G47" s="43"/>
      <c r="H47" s="43"/>
      <c r="I47" s="43"/>
      <c r="J47" s="43"/>
      <c r="K47" s="43"/>
      <c r="L47" s="43"/>
      <c r="M47" s="43"/>
      <c r="N47" s="43"/>
    </row>
    <row r="48" spans="2:14" ht="15.75">
      <c r="B48" s="63" t="s">
        <v>127</v>
      </c>
      <c r="C48" s="43"/>
      <c r="D48" s="43"/>
      <c r="E48" s="43"/>
      <c r="F48" s="43"/>
      <c r="G48" s="43"/>
      <c r="H48" s="43"/>
      <c r="I48" s="43"/>
      <c r="J48" s="43"/>
      <c r="K48" s="43"/>
      <c r="L48" s="43"/>
      <c r="M48" s="43"/>
      <c r="N48" s="43"/>
    </row>
    <row r="49" spans="2:14" ht="15.75">
      <c r="B49" s="43"/>
      <c r="C49" s="43"/>
      <c r="D49" s="43"/>
      <c r="E49" s="43"/>
      <c r="F49" s="43"/>
      <c r="G49" s="43"/>
      <c r="H49" s="43"/>
      <c r="I49" s="43"/>
      <c r="J49" s="43"/>
      <c r="K49" s="43"/>
      <c r="L49" s="43"/>
      <c r="M49" s="43"/>
      <c r="N49" s="43"/>
    </row>
    <row r="50" spans="2:14" ht="15.75">
      <c r="B50" s="43"/>
      <c r="C50" s="43"/>
      <c r="D50" s="43"/>
      <c r="E50" s="43"/>
      <c r="F50" s="43"/>
      <c r="G50" s="43"/>
      <c r="H50" s="43"/>
      <c r="I50" s="43"/>
      <c r="J50" s="43"/>
      <c r="K50" s="43"/>
      <c r="L50" s="43"/>
      <c r="M50" s="43"/>
      <c r="N50" s="43"/>
    </row>
    <row r="51" spans="2:14" ht="15.75">
      <c r="B51" s="43"/>
      <c r="C51" s="43"/>
      <c r="D51" s="43"/>
      <c r="E51" s="43"/>
      <c r="F51" s="43"/>
      <c r="G51" s="43"/>
      <c r="H51" s="43"/>
      <c r="I51" s="43"/>
      <c r="J51" s="43"/>
      <c r="K51" s="43"/>
      <c r="L51" s="43"/>
      <c r="M51" s="43"/>
      <c r="N51" s="43"/>
    </row>
    <row r="52" spans="2:14" ht="15.75">
      <c r="B52" s="43"/>
      <c r="C52" s="43"/>
      <c r="D52" s="43"/>
      <c r="E52" s="43"/>
      <c r="F52" s="43"/>
      <c r="G52" s="43"/>
      <c r="H52" s="43"/>
      <c r="I52" s="43"/>
      <c r="J52" s="43"/>
      <c r="K52" s="43"/>
      <c r="L52" s="43"/>
      <c r="M52" s="43"/>
      <c r="N52" s="43"/>
    </row>
    <row r="53" spans="2:14" ht="15.75">
      <c r="B53" s="43"/>
      <c r="C53" s="43"/>
      <c r="D53" s="43"/>
      <c r="E53" s="43"/>
      <c r="F53" s="43"/>
      <c r="G53" s="43"/>
      <c r="H53" s="43"/>
      <c r="I53" s="43"/>
      <c r="J53" s="43"/>
      <c r="K53" s="43"/>
      <c r="L53" s="43"/>
      <c r="M53" s="43"/>
      <c r="N53" s="43"/>
    </row>
    <row r="54" spans="2:14" ht="15.75">
      <c r="B54" s="43"/>
      <c r="C54" s="43"/>
      <c r="D54" s="43"/>
      <c r="E54" s="43"/>
      <c r="F54" s="43"/>
      <c r="G54" s="43"/>
      <c r="H54" s="43"/>
      <c r="I54" s="43"/>
      <c r="J54" s="43"/>
      <c r="K54" s="43"/>
      <c r="L54" s="43"/>
      <c r="M54" s="43"/>
      <c r="N54" s="43"/>
    </row>
  </sheetData>
  <hyperlinks>
    <hyperlink ref="B48" location="Introduction!A1" display="Return to information tab" xr:uid="{25671842-F6A1-4F51-8ED4-31B28FAB890A}"/>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9742-EF5B-4C5F-8EB5-EDB3D2F9D422}">
  <sheetPr codeName="Sheet2">
    <pageSetUpPr autoPageBreaks="0"/>
  </sheetPr>
  <dimension ref="B4:D34"/>
  <sheetViews>
    <sheetView showGridLines="0" zoomScaleNormal="100" workbookViewId="0"/>
  </sheetViews>
  <sheetFormatPr defaultRowHeight="14.25"/>
  <cols>
    <col min="1" max="1" width="2.42578125" customWidth="1"/>
    <col min="2" max="2" width="29" customWidth="1"/>
    <col min="3" max="3" width="31.5703125" bestFit="1" customWidth="1"/>
    <col min="4" max="12" width="17.5703125" customWidth="1"/>
  </cols>
  <sheetData>
    <row r="4" spans="2:4" ht="15.75">
      <c r="B4" s="43"/>
      <c r="C4" s="43"/>
      <c r="D4" s="43"/>
    </row>
    <row r="5" spans="2:4" ht="21">
      <c r="B5" s="70" t="s">
        <v>77</v>
      </c>
      <c r="C5" s="43"/>
      <c r="D5" s="43"/>
    </row>
    <row r="6" spans="2:4" ht="15.75">
      <c r="B6" s="43"/>
      <c r="C6" s="43"/>
      <c r="D6" s="43"/>
    </row>
    <row r="7" spans="2:4" ht="15.75">
      <c r="B7" s="43" t="s">
        <v>78</v>
      </c>
      <c r="C7" s="43"/>
      <c r="D7" s="43"/>
    </row>
    <row r="8" spans="2:4" ht="15.75">
      <c r="B8" s="43"/>
      <c r="C8" s="43"/>
      <c r="D8" s="43"/>
    </row>
    <row r="9" spans="2:4" ht="15.75">
      <c r="B9" s="64" t="s">
        <v>79</v>
      </c>
      <c r="C9" s="64" t="s">
        <v>80</v>
      </c>
      <c r="D9" s="43"/>
    </row>
    <row r="10" spans="2:4" ht="15.75">
      <c r="B10" s="39" t="s">
        <v>81</v>
      </c>
      <c r="C10" s="61" t="s">
        <v>82</v>
      </c>
      <c r="D10" s="43"/>
    </row>
    <row r="11" spans="2:4" ht="15.75">
      <c r="B11" s="39" t="s">
        <v>83</v>
      </c>
      <c r="C11" s="61" t="s">
        <v>84</v>
      </c>
      <c r="D11" s="43"/>
    </row>
    <row r="12" spans="2:4" ht="15.75">
      <c r="B12" s="39" t="s">
        <v>85</v>
      </c>
      <c r="C12" s="62" t="s">
        <v>86</v>
      </c>
      <c r="D12" s="43"/>
    </row>
    <row r="13" spans="2:4" ht="15.75">
      <c r="B13" s="39" t="s">
        <v>87</v>
      </c>
      <c r="C13" s="62" t="s">
        <v>88</v>
      </c>
      <c r="D13" s="43"/>
    </row>
    <row r="14" spans="2:4" ht="15.75">
      <c r="B14" s="39" t="s">
        <v>89</v>
      </c>
      <c r="C14" s="62" t="s">
        <v>90</v>
      </c>
      <c r="D14" s="43"/>
    </row>
    <row r="15" spans="2:4" ht="15.75">
      <c r="B15" s="39" t="s">
        <v>91</v>
      </c>
      <c r="C15" s="62" t="s">
        <v>92</v>
      </c>
      <c r="D15" s="43"/>
    </row>
    <row r="16" spans="2:4" ht="15.75">
      <c r="B16" s="39" t="s">
        <v>93</v>
      </c>
      <c r="C16" s="62" t="s">
        <v>94</v>
      </c>
      <c r="D16" s="43"/>
    </row>
    <row r="17" spans="2:4" ht="15.75">
      <c r="B17" s="39" t="s">
        <v>95</v>
      </c>
      <c r="C17" s="62" t="s">
        <v>96</v>
      </c>
      <c r="D17" s="43"/>
    </row>
    <row r="18" spans="2:4" ht="15.75">
      <c r="B18" s="39" t="s">
        <v>97</v>
      </c>
      <c r="C18" s="62" t="s">
        <v>98</v>
      </c>
      <c r="D18" s="43"/>
    </row>
    <row r="19" spans="2:4" ht="15.75">
      <c r="B19" s="39" t="s">
        <v>99</v>
      </c>
      <c r="C19" s="62" t="s">
        <v>100</v>
      </c>
      <c r="D19" s="43"/>
    </row>
    <row r="20" spans="2:4" ht="15.75">
      <c r="B20" s="39" t="s">
        <v>101</v>
      </c>
      <c r="C20" s="62" t="s">
        <v>102</v>
      </c>
      <c r="D20" s="43"/>
    </row>
    <row r="21" spans="2:4" ht="15.75">
      <c r="B21" s="39" t="s">
        <v>103</v>
      </c>
      <c r="C21" s="62" t="s">
        <v>104</v>
      </c>
      <c r="D21" s="43"/>
    </row>
    <row r="22" spans="2:4" ht="15.75">
      <c r="B22" s="39" t="s">
        <v>105</v>
      </c>
      <c r="C22" s="62" t="s">
        <v>106</v>
      </c>
      <c r="D22" s="43"/>
    </row>
    <row r="23" spans="2:4" ht="15.75">
      <c r="B23" s="39" t="s">
        <v>107</v>
      </c>
      <c r="C23" s="62" t="s">
        <v>108</v>
      </c>
      <c r="D23" s="43"/>
    </row>
    <row r="24" spans="2:4" ht="15.75">
      <c r="B24" s="39" t="s">
        <v>109</v>
      </c>
      <c r="C24" s="62" t="s">
        <v>110</v>
      </c>
      <c r="D24" s="43"/>
    </row>
    <row r="25" spans="2:4" ht="15.75">
      <c r="B25" s="39" t="s">
        <v>111</v>
      </c>
      <c r="C25" s="62" t="s">
        <v>112</v>
      </c>
      <c r="D25" s="43"/>
    </row>
    <row r="26" spans="2:4" ht="15.75">
      <c r="B26" s="39" t="s">
        <v>113</v>
      </c>
      <c r="C26" s="62" t="s">
        <v>114</v>
      </c>
      <c r="D26" s="43"/>
    </row>
    <row r="27" spans="2:4" ht="15.75">
      <c r="B27" s="39" t="s">
        <v>115</v>
      </c>
      <c r="C27" s="62" t="s">
        <v>116</v>
      </c>
      <c r="D27" s="43"/>
    </row>
    <row r="28" spans="2:4" ht="15.75">
      <c r="B28" s="39" t="s">
        <v>117</v>
      </c>
      <c r="C28" s="62" t="s">
        <v>118</v>
      </c>
      <c r="D28" s="43"/>
    </row>
    <row r="29" spans="2:4" ht="15.75">
      <c r="B29" s="39" t="s">
        <v>119</v>
      </c>
      <c r="C29" s="62" t="s">
        <v>120</v>
      </c>
      <c r="D29" s="43"/>
    </row>
    <row r="30" spans="2:4" ht="15.75">
      <c r="B30" s="39" t="s">
        <v>121</v>
      </c>
      <c r="C30" s="62" t="s">
        <v>122</v>
      </c>
      <c r="D30" s="43"/>
    </row>
    <row r="31" spans="2:4" ht="15.75">
      <c r="B31" s="39" t="s">
        <v>123</v>
      </c>
      <c r="C31" s="62" t="s">
        <v>124</v>
      </c>
      <c r="D31" s="43"/>
    </row>
    <row r="32" spans="2:4" ht="15.75">
      <c r="B32" s="39" t="s">
        <v>125</v>
      </c>
      <c r="C32" s="62" t="s">
        <v>126</v>
      </c>
      <c r="D32" s="43"/>
    </row>
    <row r="33" spans="2:4" ht="15.75">
      <c r="C33" s="43"/>
      <c r="D33" s="43"/>
    </row>
    <row r="34" spans="2:4" ht="15.75">
      <c r="B34" s="63" t="s">
        <v>127</v>
      </c>
      <c r="C34" s="43"/>
      <c r="D34" s="43"/>
    </row>
  </sheetData>
  <phoneticPr fontId="19" type="noConversion"/>
  <hyperlinks>
    <hyperlink ref="B34" location="Introduction!A1" display="Return to information tab" xr:uid="{0F19352D-4A2B-49A6-A6AF-8E9543D4FD6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2D0C-E90D-4DF9-B82B-40F0099E62E5}">
  <sheetPr codeName="Sheet22">
    <tabColor rgb="FF079448"/>
    <pageSetUpPr autoPageBreaks="0"/>
  </sheetPr>
  <dimension ref="B5:U80"/>
  <sheetViews>
    <sheetView showGridLines="0" zoomScaleNormal="100" workbookViewId="0"/>
  </sheetViews>
  <sheetFormatPr defaultRowHeight="14.25"/>
  <cols>
    <col min="1" max="1" width="2.42578125" customWidth="1"/>
    <col min="2" max="2" width="19.85546875" customWidth="1"/>
    <col min="3" max="3" width="14.42578125" customWidth="1"/>
    <col min="4" max="4" width="14" customWidth="1"/>
    <col min="5" max="5" width="18.85546875" customWidth="1"/>
    <col min="6" max="6" width="17.5703125" customWidth="1"/>
    <col min="7" max="7" width="17.140625" customWidth="1"/>
    <col min="8" max="8" width="12.7109375" customWidth="1"/>
    <col min="9" max="9" width="10.85546875" customWidth="1"/>
    <col min="10" max="10" width="14.28515625" customWidth="1"/>
    <col min="11" max="11" width="16" customWidth="1"/>
  </cols>
  <sheetData>
    <row r="5" spans="2:21" ht="21">
      <c r="B5" s="70" t="s">
        <v>21</v>
      </c>
      <c r="C5" s="43"/>
      <c r="D5" s="43"/>
      <c r="E5" s="43"/>
      <c r="F5" s="43"/>
      <c r="G5" s="43"/>
      <c r="H5" s="43"/>
      <c r="I5" s="43"/>
      <c r="J5" s="43"/>
      <c r="K5" s="43"/>
      <c r="L5" s="43"/>
      <c r="M5" s="43"/>
      <c r="N5" s="43"/>
      <c r="U5" s="5"/>
    </row>
    <row r="6" spans="2:21" ht="15.75">
      <c r="B6" s="43"/>
      <c r="C6" s="43"/>
      <c r="D6" s="43"/>
      <c r="E6" s="43"/>
      <c r="F6" s="43"/>
      <c r="G6" s="43"/>
      <c r="H6" s="43"/>
      <c r="I6" s="43"/>
      <c r="J6" s="43"/>
      <c r="K6" s="43"/>
      <c r="L6" s="43"/>
      <c r="M6" s="43"/>
      <c r="N6" s="43"/>
    </row>
    <row r="7" spans="2:21" ht="18">
      <c r="B7" s="69" t="s">
        <v>28</v>
      </c>
      <c r="C7" s="43"/>
      <c r="D7" s="43"/>
      <c r="E7" s="43"/>
      <c r="F7" s="43"/>
      <c r="G7" s="43"/>
      <c r="H7" s="43"/>
      <c r="I7" s="43"/>
      <c r="J7" s="43"/>
      <c r="K7" s="43"/>
      <c r="L7" s="43"/>
      <c r="M7" s="43"/>
      <c r="N7" s="43"/>
    </row>
    <row r="8" spans="2:21" ht="15.75">
      <c r="B8" s="65"/>
      <c r="C8" s="43"/>
      <c r="D8" s="43"/>
      <c r="E8" s="43"/>
      <c r="F8" s="43"/>
      <c r="G8" s="43"/>
      <c r="H8" s="43"/>
      <c r="I8" s="43"/>
      <c r="J8" s="43"/>
      <c r="K8" s="43"/>
      <c r="L8" s="43"/>
      <c r="M8" s="43"/>
      <c r="N8" s="43"/>
    </row>
    <row r="9" spans="2:21" ht="15.75">
      <c r="B9" s="71" t="s">
        <v>349</v>
      </c>
      <c r="C9" s="43"/>
      <c r="D9" s="43"/>
      <c r="E9" s="43"/>
      <c r="F9" s="43"/>
      <c r="G9" s="43"/>
      <c r="H9" s="43"/>
      <c r="I9" s="43"/>
      <c r="J9" s="43"/>
      <c r="K9" s="43"/>
      <c r="L9" s="43"/>
      <c r="M9" s="43"/>
      <c r="N9" s="43"/>
    </row>
    <row r="10" spans="2:21" ht="15.75">
      <c r="B10" s="71" t="s">
        <v>350</v>
      </c>
      <c r="C10" s="43"/>
      <c r="D10" s="43"/>
      <c r="E10" s="43"/>
      <c r="F10" s="43"/>
      <c r="G10" s="43"/>
      <c r="H10" s="43"/>
      <c r="I10" s="43"/>
      <c r="J10" s="43"/>
      <c r="K10" s="43"/>
      <c r="L10" s="43"/>
      <c r="M10" s="43"/>
      <c r="N10" s="43"/>
    </row>
    <row r="11" spans="2:21" ht="15.75">
      <c r="B11" s="71"/>
      <c r="C11" s="43"/>
      <c r="D11" s="43"/>
      <c r="E11" s="43"/>
      <c r="F11" s="43"/>
      <c r="G11" s="43"/>
      <c r="H11" s="43"/>
      <c r="I11" s="43"/>
      <c r="J11" s="43"/>
      <c r="K11" s="43"/>
      <c r="L11" s="43"/>
      <c r="M11" s="43"/>
      <c r="N11" s="43"/>
    </row>
    <row r="12" spans="2:21" ht="15.75">
      <c r="B12" s="43"/>
      <c r="C12" s="43"/>
      <c r="D12" s="43"/>
      <c r="E12" s="43"/>
      <c r="F12" s="43"/>
      <c r="G12" s="43"/>
      <c r="H12" s="43"/>
      <c r="I12" s="43"/>
      <c r="J12" s="43"/>
      <c r="K12" s="43"/>
      <c r="L12" s="43"/>
      <c r="M12" s="53"/>
      <c r="N12" s="43"/>
    </row>
    <row r="13" spans="2:21" ht="15.75">
      <c r="B13" s="43"/>
      <c r="C13" s="43"/>
      <c r="D13" s="43"/>
      <c r="E13" s="43"/>
      <c r="F13" s="43"/>
      <c r="G13" s="43"/>
      <c r="H13" s="43"/>
      <c r="I13" s="43"/>
      <c r="J13" s="43"/>
      <c r="K13" s="43"/>
      <c r="L13" s="43"/>
      <c r="M13" s="43"/>
      <c r="N13" s="43"/>
    </row>
    <row r="14" spans="2:21" ht="15.75">
      <c r="B14" s="43"/>
      <c r="C14" s="43"/>
      <c r="D14" s="43"/>
      <c r="E14" s="43"/>
      <c r="F14" s="43"/>
      <c r="G14" s="43"/>
      <c r="H14" s="43"/>
      <c r="I14" s="43"/>
      <c r="J14" s="43"/>
      <c r="K14" s="43"/>
      <c r="L14" s="43"/>
      <c r="M14" s="43"/>
      <c r="N14" s="43"/>
    </row>
    <row r="15" spans="2:21" ht="15.75">
      <c r="B15" s="43"/>
      <c r="C15" s="43"/>
      <c r="D15" s="43"/>
      <c r="E15" s="43"/>
      <c r="F15" s="43"/>
      <c r="G15" s="43"/>
      <c r="H15" s="43"/>
      <c r="I15" s="43"/>
      <c r="J15" s="43"/>
      <c r="K15" s="43"/>
      <c r="L15" s="43"/>
      <c r="M15" s="43"/>
      <c r="N15" s="43"/>
    </row>
    <row r="16" spans="2:21" ht="15.75">
      <c r="B16" s="43"/>
      <c r="C16" s="43"/>
      <c r="D16" s="43"/>
      <c r="E16" s="43"/>
      <c r="F16" s="43"/>
      <c r="G16" s="43"/>
      <c r="H16" s="43"/>
      <c r="I16" s="43"/>
      <c r="J16" s="43"/>
      <c r="K16" s="43"/>
      <c r="L16" s="43"/>
      <c r="M16" s="43"/>
      <c r="N16" s="43"/>
    </row>
    <row r="17" spans="2:14" ht="15.75">
      <c r="B17" s="43"/>
      <c r="C17" s="43"/>
      <c r="D17" s="43"/>
      <c r="E17" s="43"/>
      <c r="F17" s="43"/>
      <c r="G17" s="43"/>
      <c r="H17" s="43"/>
      <c r="I17" s="43"/>
      <c r="J17" s="43"/>
      <c r="K17" s="43"/>
      <c r="L17" s="43"/>
      <c r="M17" s="43"/>
      <c r="N17" s="43"/>
    </row>
    <row r="18" spans="2:14" ht="15.75">
      <c r="B18" s="43"/>
      <c r="C18" s="43"/>
      <c r="D18" s="43"/>
      <c r="E18" s="43"/>
      <c r="F18" s="43"/>
      <c r="G18" s="43"/>
      <c r="H18" s="43"/>
      <c r="I18" s="43"/>
      <c r="J18" s="43"/>
      <c r="K18" s="43"/>
      <c r="L18" s="43"/>
      <c r="M18" s="43"/>
      <c r="N18" s="43"/>
    </row>
    <row r="19" spans="2:14" ht="15.75">
      <c r="B19" s="43"/>
      <c r="C19" s="43"/>
      <c r="D19" s="43"/>
      <c r="E19" s="43"/>
      <c r="F19" s="43"/>
      <c r="G19" s="43"/>
      <c r="H19" s="43"/>
      <c r="I19" s="43"/>
      <c r="J19" s="43"/>
      <c r="K19" s="43"/>
      <c r="L19" s="43"/>
      <c r="M19" s="43"/>
      <c r="N19" s="43"/>
    </row>
    <row r="20" spans="2:14" ht="15.75">
      <c r="B20" s="43"/>
      <c r="C20" s="43"/>
      <c r="D20" s="43"/>
      <c r="E20" s="43"/>
      <c r="F20" s="43"/>
      <c r="G20" s="43"/>
      <c r="H20" s="43"/>
      <c r="I20" s="43"/>
      <c r="J20" s="43"/>
      <c r="K20" s="43"/>
      <c r="L20" s="43"/>
      <c r="M20" s="43"/>
      <c r="N20" s="43"/>
    </row>
    <row r="21" spans="2:14" ht="15.75">
      <c r="B21" s="43"/>
      <c r="C21" s="43"/>
      <c r="D21" s="43"/>
      <c r="E21" s="43"/>
      <c r="F21" s="43"/>
      <c r="G21" s="43"/>
      <c r="H21" s="43"/>
      <c r="I21" s="43"/>
      <c r="J21" s="43"/>
      <c r="K21" s="43"/>
      <c r="L21" s="43"/>
      <c r="M21" s="43"/>
      <c r="N21" s="43"/>
    </row>
    <row r="22" spans="2:14" ht="15.75">
      <c r="B22" s="43"/>
      <c r="C22" s="43"/>
      <c r="D22" s="43"/>
      <c r="E22" s="43"/>
      <c r="F22" s="43"/>
      <c r="G22" s="43"/>
      <c r="H22" s="43"/>
      <c r="I22" s="43"/>
      <c r="J22" s="43"/>
      <c r="K22" s="43"/>
      <c r="L22" s="43"/>
      <c r="M22" s="43"/>
      <c r="N22" s="43"/>
    </row>
    <row r="23" spans="2:14" ht="15.75">
      <c r="B23" s="43"/>
      <c r="C23" s="43"/>
      <c r="D23" s="43"/>
      <c r="E23" s="43"/>
      <c r="F23" s="43"/>
      <c r="G23" s="43"/>
      <c r="H23" s="43"/>
      <c r="I23" s="43"/>
      <c r="J23" s="43"/>
      <c r="K23" s="43"/>
      <c r="L23" s="43"/>
      <c r="M23" s="43"/>
      <c r="N23" s="43"/>
    </row>
    <row r="24" spans="2:14" ht="15.75">
      <c r="B24" s="43"/>
      <c r="C24" s="43"/>
      <c r="D24" s="43"/>
      <c r="E24" s="43"/>
      <c r="F24" s="43"/>
      <c r="G24" s="43"/>
      <c r="H24" s="43"/>
      <c r="I24" s="43"/>
      <c r="J24" s="43"/>
      <c r="K24" s="43"/>
      <c r="L24" s="43"/>
      <c r="M24" s="43"/>
      <c r="N24" s="43"/>
    </row>
    <row r="25" spans="2:14" ht="15.75">
      <c r="B25" s="43"/>
      <c r="C25" s="43"/>
      <c r="D25" s="43"/>
      <c r="E25" s="43"/>
      <c r="F25" s="43"/>
      <c r="G25" s="43"/>
      <c r="H25" s="43"/>
      <c r="I25" s="43"/>
      <c r="J25" s="43"/>
      <c r="K25" s="43"/>
      <c r="L25" s="43"/>
      <c r="M25" s="43"/>
      <c r="N25" s="43"/>
    </row>
    <row r="26" spans="2:14" ht="15.75">
      <c r="B26" s="43"/>
      <c r="C26" s="43"/>
      <c r="D26" s="43"/>
      <c r="E26" s="43"/>
      <c r="F26" s="43"/>
      <c r="G26" s="43"/>
      <c r="H26" s="43"/>
      <c r="I26" s="43"/>
      <c r="J26" s="43"/>
      <c r="K26" s="43"/>
      <c r="L26" s="43"/>
      <c r="M26" s="43"/>
      <c r="N26" s="43"/>
    </row>
    <row r="27" spans="2:14" ht="15.75">
      <c r="B27" s="43"/>
      <c r="C27" s="43"/>
      <c r="D27" s="43"/>
      <c r="E27" s="43"/>
      <c r="F27" s="43"/>
      <c r="G27" s="43"/>
      <c r="H27" s="43"/>
      <c r="I27" s="43"/>
      <c r="J27" s="43"/>
      <c r="K27" s="43"/>
      <c r="L27" s="43"/>
      <c r="M27" s="43"/>
      <c r="N27" s="43"/>
    </row>
    <row r="28" spans="2:14" ht="15.75">
      <c r="B28" s="43"/>
      <c r="C28" s="43"/>
      <c r="D28" s="43"/>
      <c r="E28" s="43"/>
      <c r="F28" s="43"/>
      <c r="G28" s="43"/>
      <c r="H28" s="43"/>
      <c r="I28" s="43"/>
      <c r="J28" s="43"/>
      <c r="K28" s="43"/>
      <c r="L28" s="43"/>
      <c r="M28" s="43"/>
      <c r="N28" s="43"/>
    </row>
    <row r="29" spans="2:14" ht="15.75">
      <c r="B29" s="43"/>
      <c r="C29" s="43"/>
      <c r="D29" s="43"/>
      <c r="E29" s="43"/>
      <c r="F29" s="43"/>
      <c r="G29" s="43"/>
      <c r="H29" s="43"/>
      <c r="I29" s="43"/>
      <c r="J29" s="43"/>
      <c r="K29" s="43"/>
      <c r="L29" s="43"/>
      <c r="M29" s="43"/>
      <c r="N29" s="43"/>
    </row>
    <row r="30" spans="2:14" ht="15.75">
      <c r="B30" s="43"/>
      <c r="C30" s="43"/>
      <c r="D30" s="43"/>
      <c r="E30" s="43"/>
      <c r="F30" s="43"/>
      <c r="G30" s="43"/>
      <c r="H30" s="43"/>
      <c r="I30" s="43"/>
      <c r="J30" s="43"/>
      <c r="K30" s="43"/>
      <c r="L30" s="43"/>
      <c r="M30" s="43"/>
      <c r="N30" s="43"/>
    </row>
    <row r="31" spans="2:14" ht="15.75">
      <c r="B31" s="43"/>
      <c r="C31" s="43"/>
      <c r="D31" s="43"/>
      <c r="E31" s="43"/>
      <c r="F31" s="43"/>
      <c r="G31" s="43"/>
      <c r="H31" s="43"/>
      <c r="I31" s="43"/>
      <c r="J31" s="43"/>
      <c r="K31" s="43"/>
      <c r="L31" s="43"/>
      <c r="M31" s="43"/>
      <c r="N31" s="43"/>
    </row>
    <row r="32" spans="2:14" ht="15.75">
      <c r="B32" s="43"/>
      <c r="C32" s="43"/>
      <c r="D32" s="43"/>
      <c r="E32" s="43"/>
      <c r="F32" s="43"/>
      <c r="G32" s="43"/>
      <c r="H32" s="43"/>
      <c r="I32" s="43"/>
      <c r="J32" s="43"/>
      <c r="K32" s="43"/>
      <c r="L32" s="43"/>
      <c r="M32" s="43"/>
      <c r="N32" s="43"/>
    </row>
    <row r="33" spans="2:14" ht="15.75">
      <c r="B33" s="43"/>
      <c r="C33" s="43"/>
      <c r="D33" s="43"/>
      <c r="E33" s="43"/>
      <c r="F33" s="43"/>
      <c r="G33" s="43"/>
      <c r="H33" s="43"/>
      <c r="I33" s="43"/>
      <c r="J33" s="43"/>
      <c r="K33" s="43"/>
      <c r="L33" s="43"/>
      <c r="M33" s="43"/>
      <c r="N33" s="43"/>
    </row>
    <row r="34" spans="2:14" ht="15.75">
      <c r="B34" s="43"/>
      <c r="C34" s="43"/>
      <c r="D34" s="43"/>
      <c r="E34" s="43"/>
      <c r="F34" s="43"/>
      <c r="G34" s="43"/>
      <c r="H34" s="43"/>
      <c r="I34" s="43"/>
      <c r="J34" s="43"/>
      <c r="K34" s="43"/>
      <c r="L34" s="43"/>
      <c r="M34" s="43"/>
      <c r="N34" s="43"/>
    </row>
    <row r="35" spans="2:14" ht="15.75">
      <c r="B35" s="320" t="s">
        <v>351</v>
      </c>
      <c r="C35" s="291" t="s">
        <v>352</v>
      </c>
      <c r="D35" s="291" t="s">
        <v>353</v>
      </c>
      <c r="E35" s="291" t="s">
        <v>354</v>
      </c>
      <c r="F35" s="291" t="s">
        <v>355</v>
      </c>
      <c r="G35" s="43"/>
      <c r="H35" s="43"/>
      <c r="I35" s="43"/>
      <c r="J35" s="43"/>
      <c r="K35" s="43"/>
      <c r="L35" s="43"/>
      <c r="M35" s="43"/>
      <c r="N35" s="43"/>
    </row>
    <row r="36" spans="2:14" ht="15.75">
      <c r="B36" s="74" t="s">
        <v>356</v>
      </c>
      <c r="C36" s="285">
        <v>0.99582156086561646</v>
      </c>
      <c r="D36" s="325">
        <v>0.9999920171986173</v>
      </c>
      <c r="E36" s="285">
        <v>0.88102578100238393</v>
      </c>
      <c r="F36" s="285">
        <v>0.57427868514855773</v>
      </c>
      <c r="G36" s="43"/>
      <c r="H36" s="43"/>
      <c r="I36" s="43"/>
      <c r="J36" s="43"/>
      <c r="K36" s="43"/>
      <c r="L36" s="43"/>
      <c r="M36" s="43"/>
      <c r="N36" s="43"/>
    </row>
    <row r="37" spans="2:14" ht="15.75">
      <c r="B37" s="74" t="s">
        <v>357</v>
      </c>
      <c r="C37" s="285">
        <v>4.1784391343835017E-3</v>
      </c>
      <c r="D37" s="324">
        <v>0</v>
      </c>
      <c r="E37" s="324">
        <v>0</v>
      </c>
      <c r="F37" s="285">
        <v>3.7205018043735751E-2</v>
      </c>
      <c r="G37" s="43"/>
      <c r="H37" s="43"/>
      <c r="I37" s="43"/>
      <c r="J37" s="43"/>
      <c r="K37" s="43"/>
      <c r="L37" s="43"/>
      <c r="M37" s="43"/>
      <c r="N37" s="43"/>
    </row>
    <row r="38" spans="2:14" ht="15.75">
      <c r="B38" s="74" t="s">
        <v>358</v>
      </c>
      <c r="C38" s="285">
        <v>0</v>
      </c>
      <c r="D38" s="325">
        <v>7.9828013826561314E-6</v>
      </c>
      <c r="E38" s="285">
        <v>0.11897421899761609</v>
      </c>
      <c r="F38" s="285">
        <v>0.38851629680770877</v>
      </c>
      <c r="G38" s="43"/>
      <c r="H38" s="43"/>
      <c r="I38" s="43"/>
      <c r="J38" s="43"/>
      <c r="K38" s="43"/>
      <c r="L38" s="43"/>
      <c r="M38" s="43"/>
      <c r="N38" s="43"/>
    </row>
    <row r="39" spans="2:14" ht="15.75">
      <c r="B39" s="79"/>
      <c r="C39" s="43"/>
      <c r="D39" s="43"/>
      <c r="E39" s="43"/>
      <c r="F39" s="43"/>
      <c r="G39" s="43"/>
      <c r="H39" s="43"/>
      <c r="I39" s="43"/>
      <c r="J39" s="43"/>
      <c r="K39" s="43"/>
      <c r="L39" s="43"/>
      <c r="M39" s="43"/>
      <c r="N39" s="43"/>
    </row>
    <row r="40" spans="2:14" ht="15.75">
      <c r="B40" s="43"/>
      <c r="C40" s="43"/>
      <c r="D40" s="43"/>
      <c r="E40" s="43"/>
      <c r="F40" s="43"/>
      <c r="G40" s="43"/>
      <c r="H40" s="43"/>
      <c r="I40" s="43"/>
      <c r="J40" s="43"/>
      <c r="K40" s="43"/>
      <c r="L40" s="43"/>
      <c r="M40" s="43"/>
      <c r="N40" s="43"/>
    </row>
    <row r="41" spans="2:14" ht="15.75">
      <c r="B41" s="63" t="s">
        <v>127</v>
      </c>
      <c r="C41" s="43"/>
      <c r="D41" s="43"/>
      <c r="E41" s="43"/>
      <c r="F41" s="43"/>
      <c r="G41" s="43"/>
      <c r="H41" s="43"/>
      <c r="I41" s="43"/>
      <c r="J41" s="43"/>
      <c r="K41" s="43"/>
      <c r="L41" s="43"/>
      <c r="M41" s="43"/>
      <c r="N41" s="43"/>
    </row>
    <row r="42" spans="2:14" ht="15.75">
      <c r="B42" s="43"/>
      <c r="C42" s="43"/>
      <c r="D42" s="43"/>
      <c r="E42" s="43"/>
      <c r="F42" s="43"/>
      <c r="G42" s="43"/>
      <c r="H42" s="43"/>
      <c r="I42" s="43"/>
      <c r="J42" s="43"/>
      <c r="K42" s="43"/>
      <c r="L42" s="43"/>
      <c r="M42" s="43"/>
      <c r="N42" s="43"/>
    </row>
    <row r="43" spans="2:14" ht="15.75">
      <c r="B43" s="43"/>
      <c r="C43" s="43"/>
      <c r="D43" s="43"/>
      <c r="E43" s="43"/>
      <c r="F43" s="43"/>
      <c r="G43" s="43"/>
      <c r="H43" s="43"/>
      <c r="I43" s="43"/>
      <c r="J43" s="43"/>
      <c r="K43" s="43"/>
      <c r="L43" s="43"/>
      <c r="M43" s="43"/>
      <c r="N43" s="43"/>
    </row>
    <row r="44" spans="2:14" ht="15.75">
      <c r="B44" s="43"/>
      <c r="C44" s="43"/>
      <c r="D44" s="43"/>
      <c r="E44" s="43"/>
      <c r="F44" s="43"/>
      <c r="G44" s="43"/>
      <c r="H44" s="43"/>
      <c r="I44" s="43"/>
      <c r="J44" s="43"/>
      <c r="K44" s="43"/>
      <c r="L44" s="43"/>
      <c r="M44" s="43"/>
      <c r="N44" s="43"/>
    </row>
    <row r="45" spans="2:14" ht="15.75">
      <c r="B45" s="43"/>
      <c r="C45" s="43"/>
      <c r="D45" s="43"/>
      <c r="E45" s="43"/>
      <c r="F45" s="43"/>
      <c r="G45" s="43"/>
      <c r="H45" s="43"/>
      <c r="I45" s="43"/>
      <c r="J45" s="43"/>
      <c r="K45" s="43"/>
      <c r="L45" s="43"/>
      <c r="M45" s="43"/>
      <c r="N45" s="43"/>
    </row>
    <row r="46" spans="2:14" ht="15.75">
      <c r="B46" s="43"/>
      <c r="C46" s="43"/>
      <c r="D46" s="43"/>
      <c r="E46" s="43"/>
      <c r="F46" s="43"/>
      <c r="G46" s="43"/>
      <c r="H46" s="43"/>
      <c r="I46" s="43"/>
      <c r="J46" s="43"/>
      <c r="K46" s="43"/>
      <c r="L46" s="43"/>
      <c r="M46" s="43"/>
      <c r="N46" s="43"/>
    </row>
    <row r="47" spans="2:14" ht="15.75">
      <c r="B47" s="43"/>
      <c r="C47" s="43"/>
      <c r="D47" s="43"/>
      <c r="E47" s="43"/>
      <c r="F47" s="43"/>
      <c r="G47" s="43"/>
      <c r="H47" s="43"/>
      <c r="I47" s="43"/>
      <c r="J47" s="43"/>
      <c r="K47" s="43"/>
      <c r="L47" s="43"/>
      <c r="M47" s="43"/>
      <c r="N47" s="43"/>
    </row>
    <row r="48" spans="2:14" ht="15.75">
      <c r="B48" s="43"/>
      <c r="C48" s="43"/>
      <c r="D48" s="43"/>
      <c r="E48" s="43"/>
      <c r="F48" s="43"/>
      <c r="G48" s="43"/>
      <c r="H48" s="43"/>
      <c r="I48" s="43"/>
      <c r="J48" s="43"/>
      <c r="K48" s="43"/>
      <c r="L48" s="43"/>
      <c r="M48" s="43"/>
      <c r="N48" s="43"/>
    </row>
    <row r="49" spans="2:14" ht="15.75">
      <c r="B49" s="43"/>
      <c r="C49" s="43"/>
      <c r="D49" s="43"/>
      <c r="E49" s="43"/>
      <c r="F49" s="43"/>
      <c r="G49" s="43"/>
      <c r="H49" s="43"/>
      <c r="I49" s="43"/>
      <c r="J49" s="43"/>
      <c r="K49" s="43"/>
      <c r="L49" s="43"/>
      <c r="M49" s="43"/>
      <c r="N49" s="43"/>
    </row>
    <row r="50" spans="2:14" ht="15.75">
      <c r="B50" s="43"/>
      <c r="C50" s="43"/>
      <c r="D50" s="43"/>
      <c r="E50" s="43"/>
      <c r="F50" s="43"/>
      <c r="G50" s="43"/>
      <c r="H50" s="43"/>
      <c r="I50" s="43"/>
      <c r="J50" s="43"/>
      <c r="K50" s="43"/>
      <c r="L50" s="43"/>
      <c r="M50" s="43"/>
      <c r="N50" s="43"/>
    </row>
    <row r="51" spans="2:14" ht="15.75">
      <c r="B51" s="43"/>
      <c r="C51" s="43"/>
      <c r="D51" s="43"/>
      <c r="E51" s="43"/>
      <c r="F51" s="43"/>
      <c r="G51" s="43"/>
      <c r="H51" s="43"/>
      <c r="I51" s="43"/>
      <c r="J51" s="43"/>
      <c r="K51" s="43"/>
      <c r="L51" s="43"/>
      <c r="M51" s="43"/>
      <c r="N51" s="43"/>
    </row>
    <row r="52" spans="2:14" ht="15.75">
      <c r="B52" s="43"/>
      <c r="C52" s="43"/>
      <c r="D52" s="43"/>
      <c r="E52" s="43"/>
      <c r="F52" s="43"/>
      <c r="G52" s="43"/>
      <c r="H52" s="43"/>
      <c r="I52" s="43"/>
      <c r="J52" s="43"/>
      <c r="K52" s="43"/>
      <c r="L52" s="43"/>
      <c r="M52" s="43"/>
      <c r="N52" s="43"/>
    </row>
    <row r="53" spans="2:14" ht="15.75">
      <c r="B53" s="43"/>
      <c r="C53" s="43"/>
      <c r="D53" s="43"/>
      <c r="E53" s="43"/>
      <c r="F53" s="43"/>
      <c r="G53" s="43"/>
      <c r="H53" s="43"/>
      <c r="I53" s="43"/>
      <c r="J53" s="43"/>
      <c r="K53" s="43"/>
      <c r="L53" s="43"/>
      <c r="M53" s="43"/>
      <c r="N53" s="43"/>
    </row>
    <row r="54" spans="2:14" ht="15.75">
      <c r="B54" s="43"/>
      <c r="C54" s="43"/>
      <c r="D54" s="43"/>
      <c r="E54" s="43"/>
      <c r="F54" s="43"/>
      <c r="G54" s="43"/>
      <c r="H54" s="43"/>
      <c r="I54" s="43"/>
      <c r="J54" s="43"/>
      <c r="K54" s="43"/>
      <c r="L54" s="43"/>
      <c r="M54" s="43"/>
      <c r="N54" s="43"/>
    </row>
    <row r="55" spans="2:14" ht="15.75">
      <c r="B55" s="43"/>
      <c r="C55" s="43"/>
      <c r="D55" s="43"/>
      <c r="E55" s="43"/>
      <c r="F55" s="43"/>
      <c r="G55" s="43"/>
      <c r="H55" s="43"/>
      <c r="I55" s="43"/>
      <c r="J55" s="43"/>
      <c r="K55" s="43"/>
      <c r="L55" s="43"/>
      <c r="M55" s="43"/>
      <c r="N55" s="43"/>
    </row>
    <row r="56" spans="2:14" ht="15.75">
      <c r="B56" s="43"/>
      <c r="C56" s="43"/>
      <c r="D56" s="43"/>
      <c r="E56" s="43"/>
      <c r="F56" s="43"/>
      <c r="G56" s="43"/>
      <c r="H56" s="43"/>
      <c r="I56" s="43"/>
      <c r="J56" s="43"/>
      <c r="K56" s="43"/>
      <c r="L56" s="43"/>
      <c r="M56" s="43"/>
      <c r="N56" s="43"/>
    </row>
    <row r="57" spans="2:14" ht="15.75">
      <c r="B57" s="43"/>
      <c r="C57" s="43"/>
      <c r="D57" s="43"/>
      <c r="E57" s="43"/>
      <c r="F57" s="43"/>
      <c r="G57" s="43"/>
      <c r="H57" s="43"/>
      <c r="I57" s="43"/>
      <c r="J57" s="43"/>
      <c r="K57" s="43"/>
      <c r="L57" s="43"/>
      <c r="M57" s="43"/>
      <c r="N57" s="43"/>
    </row>
    <row r="58" spans="2:14" ht="15.75">
      <c r="B58" s="43"/>
      <c r="C58" s="43"/>
      <c r="D58" s="43"/>
      <c r="E58" s="43"/>
      <c r="F58" s="43"/>
      <c r="G58" s="43"/>
      <c r="H58" s="43"/>
      <c r="I58" s="43"/>
      <c r="J58" s="43"/>
      <c r="K58" s="43"/>
      <c r="L58" s="43"/>
      <c r="M58" s="43"/>
      <c r="N58" s="43"/>
    </row>
    <row r="59" spans="2:14" ht="15.75">
      <c r="B59" s="43"/>
      <c r="C59" s="43"/>
      <c r="D59" s="43"/>
      <c r="E59" s="43"/>
      <c r="F59" s="43"/>
      <c r="G59" s="43"/>
      <c r="H59" s="43"/>
      <c r="I59" s="43"/>
      <c r="J59" s="43"/>
      <c r="K59" s="43"/>
      <c r="L59" s="43"/>
      <c r="M59" s="43"/>
      <c r="N59" s="43"/>
    </row>
    <row r="60" spans="2:14" ht="15.75">
      <c r="B60" s="43"/>
      <c r="C60" s="43"/>
      <c r="D60" s="43"/>
      <c r="E60" s="43"/>
      <c r="F60" s="43"/>
      <c r="G60" s="43"/>
      <c r="H60" s="43"/>
      <c r="I60" s="43"/>
      <c r="J60" s="43"/>
      <c r="K60" s="43"/>
      <c r="L60" s="43"/>
      <c r="M60" s="43"/>
      <c r="N60" s="43"/>
    </row>
    <row r="61" spans="2:14" ht="15.75">
      <c r="B61" s="43"/>
      <c r="C61" s="43"/>
      <c r="D61" s="43"/>
      <c r="E61" s="43"/>
      <c r="F61" s="43"/>
      <c r="G61" s="43"/>
      <c r="H61" s="43"/>
      <c r="I61" s="43"/>
      <c r="J61" s="43"/>
      <c r="K61" s="43"/>
      <c r="L61" s="43"/>
      <c r="M61" s="43"/>
      <c r="N61" s="43"/>
    </row>
    <row r="62" spans="2:14" ht="15.75">
      <c r="B62" s="43"/>
      <c r="C62" s="43"/>
      <c r="D62" s="43"/>
      <c r="E62" s="43"/>
      <c r="F62" s="43"/>
      <c r="G62" s="43"/>
      <c r="H62" s="43"/>
      <c r="I62" s="43"/>
      <c r="J62" s="43"/>
      <c r="K62" s="43"/>
      <c r="L62" s="43"/>
      <c r="M62" s="43"/>
      <c r="N62" s="43"/>
    </row>
    <row r="63" spans="2:14" ht="15.75">
      <c r="B63" s="43"/>
      <c r="C63" s="43"/>
      <c r="D63" s="43"/>
      <c r="E63" s="43"/>
      <c r="F63" s="43"/>
      <c r="G63" s="43"/>
      <c r="H63" s="43"/>
      <c r="I63" s="43"/>
      <c r="J63" s="43"/>
      <c r="K63" s="43"/>
      <c r="L63" s="43"/>
      <c r="M63" s="43"/>
      <c r="N63" s="43"/>
    </row>
    <row r="64" spans="2:14" ht="15.75">
      <c r="B64" s="43"/>
      <c r="C64" s="43"/>
      <c r="D64" s="43"/>
      <c r="E64" s="43"/>
      <c r="F64" s="43"/>
      <c r="G64" s="43"/>
      <c r="H64" s="43"/>
      <c r="I64" s="43"/>
      <c r="J64" s="43"/>
      <c r="K64" s="43"/>
      <c r="L64" s="43"/>
      <c r="M64" s="43"/>
      <c r="N64" s="43"/>
    </row>
    <row r="65" spans="2:14" ht="15.75">
      <c r="B65" s="43"/>
      <c r="C65" s="43"/>
      <c r="D65" s="43"/>
      <c r="E65" s="43"/>
      <c r="F65" s="43"/>
      <c r="G65" s="43"/>
      <c r="H65" s="43"/>
      <c r="I65" s="43"/>
      <c r="J65" s="43"/>
      <c r="K65" s="43"/>
      <c r="L65" s="43"/>
      <c r="M65" s="43"/>
      <c r="N65" s="43"/>
    </row>
    <row r="66" spans="2:14" ht="15.75">
      <c r="B66" s="43"/>
      <c r="C66" s="43"/>
      <c r="D66" s="43"/>
      <c r="E66" s="43"/>
      <c r="F66" s="43"/>
      <c r="G66" s="43"/>
      <c r="H66" s="43"/>
      <c r="I66" s="43"/>
      <c r="J66" s="43"/>
      <c r="K66" s="43"/>
      <c r="L66" s="43"/>
      <c r="M66" s="43"/>
      <c r="N66" s="43"/>
    </row>
    <row r="67" spans="2:14" ht="15.75">
      <c r="B67" s="43"/>
      <c r="C67" s="43"/>
      <c r="D67" s="43"/>
      <c r="E67" s="43"/>
      <c r="F67" s="43"/>
      <c r="G67" s="43"/>
      <c r="H67" s="43"/>
      <c r="I67" s="43"/>
      <c r="J67" s="43"/>
      <c r="K67" s="43"/>
      <c r="L67" s="43"/>
      <c r="M67" s="43"/>
      <c r="N67" s="43"/>
    </row>
    <row r="68" spans="2:14" ht="15.75">
      <c r="B68" s="43"/>
      <c r="C68" s="43"/>
      <c r="D68" s="43"/>
      <c r="E68" s="43"/>
      <c r="F68" s="43"/>
      <c r="G68" s="43"/>
      <c r="H68" s="43"/>
      <c r="I68" s="43"/>
      <c r="J68" s="43"/>
      <c r="K68" s="43"/>
      <c r="L68" s="43"/>
      <c r="M68" s="43"/>
      <c r="N68" s="43"/>
    </row>
    <row r="69" spans="2:14" ht="15.75">
      <c r="B69" s="43"/>
      <c r="C69" s="43"/>
      <c r="D69" s="43"/>
      <c r="E69" s="43"/>
      <c r="F69" s="43"/>
      <c r="G69" s="43"/>
      <c r="H69" s="43"/>
      <c r="I69" s="43"/>
      <c r="J69" s="43"/>
      <c r="K69" s="43"/>
      <c r="L69" s="43"/>
      <c r="M69" s="43"/>
      <c r="N69" s="43"/>
    </row>
    <row r="70" spans="2:14" ht="15.75">
      <c r="B70" s="43"/>
      <c r="C70" s="43"/>
      <c r="D70" s="43"/>
      <c r="E70" s="43"/>
      <c r="F70" s="43"/>
      <c r="G70" s="43"/>
      <c r="H70" s="43"/>
      <c r="I70" s="43"/>
      <c r="J70" s="43"/>
      <c r="K70" s="43"/>
      <c r="L70" s="43"/>
      <c r="M70" s="43"/>
      <c r="N70" s="43"/>
    </row>
    <row r="71" spans="2:14" ht="15.75">
      <c r="B71" s="43"/>
      <c r="C71" s="43"/>
      <c r="D71" s="43"/>
      <c r="E71" s="43"/>
      <c r="F71" s="43"/>
      <c r="G71" s="43"/>
      <c r="H71" s="43"/>
      <c r="I71" s="43"/>
      <c r="J71" s="43"/>
      <c r="K71" s="43"/>
      <c r="L71" s="43"/>
      <c r="M71" s="43"/>
      <c r="N71" s="43"/>
    </row>
    <row r="72" spans="2:14" ht="15.75">
      <c r="B72" s="43"/>
      <c r="C72" s="43"/>
      <c r="D72" s="43"/>
      <c r="E72" s="43"/>
      <c r="F72" s="43"/>
      <c r="G72" s="43"/>
      <c r="H72" s="43"/>
      <c r="I72" s="43"/>
      <c r="J72" s="43"/>
      <c r="K72" s="43"/>
      <c r="L72" s="43"/>
      <c r="M72" s="43"/>
      <c r="N72" s="43"/>
    </row>
    <row r="73" spans="2:14" ht="15.75">
      <c r="B73" s="43"/>
      <c r="C73" s="43"/>
      <c r="D73" s="43"/>
      <c r="E73" s="43"/>
      <c r="F73" s="43"/>
      <c r="G73" s="43"/>
      <c r="H73" s="43"/>
      <c r="I73" s="43"/>
      <c r="J73" s="43"/>
      <c r="K73" s="43"/>
      <c r="L73" s="43"/>
      <c r="M73" s="43"/>
      <c r="N73" s="43"/>
    </row>
    <row r="74" spans="2:14" ht="15.75">
      <c r="B74" s="43"/>
      <c r="C74" s="43"/>
      <c r="D74" s="43"/>
      <c r="E74" s="43"/>
      <c r="F74" s="43"/>
      <c r="G74" s="43"/>
      <c r="H74" s="43"/>
      <c r="I74" s="43"/>
      <c r="J74" s="43"/>
      <c r="K74" s="43"/>
      <c r="L74" s="43"/>
      <c r="M74" s="43"/>
      <c r="N74" s="43"/>
    </row>
    <row r="75" spans="2:14" ht="15.75">
      <c r="B75" s="43"/>
      <c r="C75" s="43"/>
      <c r="D75" s="43"/>
      <c r="E75" s="43"/>
      <c r="F75" s="43"/>
      <c r="G75" s="43"/>
      <c r="H75" s="43"/>
      <c r="I75" s="43"/>
      <c r="J75" s="43"/>
      <c r="K75" s="43"/>
      <c r="L75" s="43"/>
      <c r="M75" s="43"/>
      <c r="N75" s="43"/>
    </row>
    <row r="76" spans="2:14" ht="15.75">
      <c r="B76" s="43"/>
      <c r="C76" s="43"/>
      <c r="D76" s="43"/>
      <c r="E76" s="43"/>
      <c r="F76" s="43"/>
      <c r="G76" s="43"/>
      <c r="H76" s="43"/>
      <c r="I76" s="43"/>
      <c r="J76" s="43"/>
      <c r="K76" s="43"/>
      <c r="L76" s="43"/>
      <c r="M76" s="43"/>
      <c r="N76" s="43"/>
    </row>
    <row r="77" spans="2:14" ht="15.75">
      <c r="B77" s="43"/>
      <c r="C77" s="43"/>
      <c r="D77" s="43"/>
      <c r="E77" s="43"/>
      <c r="F77" s="43"/>
      <c r="G77" s="43"/>
      <c r="H77" s="43"/>
      <c r="I77" s="43"/>
      <c r="J77" s="43"/>
      <c r="K77" s="43"/>
      <c r="L77" s="43"/>
      <c r="M77" s="43"/>
      <c r="N77" s="43"/>
    </row>
    <row r="78" spans="2:14" ht="15.75">
      <c r="B78" s="43"/>
      <c r="C78" s="43"/>
      <c r="D78" s="43"/>
      <c r="E78" s="43"/>
      <c r="F78" s="43"/>
      <c r="G78" s="43"/>
      <c r="H78" s="43"/>
      <c r="I78" s="43"/>
      <c r="J78" s="43"/>
      <c r="K78" s="43"/>
      <c r="L78" s="43"/>
      <c r="M78" s="43"/>
      <c r="N78" s="43"/>
    </row>
    <row r="79" spans="2:14" ht="15.75">
      <c r="B79" s="43"/>
      <c r="C79" s="43"/>
      <c r="D79" s="43"/>
      <c r="E79" s="43"/>
      <c r="F79" s="43"/>
      <c r="G79" s="43"/>
      <c r="H79" s="43"/>
      <c r="I79" s="43"/>
      <c r="J79" s="43"/>
      <c r="K79" s="43"/>
      <c r="L79" s="43"/>
      <c r="M79" s="43"/>
      <c r="N79" s="43"/>
    </row>
    <row r="80" spans="2:14" ht="15.75">
      <c r="B80" s="43"/>
      <c r="C80" s="43"/>
      <c r="D80" s="43"/>
      <c r="E80" s="43"/>
      <c r="F80" s="43"/>
      <c r="G80" s="43"/>
      <c r="H80" s="43"/>
      <c r="I80" s="43"/>
      <c r="J80" s="43"/>
      <c r="K80" s="43"/>
      <c r="L80" s="43"/>
      <c r="M80" s="43"/>
      <c r="N80" s="43"/>
    </row>
  </sheetData>
  <hyperlinks>
    <hyperlink ref="B41" location="Introduction!A1" display="Return to information tab" xr:uid="{2FD088CA-57EC-4622-AA5E-BBBB59A3194A}"/>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E6F7-4653-4911-825D-04F6793F758F}">
  <sheetPr codeName="Sheet23">
    <tabColor rgb="FF2363AF"/>
    <pageSetUpPr autoPageBreaks="0"/>
  </sheetPr>
  <dimension ref="B3:F16"/>
  <sheetViews>
    <sheetView showGridLines="0" workbookViewId="0"/>
  </sheetViews>
  <sheetFormatPr defaultRowHeight="14.25"/>
  <cols>
    <col min="1" max="1" width="2.42578125" customWidth="1"/>
    <col min="2" max="2" width="31.140625" customWidth="1"/>
    <col min="3" max="3" width="25.42578125" customWidth="1"/>
    <col min="4" max="4" width="20.85546875" customWidth="1"/>
    <col min="5" max="5" width="29.42578125" customWidth="1"/>
  </cols>
  <sheetData>
    <row r="3" spans="2:6" ht="15.75">
      <c r="B3" s="43"/>
      <c r="C3" s="43"/>
      <c r="D3" s="43"/>
      <c r="E3" s="43"/>
      <c r="F3" s="43"/>
    </row>
    <row r="4" spans="2:6" ht="15.75">
      <c r="B4" s="43"/>
      <c r="C4" s="43"/>
      <c r="D4" s="43"/>
      <c r="E4" s="43"/>
      <c r="F4" s="43"/>
    </row>
    <row r="5" spans="2:6" ht="21">
      <c r="B5" s="70" t="s">
        <v>29</v>
      </c>
      <c r="C5" s="43"/>
      <c r="D5" s="43"/>
      <c r="E5" s="43"/>
      <c r="F5" s="43"/>
    </row>
    <row r="6" spans="2:6" ht="15.75">
      <c r="B6" s="43"/>
      <c r="C6" s="43"/>
      <c r="D6" s="43"/>
      <c r="E6" s="43"/>
      <c r="F6" s="43"/>
    </row>
    <row r="7" spans="2:6" ht="18">
      <c r="B7" s="69" t="s">
        <v>30</v>
      </c>
      <c r="C7" s="43"/>
      <c r="D7" s="43"/>
      <c r="E7" s="43"/>
      <c r="F7" s="43"/>
    </row>
    <row r="8" spans="2:6" ht="15.75">
      <c r="B8" s="43"/>
      <c r="C8" s="43"/>
      <c r="D8" s="43"/>
      <c r="E8" s="43"/>
      <c r="F8" s="43"/>
    </row>
    <row r="9" spans="2:6" ht="15.75">
      <c r="B9" s="143"/>
      <c r="C9" s="318" t="s">
        <v>359</v>
      </c>
      <c r="D9" s="318" t="s">
        <v>360</v>
      </c>
      <c r="E9" s="318" t="s">
        <v>361</v>
      </c>
      <c r="F9" s="43"/>
    </row>
    <row r="10" spans="2:6" ht="47.65" customHeight="1">
      <c r="B10" s="317" t="s">
        <v>362</v>
      </c>
      <c r="C10" s="144">
        <v>0.49099999999999999</v>
      </c>
      <c r="D10" s="144">
        <v>0.49099999999999999</v>
      </c>
      <c r="E10" s="144">
        <v>0.192</v>
      </c>
      <c r="F10" s="43"/>
    </row>
    <row r="11" spans="2:6" ht="15.75">
      <c r="B11" s="43"/>
      <c r="C11" s="43"/>
      <c r="D11" s="43"/>
      <c r="E11" s="43"/>
      <c r="F11" s="43"/>
    </row>
    <row r="12" spans="2:6" ht="15.75">
      <c r="B12" s="63" t="s">
        <v>127</v>
      </c>
      <c r="C12" s="43"/>
      <c r="D12" s="43"/>
      <c r="E12" s="43"/>
      <c r="F12" s="43"/>
    </row>
    <row r="13" spans="2:6" ht="15.75">
      <c r="B13" s="43"/>
      <c r="C13" s="43"/>
      <c r="D13" s="43"/>
      <c r="E13" s="43"/>
      <c r="F13" s="43"/>
    </row>
    <row r="14" spans="2:6" ht="15.75">
      <c r="B14" s="43"/>
      <c r="C14" s="43"/>
      <c r="D14" s="43"/>
      <c r="E14" s="43"/>
      <c r="F14" s="43"/>
    </row>
    <row r="15" spans="2:6" ht="15.75">
      <c r="B15" s="43"/>
      <c r="C15" s="43"/>
      <c r="D15" s="43"/>
      <c r="E15" s="43"/>
      <c r="F15" s="43"/>
    </row>
    <row r="16" spans="2:6" ht="15.75">
      <c r="B16" s="43"/>
      <c r="C16" s="43"/>
      <c r="D16" s="43"/>
      <c r="E16" s="43"/>
      <c r="F16" s="43"/>
    </row>
  </sheetData>
  <hyperlinks>
    <hyperlink ref="B12" location="Introduction!A1" display="Return to information tab" xr:uid="{905107CD-CD80-4BB7-AEC3-4E124711DEB9}"/>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2DD6-B733-4282-B0B0-CFF3C5AC98CF}">
  <sheetPr codeName="Sheet24">
    <tabColor rgb="FF2363AF"/>
    <pageSetUpPr autoPageBreaks="0"/>
  </sheetPr>
  <dimension ref="A4:I20"/>
  <sheetViews>
    <sheetView showGridLines="0" workbookViewId="0"/>
  </sheetViews>
  <sheetFormatPr defaultRowHeight="14.25"/>
  <cols>
    <col min="1" max="1" width="2.42578125" customWidth="1"/>
    <col min="2" max="2" width="15" customWidth="1"/>
    <col min="3" max="4" width="15.42578125" customWidth="1"/>
    <col min="5" max="5" width="16.85546875" customWidth="1"/>
    <col min="6" max="6" width="15.42578125" customWidth="1"/>
    <col min="7" max="7" width="14.85546875" customWidth="1"/>
  </cols>
  <sheetData>
    <row r="4" spans="1:9" ht="15.75">
      <c r="A4" s="43"/>
      <c r="B4" s="43"/>
      <c r="C4" s="43"/>
      <c r="D4" s="43"/>
      <c r="E4" s="43"/>
      <c r="F4" s="43"/>
      <c r="G4" s="43"/>
      <c r="H4" s="43"/>
      <c r="I4" s="43"/>
    </row>
    <row r="5" spans="1:9" ht="21">
      <c r="A5" s="43"/>
      <c r="B5" s="70" t="s">
        <v>29</v>
      </c>
      <c r="C5" s="43"/>
      <c r="D5" s="43"/>
      <c r="E5" s="43"/>
      <c r="F5" s="43"/>
      <c r="G5" s="43"/>
      <c r="H5" s="43"/>
      <c r="I5" s="43"/>
    </row>
    <row r="6" spans="1:9" ht="15.75">
      <c r="A6" s="43"/>
      <c r="B6" s="43"/>
      <c r="C6" s="43"/>
      <c r="D6" s="43"/>
      <c r="E6" s="43"/>
      <c r="F6" s="43"/>
      <c r="G6" s="43"/>
      <c r="H6" s="43"/>
      <c r="I6" s="43"/>
    </row>
    <row r="7" spans="1:9" ht="18">
      <c r="A7" s="43"/>
      <c r="B7" s="69" t="s">
        <v>363</v>
      </c>
      <c r="C7" s="43"/>
      <c r="D7" s="43"/>
      <c r="E7" s="43"/>
      <c r="F7" s="43"/>
      <c r="G7" s="43"/>
      <c r="H7" s="43"/>
      <c r="I7" s="43"/>
    </row>
    <row r="8" spans="1:9" ht="15.75">
      <c r="A8" s="43"/>
      <c r="B8" s="43"/>
      <c r="C8" s="43"/>
      <c r="D8" s="43"/>
      <c r="E8" s="43"/>
      <c r="F8" s="43"/>
      <c r="G8" s="43"/>
      <c r="H8" s="43"/>
      <c r="I8" s="43"/>
    </row>
    <row r="9" spans="1:9" ht="78.75">
      <c r="A9" s="43"/>
      <c r="B9" s="317" t="s">
        <v>364</v>
      </c>
      <c r="C9" s="293" t="s">
        <v>365</v>
      </c>
      <c r="D9" s="293" t="s">
        <v>366</v>
      </c>
      <c r="E9" s="293" t="s">
        <v>367</v>
      </c>
      <c r="F9" s="293" t="s">
        <v>368</v>
      </c>
      <c r="G9" s="293" t="s">
        <v>369</v>
      </c>
      <c r="H9" s="43"/>
      <c r="I9" s="43"/>
    </row>
    <row r="10" spans="1:9" ht="15.75">
      <c r="A10" s="43"/>
      <c r="B10" s="92" t="s">
        <v>370</v>
      </c>
      <c r="C10" s="228">
        <v>77</v>
      </c>
      <c r="D10" s="228">
        <v>27</v>
      </c>
      <c r="E10" s="228">
        <v>25</v>
      </c>
      <c r="F10" s="228">
        <v>23</v>
      </c>
      <c r="G10" s="243">
        <v>75</v>
      </c>
      <c r="H10" s="43"/>
      <c r="I10" s="43"/>
    </row>
    <row r="11" spans="1:9" ht="15.75">
      <c r="A11" s="43"/>
      <c r="B11" s="92" t="s">
        <v>371</v>
      </c>
      <c r="C11" s="228">
        <v>69</v>
      </c>
      <c r="D11" s="228">
        <v>35</v>
      </c>
      <c r="E11" s="228">
        <v>27</v>
      </c>
      <c r="F11" s="228">
        <v>5</v>
      </c>
      <c r="G11" s="243">
        <v>67</v>
      </c>
      <c r="H11" s="43"/>
      <c r="I11" s="43"/>
    </row>
    <row r="12" spans="1:9" ht="15.75">
      <c r="A12" s="43"/>
      <c r="B12" s="92" t="s">
        <v>372</v>
      </c>
      <c r="C12" s="228">
        <v>10</v>
      </c>
      <c r="D12" s="228">
        <v>7</v>
      </c>
      <c r="E12" s="228">
        <v>2</v>
      </c>
      <c r="F12" s="228">
        <v>1</v>
      </c>
      <c r="G12" s="243">
        <v>10</v>
      </c>
      <c r="H12" s="43"/>
      <c r="I12" s="43"/>
    </row>
    <row r="13" spans="1:9" ht="15.75">
      <c r="A13" s="43"/>
      <c r="B13" s="304" t="s">
        <v>148</v>
      </c>
      <c r="C13" s="300">
        <f>SUM(C10:C12)</f>
        <v>156</v>
      </c>
      <c r="D13" s="300">
        <f t="shared" ref="D13:G13" si="0">SUM(D10:D12)</f>
        <v>69</v>
      </c>
      <c r="E13" s="300">
        <f t="shared" si="0"/>
        <v>54</v>
      </c>
      <c r="F13" s="300">
        <f t="shared" si="0"/>
        <v>29</v>
      </c>
      <c r="G13" s="300">
        <f t="shared" si="0"/>
        <v>152</v>
      </c>
      <c r="H13" s="43"/>
      <c r="I13" s="43"/>
    </row>
    <row r="14" spans="1:9" ht="15.75">
      <c r="A14" s="43"/>
      <c r="B14" s="43"/>
      <c r="C14" s="43"/>
      <c r="D14" s="43"/>
      <c r="E14" s="43"/>
      <c r="F14" s="43"/>
      <c r="G14" s="43"/>
      <c r="H14" s="43"/>
      <c r="I14" s="43"/>
    </row>
    <row r="15" spans="1:9" ht="15.75">
      <c r="A15" s="43"/>
      <c r="B15" s="63" t="s">
        <v>127</v>
      </c>
      <c r="C15" s="43"/>
      <c r="D15" s="43"/>
      <c r="E15" s="43"/>
      <c r="F15" s="43"/>
      <c r="G15" s="43"/>
      <c r="H15" s="43"/>
      <c r="I15" s="43"/>
    </row>
    <row r="16" spans="1:9" ht="15.75">
      <c r="A16" s="43"/>
      <c r="B16" s="43"/>
      <c r="C16" s="43"/>
      <c r="D16" s="43"/>
      <c r="E16" s="43"/>
      <c r="F16" s="43"/>
      <c r="G16" s="43"/>
      <c r="H16" s="43"/>
      <c r="I16" s="43"/>
    </row>
    <row r="17" spans="1:9" ht="15.75">
      <c r="A17" s="43"/>
      <c r="B17" s="43"/>
      <c r="C17" s="43"/>
      <c r="D17" s="43"/>
      <c r="E17" s="43"/>
      <c r="F17" s="43"/>
      <c r="G17" s="43"/>
      <c r="H17" s="43"/>
      <c r="I17" s="43"/>
    </row>
    <row r="18" spans="1:9" ht="15.75">
      <c r="A18" s="43"/>
      <c r="B18" s="43"/>
      <c r="C18" s="43"/>
      <c r="D18" s="43"/>
      <c r="E18" s="43"/>
      <c r="F18" s="43"/>
      <c r="G18" s="43"/>
      <c r="H18" s="43"/>
      <c r="I18" s="43"/>
    </row>
    <row r="19" spans="1:9" ht="15.75">
      <c r="A19" s="43"/>
      <c r="B19" s="43"/>
      <c r="C19" s="43"/>
      <c r="D19" s="43"/>
      <c r="E19" s="43"/>
      <c r="F19" s="43"/>
      <c r="G19" s="43"/>
      <c r="H19" s="43"/>
      <c r="I19" s="43"/>
    </row>
    <row r="20" spans="1:9" ht="15.75">
      <c r="A20" s="43"/>
      <c r="B20" s="43"/>
      <c r="C20" s="43"/>
      <c r="D20" s="43"/>
      <c r="E20" s="43"/>
      <c r="F20" s="43"/>
      <c r="G20" s="43"/>
      <c r="H20" s="43"/>
      <c r="I20" s="43"/>
    </row>
  </sheetData>
  <hyperlinks>
    <hyperlink ref="B15" location="Introduction!A1" display="Return to information tab" xr:uid="{DC2F121D-B3E5-4279-AA8D-EF3E508901CB}"/>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5EF1-CB73-4ADE-BEBF-CDAD9FD6F96E}">
  <sheetPr>
    <tabColor rgb="FF2363AF"/>
    <pageSetUpPr autoPageBreaks="0"/>
  </sheetPr>
  <dimension ref="B5:G50"/>
  <sheetViews>
    <sheetView showGridLines="0" workbookViewId="0"/>
  </sheetViews>
  <sheetFormatPr defaultRowHeight="14.25"/>
  <cols>
    <col min="1" max="1" width="2.42578125" customWidth="1"/>
    <col min="2" max="2" width="23.7109375" customWidth="1"/>
    <col min="3" max="3" width="65.7109375" customWidth="1"/>
    <col min="4" max="4" width="15.42578125" customWidth="1"/>
    <col min="5" max="5" width="16.85546875" customWidth="1"/>
    <col min="6" max="6" width="15.42578125" customWidth="1"/>
    <col min="7" max="7" width="14.85546875" customWidth="1"/>
  </cols>
  <sheetData>
    <row r="5" spans="2:7" ht="21">
      <c r="B5" s="70" t="s">
        <v>29</v>
      </c>
      <c r="C5" s="43"/>
    </row>
    <row r="6" spans="2:7" ht="15.75">
      <c r="B6" s="43"/>
      <c r="C6" s="43"/>
    </row>
    <row r="7" spans="2:7" ht="18">
      <c r="B7" s="69" t="s">
        <v>373</v>
      </c>
      <c r="C7" s="43"/>
    </row>
    <row r="8" spans="2:7" ht="15.75">
      <c r="B8" s="43"/>
      <c r="C8" s="43"/>
    </row>
    <row r="9" spans="2:7" ht="24" customHeight="1">
      <c r="B9" s="303" t="s">
        <v>374</v>
      </c>
      <c r="C9" s="303" t="s">
        <v>375</v>
      </c>
    </row>
    <row r="10" spans="2:7" ht="31.5" customHeight="1">
      <c r="B10" s="145" t="s">
        <v>376</v>
      </c>
      <c r="C10" s="145" t="s">
        <v>377</v>
      </c>
      <c r="D10" s="34"/>
      <c r="E10" s="34"/>
      <c r="F10" s="34"/>
      <c r="G10" s="34"/>
    </row>
    <row r="11" spans="2:7" ht="49.5" customHeight="1">
      <c r="B11" s="145" t="s">
        <v>378</v>
      </c>
      <c r="C11" s="145" t="s">
        <v>377</v>
      </c>
      <c r="D11" s="35"/>
      <c r="E11" s="35"/>
      <c r="F11" s="35"/>
      <c r="G11" s="36"/>
    </row>
    <row r="12" spans="2:7" ht="15.75">
      <c r="B12" s="145" t="s">
        <v>379</v>
      </c>
      <c r="C12" s="145" t="s">
        <v>380</v>
      </c>
      <c r="D12" s="35"/>
      <c r="E12" s="35"/>
      <c r="F12" s="35"/>
      <c r="G12" s="36"/>
    </row>
    <row r="13" spans="2:7" ht="28.5" customHeight="1">
      <c r="B13" s="145" t="s">
        <v>381</v>
      </c>
      <c r="C13" s="145" t="s">
        <v>380</v>
      </c>
      <c r="D13" s="35"/>
      <c r="E13" s="35"/>
      <c r="F13" s="35"/>
      <c r="G13" s="36"/>
    </row>
    <row r="14" spans="2:7" ht="59.1" customHeight="1">
      <c r="B14" s="145" t="s">
        <v>382</v>
      </c>
      <c r="C14" s="145" t="s">
        <v>380</v>
      </c>
      <c r="D14" s="33"/>
      <c r="E14" s="33"/>
      <c r="F14" s="33"/>
      <c r="G14" s="33"/>
    </row>
    <row r="15" spans="2:7" ht="36.4" customHeight="1">
      <c r="B15" s="145" t="s">
        <v>383</v>
      </c>
      <c r="C15" s="145" t="s">
        <v>380</v>
      </c>
    </row>
    <row r="16" spans="2:7" ht="36" customHeight="1">
      <c r="B16" s="145" t="s">
        <v>384</v>
      </c>
      <c r="C16" s="145" t="s">
        <v>380</v>
      </c>
    </row>
    <row r="17" spans="2:3" ht="36" customHeight="1">
      <c r="B17" s="145" t="s">
        <v>385</v>
      </c>
      <c r="C17" s="145" t="s">
        <v>380</v>
      </c>
    </row>
    <row r="18" spans="2:3" ht="36" customHeight="1">
      <c r="B18" s="145" t="s">
        <v>386</v>
      </c>
      <c r="C18" s="145" t="s">
        <v>380</v>
      </c>
    </row>
    <row r="19" spans="2:3" ht="36" customHeight="1">
      <c r="B19" s="145" t="s">
        <v>387</v>
      </c>
      <c r="C19" s="145" t="s">
        <v>380</v>
      </c>
    </row>
    <row r="20" spans="2:3" ht="36" customHeight="1">
      <c r="B20" s="145" t="s">
        <v>388</v>
      </c>
      <c r="C20" s="145" t="s">
        <v>380</v>
      </c>
    </row>
    <row r="21" spans="2:3" ht="51" customHeight="1">
      <c r="B21" s="145" t="s">
        <v>389</v>
      </c>
      <c r="C21" s="145" t="s">
        <v>380</v>
      </c>
    </row>
    <row r="22" spans="2:3" ht="36" customHeight="1">
      <c r="B22" s="145" t="s">
        <v>390</v>
      </c>
      <c r="C22" s="145" t="s">
        <v>391</v>
      </c>
    </row>
    <row r="23" spans="2:3" ht="36" customHeight="1">
      <c r="B23" s="145" t="s">
        <v>392</v>
      </c>
      <c r="C23" s="145" t="s">
        <v>391</v>
      </c>
    </row>
    <row r="24" spans="2:3" ht="36" customHeight="1">
      <c r="B24" s="145" t="s">
        <v>393</v>
      </c>
      <c r="C24" s="145" t="s">
        <v>391</v>
      </c>
    </row>
    <row r="25" spans="2:3" ht="36.950000000000003" customHeight="1">
      <c r="B25" s="145" t="s">
        <v>394</v>
      </c>
      <c r="C25" s="145" t="s">
        <v>391</v>
      </c>
    </row>
    <row r="26" spans="2:3" ht="36.950000000000003" customHeight="1">
      <c r="B26" s="145" t="s">
        <v>395</v>
      </c>
      <c r="C26" s="145" t="s">
        <v>391</v>
      </c>
    </row>
    <row r="27" spans="2:3" ht="36.950000000000003" customHeight="1">
      <c r="B27" s="145" t="s">
        <v>396</v>
      </c>
      <c r="C27" s="145" t="s">
        <v>391</v>
      </c>
    </row>
    <row r="28" spans="2:3" ht="36.950000000000003" customHeight="1">
      <c r="B28" s="145" t="s">
        <v>397</v>
      </c>
      <c r="C28" s="145" t="s">
        <v>391</v>
      </c>
    </row>
    <row r="29" spans="2:3" ht="36.950000000000003" customHeight="1">
      <c r="B29" s="145" t="s">
        <v>398</v>
      </c>
      <c r="C29" s="145" t="s">
        <v>391</v>
      </c>
    </row>
    <row r="30" spans="2:3" ht="36.950000000000003" customHeight="1">
      <c r="B30" s="145" t="s">
        <v>399</v>
      </c>
      <c r="C30" s="145" t="s">
        <v>391</v>
      </c>
    </row>
    <row r="31" spans="2:3" ht="36.950000000000003" customHeight="1">
      <c r="B31" s="145" t="s">
        <v>400</v>
      </c>
      <c r="C31" s="145" t="s">
        <v>391</v>
      </c>
    </row>
    <row r="32" spans="2:3" ht="36.950000000000003" customHeight="1">
      <c r="B32" s="145" t="s">
        <v>401</v>
      </c>
      <c r="C32" s="145" t="s">
        <v>391</v>
      </c>
    </row>
    <row r="33" spans="2:3" ht="36.950000000000003" customHeight="1">
      <c r="B33" s="145" t="s">
        <v>402</v>
      </c>
      <c r="C33" s="145" t="s">
        <v>391</v>
      </c>
    </row>
    <row r="34" spans="2:3" ht="36.950000000000003" customHeight="1">
      <c r="B34" s="145" t="s">
        <v>403</v>
      </c>
      <c r="C34" s="145" t="s">
        <v>391</v>
      </c>
    </row>
    <row r="35" spans="2:3" ht="36.950000000000003" customHeight="1">
      <c r="B35" s="145" t="s">
        <v>404</v>
      </c>
      <c r="C35" s="145" t="s">
        <v>391</v>
      </c>
    </row>
    <row r="36" spans="2:3" ht="36.950000000000003" customHeight="1">
      <c r="B36" s="145" t="s">
        <v>405</v>
      </c>
      <c r="C36" s="145" t="s">
        <v>406</v>
      </c>
    </row>
    <row r="37" spans="2:3" ht="15.75">
      <c r="B37" s="43"/>
      <c r="C37" s="43"/>
    </row>
    <row r="38" spans="2:3" ht="15.75">
      <c r="B38" s="63" t="s">
        <v>127</v>
      </c>
      <c r="C38" s="43"/>
    </row>
    <row r="39" spans="2:3" ht="15.75">
      <c r="B39" s="43"/>
      <c r="C39" s="43"/>
    </row>
    <row r="40" spans="2:3" ht="15.75">
      <c r="B40" s="43"/>
      <c r="C40" s="43"/>
    </row>
    <row r="41" spans="2:3" ht="15.75">
      <c r="B41" s="43"/>
      <c r="C41" s="43"/>
    </row>
    <row r="42" spans="2:3" ht="15.75">
      <c r="B42" s="43"/>
      <c r="C42" s="43"/>
    </row>
    <row r="43" spans="2:3" ht="15.75">
      <c r="B43" s="43"/>
      <c r="C43" s="43"/>
    </row>
    <row r="44" spans="2:3" ht="15.75">
      <c r="C44" s="43"/>
    </row>
    <row r="45" spans="2:3" ht="15.75">
      <c r="B45" s="43"/>
      <c r="C45" s="43"/>
    </row>
    <row r="46" spans="2:3" ht="15.75">
      <c r="B46" s="43"/>
      <c r="C46" s="43"/>
    </row>
    <row r="47" spans="2:3" ht="15.75">
      <c r="B47" s="43"/>
      <c r="C47" s="43"/>
    </row>
    <row r="48" spans="2:3" ht="15.75">
      <c r="B48" s="43"/>
      <c r="C48" s="43"/>
    </row>
    <row r="49" spans="2:3" ht="15.75">
      <c r="B49" s="43"/>
      <c r="C49" s="43"/>
    </row>
    <row r="50" spans="2:3" ht="15.75">
      <c r="B50" s="43"/>
      <c r="C50" s="43"/>
    </row>
  </sheetData>
  <hyperlinks>
    <hyperlink ref="B38" location="Introduction!A1" display="Return to information tab" xr:uid="{D8375956-28FC-4CE8-B140-10E4D26A920F}"/>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E4658-1B68-4B34-AD55-577CD262EC25}">
  <sheetPr codeName="Sheet25">
    <tabColor rgb="FF2363AF"/>
    <pageSetUpPr autoPageBreaks="0"/>
  </sheetPr>
  <dimension ref="B5:M71"/>
  <sheetViews>
    <sheetView showGridLines="0" zoomScaleNormal="100" workbookViewId="0"/>
  </sheetViews>
  <sheetFormatPr defaultColWidth="8.85546875" defaultRowHeight="14.25"/>
  <cols>
    <col min="1" max="1" width="2.42578125" customWidth="1"/>
    <col min="2" max="2" width="35.140625" customWidth="1"/>
    <col min="3" max="3" width="29" customWidth="1"/>
    <col min="4" max="4" width="27.85546875" customWidth="1"/>
    <col min="5" max="5" width="13.42578125" customWidth="1"/>
    <col min="6" max="6" width="14.85546875" customWidth="1"/>
    <col min="7" max="7" width="20.42578125" bestFit="1" customWidth="1"/>
    <col min="8" max="8" width="13.5703125" bestFit="1" customWidth="1"/>
    <col min="9" max="9" width="20.42578125" bestFit="1" customWidth="1"/>
    <col min="22" max="22" width="14.85546875" customWidth="1"/>
    <col min="23" max="23" width="17.140625" customWidth="1"/>
    <col min="24" max="24" width="16" customWidth="1"/>
  </cols>
  <sheetData>
    <row r="5" spans="2:7" ht="21">
      <c r="B5" s="70" t="s">
        <v>29</v>
      </c>
      <c r="C5" s="43"/>
      <c r="D5" s="43"/>
      <c r="E5" s="43"/>
      <c r="F5" s="43"/>
      <c r="G5" s="43"/>
    </row>
    <row r="6" spans="2:7" ht="15.75">
      <c r="B6" s="43"/>
      <c r="C6" s="43"/>
      <c r="D6" s="43"/>
      <c r="E6" s="43"/>
      <c r="F6" s="43"/>
      <c r="G6" s="43"/>
    </row>
    <row r="7" spans="2:7" ht="18">
      <c r="B7" s="69" t="s">
        <v>33</v>
      </c>
      <c r="C7" s="43"/>
      <c r="D7" s="43"/>
      <c r="E7" s="43"/>
      <c r="F7" s="43"/>
      <c r="G7" s="43"/>
    </row>
    <row r="8" spans="2:7" ht="15.75">
      <c r="B8" s="65"/>
      <c r="C8" s="43"/>
      <c r="D8" s="43"/>
      <c r="E8" s="43"/>
      <c r="F8" s="43"/>
      <c r="G8" s="43"/>
    </row>
    <row r="9" spans="2:7" ht="15.75">
      <c r="B9" s="71" t="s">
        <v>407</v>
      </c>
      <c r="C9" s="43"/>
      <c r="D9" s="43"/>
      <c r="E9" s="43"/>
      <c r="F9" s="43"/>
      <c r="G9" s="43"/>
    </row>
    <row r="10" spans="2:7" ht="15.75">
      <c r="B10" s="71" t="s">
        <v>408</v>
      </c>
      <c r="C10" s="43"/>
      <c r="D10" s="43"/>
      <c r="E10" s="43"/>
      <c r="F10" s="43"/>
      <c r="G10" s="43"/>
    </row>
    <row r="11" spans="2:7" ht="15.75">
      <c r="B11" s="71" t="s">
        <v>409</v>
      </c>
      <c r="C11" s="43"/>
      <c r="D11" s="43"/>
      <c r="E11" s="43"/>
      <c r="F11" s="43"/>
      <c r="G11" s="43"/>
    </row>
    <row r="12" spans="2:7" ht="15.75">
      <c r="B12" s="71" t="s">
        <v>410</v>
      </c>
      <c r="C12" s="43"/>
      <c r="D12" s="43"/>
      <c r="E12" s="43"/>
      <c r="F12" s="43"/>
      <c r="G12" s="43"/>
    </row>
    <row r="13" spans="2:7" ht="15.75">
      <c r="B13" s="71"/>
      <c r="C13" s="43"/>
      <c r="D13" s="43"/>
      <c r="E13" s="43"/>
      <c r="F13" s="43"/>
      <c r="G13" s="43"/>
    </row>
    <row r="14" spans="2:7" ht="15.75">
      <c r="B14" s="71" t="s">
        <v>411</v>
      </c>
      <c r="C14" s="43"/>
      <c r="D14" s="43"/>
      <c r="E14" s="43"/>
      <c r="F14" s="43"/>
      <c r="G14" s="43"/>
    </row>
    <row r="15" spans="2:7" ht="15.75">
      <c r="B15" s="71" t="s">
        <v>412</v>
      </c>
      <c r="C15" s="43"/>
      <c r="D15" s="43"/>
      <c r="E15" s="43"/>
      <c r="F15" s="43"/>
      <c r="G15" s="43"/>
    </row>
    <row r="16" spans="2:7" ht="15.75">
      <c r="B16" s="43"/>
      <c r="C16" s="43"/>
      <c r="D16" s="43"/>
      <c r="E16" s="43"/>
      <c r="F16" s="43"/>
      <c r="G16" s="43"/>
    </row>
    <row r="17" spans="2:13" ht="15.75">
      <c r="B17" s="80"/>
      <c r="C17" s="43"/>
      <c r="D17" s="43"/>
      <c r="E17" s="43"/>
      <c r="F17" s="43"/>
      <c r="G17" s="43"/>
    </row>
    <row r="18" spans="2:13" ht="15.75">
      <c r="B18" s="80"/>
      <c r="C18" s="43"/>
      <c r="D18" s="43"/>
      <c r="E18" s="43"/>
      <c r="F18" s="43"/>
      <c r="G18" s="43"/>
    </row>
    <row r="19" spans="2:13" ht="15.75">
      <c r="B19" s="43"/>
      <c r="C19" s="43"/>
      <c r="D19" s="43"/>
      <c r="E19" s="43"/>
      <c r="F19" s="43"/>
      <c r="G19" s="43"/>
    </row>
    <row r="20" spans="2:13" ht="15.75">
      <c r="B20" s="43"/>
      <c r="C20" s="43"/>
      <c r="D20" s="43"/>
      <c r="E20" s="43"/>
      <c r="F20" s="43"/>
      <c r="G20" s="43"/>
    </row>
    <row r="21" spans="2:13" ht="15.75">
      <c r="B21" s="43"/>
      <c r="C21" s="43"/>
      <c r="D21" s="43"/>
      <c r="E21" s="43"/>
      <c r="F21" s="43"/>
      <c r="G21" s="43"/>
    </row>
    <row r="22" spans="2:13" ht="15.75">
      <c r="B22" s="43"/>
      <c r="C22" s="43"/>
      <c r="D22" s="43"/>
      <c r="E22" s="43"/>
      <c r="F22" s="43"/>
      <c r="G22" s="43"/>
    </row>
    <row r="23" spans="2:13" ht="15.75">
      <c r="B23" s="43"/>
      <c r="C23" s="43"/>
      <c r="D23" s="43"/>
      <c r="E23" s="43"/>
      <c r="F23" s="43"/>
      <c r="G23" s="43"/>
    </row>
    <row r="24" spans="2:13" ht="15.75">
      <c r="B24" s="43"/>
      <c r="C24" s="43"/>
      <c r="D24" s="43"/>
      <c r="E24" s="43"/>
      <c r="F24" s="43"/>
      <c r="G24" s="43"/>
    </row>
    <row r="25" spans="2:13" ht="15.75">
      <c r="B25" s="43"/>
      <c r="C25" s="43"/>
      <c r="D25" s="43"/>
      <c r="E25" s="43"/>
      <c r="F25" s="43"/>
      <c r="G25" s="43"/>
    </row>
    <row r="26" spans="2:13" ht="15.75">
      <c r="B26" s="43"/>
      <c r="C26" s="43"/>
      <c r="D26" s="43"/>
      <c r="E26" s="43"/>
      <c r="F26" s="43"/>
      <c r="G26" s="43"/>
    </row>
    <row r="27" spans="2:13" ht="15.75">
      <c r="B27" s="43"/>
      <c r="C27" s="43"/>
      <c r="D27" s="43"/>
      <c r="E27" s="43"/>
      <c r="F27" s="43"/>
      <c r="G27" s="43"/>
    </row>
    <row r="28" spans="2:13" ht="15.75">
      <c r="B28" s="43"/>
      <c r="C28" s="43"/>
      <c r="D28" s="43"/>
      <c r="E28" s="43"/>
      <c r="F28" s="43"/>
      <c r="G28" s="43"/>
    </row>
    <row r="29" spans="2:13" ht="15.75">
      <c r="B29" s="43"/>
      <c r="C29" s="43"/>
      <c r="D29" s="43"/>
      <c r="E29" s="43"/>
      <c r="F29" s="43"/>
      <c r="G29" s="43"/>
    </row>
    <row r="30" spans="2:13" ht="15.75">
      <c r="B30" s="43"/>
      <c r="C30" s="43"/>
      <c r="D30" s="43"/>
      <c r="E30" s="43"/>
      <c r="F30" s="43"/>
      <c r="G30" s="43"/>
    </row>
    <row r="31" spans="2:13" ht="15.75">
      <c r="B31" s="43"/>
      <c r="C31" s="43"/>
      <c r="D31" s="43"/>
      <c r="E31" s="43"/>
      <c r="F31" s="43"/>
      <c r="G31" s="43"/>
    </row>
    <row r="32" spans="2:13" ht="15.75">
      <c r="B32" s="43"/>
      <c r="C32" s="43"/>
      <c r="D32" s="43"/>
      <c r="E32" s="43"/>
      <c r="F32" s="43"/>
      <c r="G32" s="43"/>
      <c r="M32" s="3"/>
    </row>
    <row r="33" spans="2:13" ht="15.75">
      <c r="B33" s="43"/>
      <c r="C33" s="43"/>
      <c r="D33" s="43"/>
      <c r="E33" s="43"/>
      <c r="F33" s="43"/>
      <c r="G33" s="43"/>
      <c r="M33" s="3"/>
    </row>
    <row r="34" spans="2:13" ht="15.75">
      <c r="B34" s="43"/>
      <c r="C34" s="43"/>
      <c r="D34" s="43"/>
      <c r="E34" s="43"/>
      <c r="F34" s="43"/>
      <c r="G34" s="43"/>
      <c r="M34" s="3"/>
    </row>
    <row r="35" spans="2:13" ht="15.75">
      <c r="B35" s="43"/>
      <c r="C35" s="43"/>
      <c r="D35" s="43"/>
      <c r="E35" s="43"/>
      <c r="F35" s="43"/>
      <c r="G35" s="43"/>
      <c r="M35" s="3"/>
    </row>
    <row r="36" spans="2:13" ht="15.75">
      <c r="B36" s="43"/>
      <c r="C36" s="43"/>
      <c r="D36" s="43"/>
      <c r="E36" s="43"/>
      <c r="F36" s="43"/>
      <c r="G36" s="43"/>
      <c r="M36" s="3"/>
    </row>
    <row r="37" spans="2:13" ht="15.75">
      <c r="B37" s="43"/>
      <c r="C37" s="43"/>
      <c r="D37" s="43"/>
      <c r="E37" s="43"/>
      <c r="F37" s="43"/>
      <c r="G37" s="43"/>
    </row>
    <row r="38" spans="2:13" ht="15.75">
      <c r="B38" s="43"/>
      <c r="C38" s="43"/>
      <c r="D38" s="43"/>
      <c r="E38" s="43"/>
      <c r="F38" s="43"/>
      <c r="G38" s="43"/>
    </row>
    <row r="39" spans="2:13" ht="15.75">
      <c r="B39" s="43"/>
      <c r="C39" s="43"/>
      <c r="D39" s="43"/>
      <c r="E39" s="43"/>
      <c r="F39" s="43"/>
      <c r="G39" s="43"/>
    </row>
    <row r="40" spans="2:13" ht="15.75">
      <c r="B40" s="43"/>
      <c r="C40" s="43"/>
      <c r="D40" s="43"/>
      <c r="E40" s="43"/>
      <c r="F40" s="43"/>
      <c r="G40" s="43"/>
    </row>
    <row r="41" spans="2:13" ht="15.75">
      <c r="B41" s="43"/>
      <c r="C41" s="43"/>
      <c r="D41" s="43"/>
      <c r="E41" s="43"/>
      <c r="F41" s="43"/>
      <c r="G41" s="43"/>
    </row>
    <row r="42" spans="2:13" ht="15.75">
      <c r="B42" s="43"/>
      <c r="C42" s="43"/>
      <c r="D42" s="43"/>
      <c r="E42" s="43"/>
      <c r="F42" s="43"/>
      <c r="G42" s="43"/>
    </row>
    <row r="43" spans="2:13" ht="15.75">
      <c r="B43" s="43"/>
      <c r="C43" s="43"/>
      <c r="D43" s="43"/>
      <c r="E43" s="43"/>
      <c r="F43" s="43"/>
      <c r="G43" s="43"/>
    </row>
    <row r="44" spans="2:13" ht="15.75">
      <c r="B44" s="295" t="s">
        <v>374</v>
      </c>
      <c r="C44" s="291" t="s">
        <v>413</v>
      </c>
      <c r="D44" s="291" t="s">
        <v>414</v>
      </c>
      <c r="E44" s="43"/>
      <c r="F44" s="43"/>
      <c r="G44" s="43"/>
    </row>
    <row r="45" spans="2:13" ht="15.75">
      <c r="B45" s="74" t="s">
        <v>415</v>
      </c>
      <c r="C45" s="103">
        <v>21960880</v>
      </c>
      <c r="D45" s="76">
        <f>C45/$C$57</f>
        <v>0.18373249640566791</v>
      </c>
      <c r="F45" s="53"/>
      <c r="G45" s="147"/>
      <c r="H45" s="27"/>
    </row>
    <row r="46" spans="2:13" ht="15.75">
      <c r="B46" s="74" t="s">
        <v>416</v>
      </c>
      <c r="C46" s="103">
        <v>14355755</v>
      </c>
      <c r="D46" s="76">
        <f t="shared" ref="D46:D56" si="0">C46/$C$57</f>
        <v>0.12010532838110992</v>
      </c>
      <c r="F46" s="53"/>
      <c r="G46" s="147"/>
      <c r="H46" s="27"/>
    </row>
    <row r="47" spans="2:13" ht="14.25" customHeight="1">
      <c r="B47" s="74" t="s">
        <v>417</v>
      </c>
      <c r="C47" s="103">
        <v>10519130</v>
      </c>
      <c r="D47" s="76">
        <f t="shared" si="0"/>
        <v>8.8006765435435799E-2</v>
      </c>
      <c r="F47" s="53"/>
      <c r="G47" s="147"/>
      <c r="H47" s="27"/>
    </row>
    <row r="48" spans="2:13" ht="15.75">
      <c r="B48" s="74" t="s">
        <v>418</v>
      </c>
      <c r="C48" s="103">
        <v>8753911</v>
      </c>
      <c r="D48" s="76">
        <f t="shared" si="0"/>
        <v>7.3238318379911765E-2</v>
      </c>
      <c r="F48" s="53"/>
      <c r="G48" s="147"/>
      <c r="H48" s="27"/>
    </row>
    <row r="49" spans="2:8" ht="15.75">
      <c r="B49" s="74" t="s">
        <v>419</v>
      </c>
      <c r="C49" s="103">
        <v>7636340</v>
      </c>
      <c r="D49" s="76">
        <f t="shared" si="0"/>
        <v>6.3888323764915531E-2</v>
      </c>
      <c r="F49" s="53"/>
      <c r="G49" s="147"/>
      <c r="H49" s="27"/>
    </row>
    <row r="50" spans="2:8" ht="15.75">
      <c r="B50" s="74" t="s">
        <v>420</v>
      </c>
      <c r="C50" s="103">
        <v>6604939</v>
      </c>
      <c r="D50" s="76">
        <f t="shared" si="0"/>
        <v>5.5259257874782607E-2</v>
      </c>
      <c r="H50" s="27"/>
    </row>
    <row r="51" spans="2:8" ht="15.75">
      <c r="B51" s="74" t="s">
        <v>421</v>
      </c>
      <c r="C51" s="103">
        <v>5868696</v>
      </c>
      <c r="D51" s="76">
        <f t="shared" si="0"/>
        <v>4.9099588300922259E-2</v>
      </c>
      <c r="H51" s="27"/>
    </row>
    <row r="52" spans="2:8" ht="15.75">
      <c r="B52" s="74" t="s">
        <v>422</v>
      </c>
      <c r="C52" s="103">
        <v>5738480</v>
      </c>
      <c r="D52" s="76">
        <f t="shared" si="0"/>
        <v>4.8010155147425661E-2</v>
      </c>
      <c r="F52" s="53"/>
      <c r="G52" s="147"/>
      <c r="H52" s="27"/>
    </row>
    <row r="53" spans="2:8" ht="15.75">
      <c r="B53" s="74" t="s">
        <v>423</v>
      </c>
      <c r="C53" s="103">
        <v>5169136</v>
      </c>
      <c r="D53" s="76">
        <f t="shared" si="0"/>
        <v>4.3246821691134807E-2</v>
      </c>
      <c r="F53" s="53"/>
      <c r="G53" s="147"/>
      <c r="H53" s="27"/>
    </row>
    <row r="54" spans="2:8" ht="15.75">
      <c r="B54" s="74" t="s">
        <v>424</v>
      </c>
      <c r="C54" s="103">
        <v>4523804</v>
      </c>
      <c r="D54" s="76">
        <f t="shared" si="0"/>
        <v>3.7847745726489378E-2</v>
      </c>
      <c r="F54" s="53"/>
      <c r="G54" s="147"/>
      <c r="H54" s="27"/>
    </row>
    <row r="55" spans="2:8" ht="15.75">
      <c r="B55" s="74" t="s">
        <v>383</v>
      </c>
      <c r="C55" s="103">
        <v>3921127</v>
      </c>
      <c r="D55" s="76">
        <f t="shared" si="0"/>
        <v>3.2805536592052202E-2</v>
      </c>
      <c r="F55" s="53"/>
      <c r="G55" s="147"/>
      <c r="H55" s="27"/>
    </row>
    <row r="56" spans="2:8" ht="15.75">
      <c r="B56" s="74" t="s">
        <v>348</v>
      </c>
      <c r="C56" s="103">
        <v>24474181</v>
      </c>
      <c r="D56" s="76">
        <f t="shared" si="0"/>
        <v>0.20475966230015216</v>
      </c>
      <c r="F56" s="53"/>
      <c r="G56" s="147"/>
      <c r="H56" s="27"/>
    </row>
    <row r="57" spans="2:8" ht="15.75">
      <c r="B57" s="295" t="s">
        <v>148</v>
      </c>
      <c r="C57" s="322">
        <f>SUM(C45:C56)</f>
        <v>119526379</v>
      </c>
      <c r="D57" s="298">
        <f>SUM(D45:D56)</f>
        <v>1</v>
      </c>
      <c r="E57" s="43"/>
      <c r="F57" s="147"/>
      <c r="G57" s="147"/>
      <c r="H57" s="27"/>
    </row>
    <row r="58" spans="2:8" ht="15.75">
      <c r="B58" s="43"/>
      <c r="D58" s="43"/>
      <c r="E58" s="43"/>
      <c r="F58" s="147"/>
      <c r="G58" s="147"/>
      <c r="H58" s="27"/>
    </row>
    <row r="59" spans="2:8" ht="15.75">
      <c r="B59" s="63" t="s">
        <v>127</v>
      </c>
      <c r="D59" s="43"/>
      <c r="E59" s="43"/>
      <c r="F59" s="43"/>
      <c r="G59" s="43"/>
    </row>
    <row r="60" spans="2:8" ht="15.75">
      <c r="B60" s="43"/>
      <c r="C60" s="43"/>
      <c r="D60" s="43"/>
      <c r="E60" s="43"/>
      <c r="F60" s="43"/>
      <c r="G60" s="43"/>
    </row>
    <row r="61" spans="2:8" ht="15.75">
      <c r="B61" s="43"/>
      <c r="C61" s="43"/>
      <c r="D61" s="43"/>
      <c r="E61" s="43"/>
      <c r="F61" s="43"/>
      <c r="G61" s="43"/>
    </row>
    <row r="62" spans="2:8" ht="15.75">
      <c r="B62" s="43"/>
      <c r="C62" s="43"/>
      <c r="D62" s="43"/>
      <c r="E62" s="43"/>
      <c r="F62" s="43"/>
      <c r="G62" s="43"/>
    </row>
    <row r="63" spans="2:8" ht="15.75">
      <c r="B63" s="43"/>
      <c r="C63" s="43"/>
      <c r="D63" s="43"/>
      <c r="E63" s="43"/>
      <c r="F63" s="43"/>
      <c r="G63" s="43"/>
    </row>
    <row r="64" spans="2:8" ht="15.75">
      <c r="B64" s="43"/>
      <c r="C64" s="43"/>
      <c r="D64" s="43"/>
      <c r="E64" s="43"/>
      <c r="F64" s="43"/>
      <c r="G64" s="43"/>
    </row>
    <row r="65" spans="2:7" ht="15.75">
      <c r="B65" s="43"/>
      <c r="C65" s="43"/>
      <c r="D65" s="43"/>
      <c r="E65" s="43"/>
      <c r="F65" s="43"/>
      <c r="G65" s="43"/>
    </row>
    <row r="66" spans="2:7" ht="15.75">
      <c r="B66" s="43"/>
      <c r="C66" s="43"/>
      <c r="D66" s="43"/>
      <c r="E66" s="43"/>
      <c r="F66" s="43"/>
      <c r="G66" s="43"/>
    </row>
    <row r="67" spans="2:7" ht="15.75">
      <c r="B67" s="43"/>
      <c r="C67" s="43"/>
      <c r="D67" s="43"/>
      <c r="E67" s="43"/>
      <c r="F67" s="43"/>
      <c r="G67" s="43"/>
    </row>
    <row r="68" spans="2:7" ht="15.75">
      <c r="B68" s="43"/>
      <c r="C68" s="43"/>
      <c r="D68" s="43"/>
      <c r="E68" s="43"/>
      <c r="F68" s="43"/>
      <c r="G68" s="43"/>
    </row>
    <row r="69" spans="2:7" ht="15.75">
      <c r="B69" s="43"/>
      <c r="C69" s="43"/>
      <c r="D69" s="43"/>
      <c r="E69" s="43"/>
      <c r="F69" s="43"/>
      <c r="G69" s="43"/>
    </row>
    <row r="70" spans="2:7" ht="15.75">
      <c r="B70" s="43"/>
      <c r="C70" s="43"/>
      <c r="D70" s="43"/>
      <c r="E70" s="43"/>
      <c r="F70" s="43"/>
      <c r="G70" s="43"/>
    </row>
    <row r="71" spans="2:7" ht="15.75">
      <c r="B71" s="43"/>
      <c r="C71" s="43"/>
      <c r="D71" s="43"/>
      <c r="E71" s="43"/>
      <c r="F71" s="43"/>
      <c r="G71" s="43"/>
    </row>
  </sheetData>
  <hyperlinks>
    <hyperlink ref="B59" location="Introduction!A1" display="Return to information tab" xr:uid="{196DD893-487C-44C1-86A9-8C1146098C75}"/>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6E97-7BCE-40D9-9A8D-F2548B8BFFFB}">
  <sheetPr codeName="Sheet26">
    <tabColor rgb="FF2363AF"/>
    <pageSetUpPr autoPageBreaks="0"/>
  </sheetPr>
  <dimension ref="B5:F25"/>
  <sheetViews>
    <sheetView showGridLines="0" workbookViewId="0"/>
  </sheetViews>
  <sheetFormatPr defaultRowHeight="14.25"/>
  <cols>
    <col min="1" max="1" width="2.42578125" customWidth="1"/>
    <col min="2" max="2" width="33.140625" customWidth="1"/>
    <col min="3" max="3" width="21.85546875" customWidth="1"/>
    <col min="4" max="4" width="19.5703125" customWidth="1"/>
    <col min="5" max="5" width="21.5703125" customWidth="1"/>
    <col min="6" max="6" width="10.85546875" bestFit="1" customWidth="1"/>
  </cols>
  <sheetData>
    <row r="5" spans="2:6" ht="21">
      <c r="B5" s="70" t="s">
        <v>29</v>
      </c>
      <c r="C5" s="43"/>
      <c r="D5" s="43"/>
      <c r="E5" s="43"/>
      <c r="F5" s="43"/>
    </row>
    <row r="6" spans="2:6" ht="15.75">
      <c r="B6" s="43"/>
      <c r="C6" s="43"/>
      <c r="D6" s="43"/>
      <c r="E6" s="43"/>
      <c r="F6" s="43"/>
    </row>
    <row r="7" spans="2:6" ht="18">
      <c r="B7" s="69" t="s">
        <v>425</v>
      </c>
      <c r="C7" s="43"/>
      <c r="D7" s="43"/>
      <c r="E7" s="43"/>
      <c r="F7" s="43"/>
    </row>
    <row r="8" spans="2:6" ht="15.75">
      <c r="B8" s="43"/>
      <c r="C8" s="43"/>
      <c r="D8" s="43"/>
      <c r="E8" s="43"/>
      <c r="F8" s="43"/>
    </row>
    <row r="9" spans="2:6" ht="23.65" customHeight="1">
      <c r="B9" s="146"/>
      <c r="C9" s="293" t="s">
        <v>426</v>
      </c>
      <c r="D9" s="293" t="s">
        <v>161</v>
      </c>
      <c r="E9" s="293" t="s">
        <v>427</v>
      </c>
      <c r="F9" s="43"/>
    </row>
    <row r="10" spans="2:6" ht="29.85" customHeight="1">
      <c r="B10" s="317" t="s">
        <v>428</v>
      </c>
      <c r="C10" s="67">
        <v>11133088.3058</v>
      </c>
      <c r="D10" s="67">
        <v>1195589.3540000001</v>
      </c>
      <c r="E10" s="67">
        <v>12328677.6598</v>
      </c>
      <c r="F10" s="107"/>
    </row>
    <row r="11" spans="2:6" ht="29.85" customHeight="1">
      <c r="B11" s="317" t="s">
        <v>429</v>
      </c>
      <c r="C11" s="67">
        <v>10799017.3061</v>
      </c>
      <c r="D11" s="67">
        <v>1184113.2820000001</v>
      </c>
      <c r="E11" s="67">
        <v>11983130.588099997</v>
      </c>
      <c r="F11" s="107"/>
    </row>
    <row r="12" spans="2:6" ht="29.85" customHeight="1">
      <c r="B12" s="317" t="s">
        <v>430</v>
      </c>
      <c r="C12" s="148">
        <f>C11/C10</f>
        <v>0.96999296237271737</v>
      </c>
      <c r="D12" s="148">
        <f t="shared" ref="D12:E12" si="0">D11/D10</f>
        <v>0.99040132637380451</v>
      </c>
      <c r="E12" s="148">
        <f t="shared" si="0"/>
        <v>0.97197208968917037</v>
      </c>
      <c r="F12" s="79"/>
    </row>
    <row r="13" spans="2:6" ht="29.85" customHeight="1">
      <c r="B13" s="317" t="s">
        <v>431</v>
      </c>
      <c r="C13" s="67">
        <v>229960951.03877094</v>
      </c>
      <c r="D13" s="67">
        <v>22619705.466001004</v>
      </c>
      <c r="E13" s="67">
        <v>252580656.50477201</v>
      </c>
      <c r="F13" s="107"/>
    </row>
    <row r="14" spans="2:6" ht="29.85" customHeight="1">
      <c r="B14" s="317" t="s">
        <v>432</v>
      </c>
      <c r="C14" s="148">
        <f>C11/C13</f>
        <v>4.6960221973857241E-2</v>
      </c>
      <c r="D14" s="148">
        <f t="shared" ref="D14:E14" si="1">D11/D13</f>
        <v>5.2348748916284743E-2</v>
      </c>
      <c r="E14" s="148">
        <f t="shared" si="1"/>
        <v>4.7442788192585128E-2</v>
      </c>
      <c r="F14" s="79"/>
    </row>
    <row r="15" spans="2:6" ht="15.75">
      <c r="B15" s="81"/>
      <c r="C15" s="149"/>
      <c r="D15" s="149"/>
      <c r="E15" s="149"/>
      <c r="F15" s="43"/>
    </row>
    <row r="16" spans="2:6" ht="15.75">
      <c r="B16" s="63" t="s">
        <v>127</v>
      </c>
      <c r="C16" s="149"/>
      <c r="D16" s="149"/>
      <c r="E16" s="149"/>
      <c r="F16" s="43"/>
    </row>
    <row r="17" spans="2:6" ht="15.75">
      <c r="B17" s="81"/>
      <c r="C17" s="43"/>
      <c r="D17" s="43"/>
      <c r="E17" s="43"/>
      <c r="F17" s="43"/>
    </row>
    <row r="18" spans="2:6" ht="15.75">
      <c r="B18" s="50"/>
      <c r="C18" s="43"/>
      <c r="D18" s="43"/>
      <c r="E18" s="43"/>
      <c r="F18" s="43"/>
    </row>
    <row r="19" spans="2:6" ht="15.75">
      <c r="B19" s="81"/>
      <c r="C19" s="43"/>
      <c r="D19" s="43"/>
      <c r="E19" s="43"/>
      <c r="F19" s="43"/>
    </row>
    <row r="20" spans="2:6">
      <c r="B20" s="31"/>
    </row>
    <row r="21" spans="2:6">
      <c r="B21" s="31"/>
    </row>
    <row r="22" spans="2:6">
      <c r="B22" s="31"/>
    </row>
    <row r="23" spans="2:6">
      <c r="B23" s="31"/>
    </row>
    <row r="24" spans="2:6">
      <c r="B24" s="31"/>
    </row>
    <row r="25" spans="2:6">
      <c r="B25" s="8"/>
    </row>
  </sheetData>
  <hyperlinks>
    <hyperlink ref="B16" location="Introduction!A1" display="Return to information tab" xr:uid="{8F125D62-D50F-4705-BCE9-99D16E45E1E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6874-67D0-4BC6-89CE-BB681CB6015F}">
  <sheetPr codeName="Sheet27">
    <tabColor rgb="FF2363AF"/>
    <pageSetUpPr autoPageBreaks="0"/>
  </sheetPr>
  <dimension ref="B4:I19"/>
  <sheetViews>
    <sheetView showGridLines="0" workbookViewId="0"/>
  </sheetViews>
  <sheetFormatPr defaultRowHeight="14.25"/>
  <cols>
    <col min="1" max="1" width="2.42578125" customWidth="1"/>
    <col min="2" max="2" width="31.42578125" customWidth="1"/>
    <col min="3" max="3" width="19.85546875" customWidth="1"/>
    <col min="4" max="4" width="18.85546875" customWidth="1"/>
    <col min="5" max="5" width="17.85546875" customWidth="1"/>
    <col min="6" max="6" width="17.140625" customWidth="1"/>
    <col min="7" max="7" width="10.85546875" bestFit="1" customWidth="1"/>
  </cols>
  <sheetData>
    <row r="4" spans="2:9" ht="15.75">
      <c r="B4" s="43"/>
      <c r="C4" s="43"/>
      <c r="D4" s="43"/>
      <c r="E4" s="43"/>
      <c r="F4" s="43"/>
      <c r="G4" s="43"/>
      <c r="H4" s="43"/>
      <c r="I4" s="43"/>
    </row>
    <row r="5" spans="2:9" ht="21">
      <c r="B5" s="70" t="s">
        <v>29</v>
      </c>
      <c r="C5" s="43"/>
      <c r="D5" s="43"/>
      <c r="E5" s="43"/>
      <c r="F5" s="43"/>
      <c r="G5" s="43"/>
      <c r="H5" s="43"/>
      <c r="I5" s="43"/>
    </row>
    <row r="6" spans="2:9" ht="15.75">
      <c r="B6" s="43"/>
      <c r="C6" s="43"/>
      <c r="D6" s="43"/>
      <c r="E6" s="43"/>
      <c r="F6" s="43"/>
      <c r="G6" s="43"/>
      <c r="H6" s="43"/>
      <c r="I6" s="43"/>
    </row>
    <row r="7" spans="2:9" ht="18">
      <c r="B7" s="69" t="s">
        <v>35</v>
      </c>
      <c r="C7" s="43"/>
      <c r="D7" s="43"/>
      <c r="E7" s="43"/>
      <c r="F7" s="43"/>
      <c r="G7" s="43"/>
      <c r="H7" s="43"/>
      <c r="I7" s="43"/>
    </row>
    <row r="8" spans="2:9" ht="15.75">
      <c r="B8" s="43"/>
      <c r="C8" s="43"/>
      <c r="D8" s="43"/>
      <c r="E8" s="43"/>
      <c r="F8" s="43"/>
      <c r="G8" s="43"/>
      <c r="H8" s="43"/>
      <c r="I8" s="43"/>
    </row>
    <row r="9" spans="2:9" ht="15.75">
      <c r="B9" s="146"/>
      <c r="C9" s="293" t="s">
        <v>370</v>
      </c>
      <c r="D9" s="293" t="s">
        <v>371</v>
      </c>
      <c r="E9" s="293" t="s">
        <v>372</v>
      </c>
      <c r="F9" s="293" t="s">
        <v>433</v>
      </c>
      <c r="G9" s="43"/>
      <c r="H9" s="43"/>
      <c r="I9" s="43"/>
    </row>
    <row r="10" spans="2:9" ht="19.149999999999999" customHeight="1">
      <c r="B10" s="317" t="s">
        <v>434</v>
      </c>
      <c r="C10" s="67">
        <v>219161933.73267093</v>
      </c>
      <c r="D10" s="67">
        <v>21435592.184001002</v>
      </c>
      <c r="E10" s="67">
        <v>7255187.3771200003</v>
      </c>
      <c r="F10" s="67">
        <v>247852713.29379192</v>
      </c>
      <c r="G10" s="107"/>
      <c r="H10" s="43"/>
      <c r="I10" s="43"/>
    </row>
    <row r="11" spans="2:9" ht="19.149999999999999" customHeight="1">
      <c r="B11" s="317" t="s">
        <v>435</v>
      </c>
      <c r="C11" s="67">
        <v>107608506</v>
      </c>
      <c r="D11" s="67">
        <v>10524875</v>
      </c>
      <c r="E11" s="67">
        <v>1392998</v>
      </c>
      <c r="F11" s="67">
        <v>119526379</v>
      </c>
      <c r="G11" s="107"/>
      <c r="H11" s="43"/>
      <c r="I11" s="43"/>
    </row>
    <row r="12" spans="2:9" ht="17.100000000000001" customHeight="1">
      <c r="B12" s="317" t="s">
        <v>436</v>
      </c>
      <c r="C12" s="67">
        <v>95427606</v>
      </c>
      <c r="D12" s="67">
        <v>9045156</v>
      </c>
      <c r="E12" s="67">
        <v>1379477</v>
      </c>
      <c r="F12" s="67">
        <v>105852239</v>
      </c>
      <c r="G12" s="107"/>
      <c r="H12" s="43"/>
      <c r="I12" s="43"/>
    </row>
    <row r="13" spans="2:9" ht="18.600000000000001" customHeight="1">
      <c r="B13" s="317" t="s">
        <v>437</v>
      </c>
      <c r="C13" s="150">
        <v>75</v>
      </c>
      <c r="D13" s="150">
        <v>67</v>
      </c>
      <c r="E13" s="150">
        <v>10</v>
      </c>
      <c r="F13" s="67">
        <v>152</v>
      </c>
      <c r="G13" s="43"/>
      <c r="H13" s="43"/>
      <c r="I13" s="43"/>
    </row>
    <row r="14" spans="2:9" ht="21" customHeight="1">
      <c r="B14" s="317" t="s">
        <v>438</v>
      </c>
      <c r="C14" s="276">
        <f>C12/C11</f>
        <v>0.88680355807560418</v>
      </c>
      <c r="D14" s="276">
        <f t="shared" ref="D14:F14" si="0">D12/D11</f>
        <v>0.8594074513949097</v>
      </c>
      <c r="E14" s="276">
        <f t="shared" si="0"/>
        <v>0.99029359697573149</v>
      </c>
      <c r="F14" s="276">
        <f t="shared" si="0"/>
        <v>0.88559730400600523</v>
      </c>
      <c r="G14" s="79"/>
      <c r="H14" s="43"/>
      <c r="I14" s="43"/>
    </row>
    <row r="15" spans="2:9" ht="15.75">
      <c r="B15" s="43"/>
      <c r="C15" s="149"/>
      <c r="D15" s="149"/>
      <c r="E15" s="149"/>
      <c r="F15" s="149"/>
      <c r="G15" s="43"/>
      <c r="H15" s="43"/>
      <c r="I15" s="43"/>
    </row>
    <row r="16" spans="2:9" ht="15.75">
      <c r="B16" s="63" t="s">
        <v>127</v>
      </c>
      <c r="C16" s="43"/>
      <c r="D16" s="43"/>
      <c r="E16" s="43"/>
      <c r="F16" s="43"/>
      <c r="G16" s="43"/>
      <c r="H16" s="43"/>
      <c r="I16" s="43"/>
    </row>
    <row r="17" spans="2:9" ht="15.75">
      <c r="B17" s="43"/>
      <c r="C17" s="43"/>
      <c r="D17" s="43"/>
      <c r="E17" s="43"/>
      <c r="F17" s="43"/>
      <c r="G17" s="43"/>
      <c r="H17" s="43"/>
      <c r="I17" s="43"/>
    </row>
    <row r="18" spans="2:9" ht="15.75">
      <c r="B18" s="43"/>
      <c r="C18" s="43"/>
      <c r="D18" s="43"/>
      <c r="E18" s="43"/>
      <c r="F18" s="43"/>
      <c r="G18" s="43"/>
      <c r="H18" s="43"/>
      <c r="I18" s="43"/>
    </row>
    <row r="19" spans="2:9" ht="15.75">
      <c r="B19" s="43"/>
      <c r="C19" s="43"/>
      <c r="D19" s="43"/>
      <c r="E19" s="43"/>
      <c r="F19" s="43"/>
      <c r="G19" s="43"/>
      <c r="H19" s="43"/>
      <c r="I19" s="43"/>
    </row>
  </sheetData>
  <hyperlinks>
    <hyperlink ref="B16" location="Introduction!A1" display="Return to information tab" xr:uid="{7E996F41-014F-4E31-B208-D01DC641B78E}"/>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F4AFF-6F11-4B31-AA71-41B6F6BF3187}">
  <sheetPr codeName="Sheet28">
    <tabColor rgb="FF2363AF"/>
    <pageSetUpPr autoPageBreaks="0"/>
  </sheetPr>
  <dimension ref="B5:M77"/>
  <sheetViews>
    <sheetView showGridLines="0" zoomScaleNormal="100" workbookViewId="0"/>
  </sheetViews>
  <sheetFormatPr defaultColWidth="8.85546875" defaultRowHeight="14.25"/>
  <cols>
    <col min="1" max="1" width="2.42578125" customWidth="1"/>
    <col min="2" max="2" width="17" customWidth="1"/>
    <col min="3" max="3" width="26.5703125" customWidth="1"/>
    <col min="4" max="4" width="23.85546875" customWidth="1"/>
    <col min="5" max="5" width="13.42578125" customWidth="1"/>
    <col min="6" max="6" width="14.85546875" customWidth="1"/>
    <col min="8" max="8" width="14.5703125" bestFit="1" customWidth="1"/>
    <col min="9" max="9" width="21.42578125" customWidth="1"/>
    <col min="22" max="22" width="14.85546875" customWidth="1"/>
    <col min="23" max="23" width="17.140625" customWidth="1"/>
    <col min="24" max="24" width="16" customWidth="1"/>
  </cols>
  <sheetData>
    <row r="5" spans="2:12" ht="21">
      <c r="B5" s="70" t="s">
        <v>29</v>
      </c>
      <c r="C5" s="43"/>
      <c r="D5" s="43"/>
      <c r="E5" s="43"/>
      <c r="F5" s="43"/>
      <c r="G5" s="43"/>
      <c r="H5" s="43"/>
      <c r="I5" s="43"/>
      <c r="J5" s="43"/>
      <c r="K5" s="43"/>
      <c r="L5" s="43"/>
    </row>
    <row r="6" spans="2:12" ht="15.75">
      <c r="B6" s="43"/>
      <c r="C6" s="43"/>
      <c r="D6" s="43"/>
      <c r="E6" s="43"/>
      <c r="F6" s="43"/>
      <c r="G6" s="43"/>
      <c r="H6" s="43"/>
      <c r="I6" s="43"/>
      <c r="J6" s="43"/>
      <c r="K6" s="43"/>
      <c r="L6" s="43"/>
    </row>
    <row r="7" spans="2:12" ht="18">
      <c r="B7" s="69" t="s">
        <v>36</v>
      </c>
      <c r="C7" s="43"/>
      <c r="D7" s="43"/>
      <c r="E7" s="43"/>
      <c r="F7" s="43"/>
      <c r="G7" s="43"/>
      <c r="H7" s="43"/>
      <c r="I7" s="43"/>
      <c r="J7" s="43"/>
      <c r="K7" s="43"/>
      <c r="L7" s="43"/>
    </row>
    <row r="8" spans="2:12" ht="15" customHeight="1">
      <c r="B8" s="151"/>
      <c r="C8" s="151"/>
      <c r="D8" s="151"/>
      <c r="E8" s="151"/>
      <c r="F8" s="151"/>
      <c r="G8" s="151"/>
      <c r="H8" s="151"/>
      <c r="I8" s="43"/>
      <c r="J8" s="43"/>
      <c r="K8" s="43"/>
      <c r="L8" s="43"/>
    </row>
    <row r="9" spans="2:12" ht="15" customHeight="1">
      <c r="B9" s="152" t="s">
        <v>439</v>
      </c>
      <c r="C9" s="151"/>
      <c r="D9" s="151"/>
      <c r="E9" s="151"/>
      <c r="F9" s="151"/>
      <c r="G9" s="151"/>
      <c r="H9" s="151"/>
      <c r="I9" s="43"/>
      <c r="J9" s="43"/>
      <c r="K9" s="43"/>
      <c r="L9" s="43"/>
    </row>
    <row r="10" spans="2:12" ht="15" customHeight="1">
      <c r="B10" s="152" t="s">
        <v>440</v>
      </c>
      <c r="C10" s="151"/>
      <c r="D10" s="151"/>
      <c r="E10" s="151"/>
      <c r="F10" s="151"/>
      <c r="G10" s="151"/>
      <c r="H10" s="151"/>
      <c r="I10" s="43"/>
      <c r="J10" s="43"/>
      <c r="K10" s="43"/>
      <c r="L10" s="43"/>
    </row>
    <row r="11" spans="2:12" ht="15" customHeight="1">
      <c r="B11" s="71" t="s">
        <v>441</v>
      </c>
      <c r="C11" s="151"/>
      <c r="D11" s="151"/>
      <c r="E11" s="151"/>
      <c r="F11" s="151"/>
      <c r="G11" s="151"/>
      <c r="H11" s="151"/>
      <c r="I11" s="43"/>
      <c r="J11" s="43"/>
      <c r="K11" s="43"/>
      <c r="L11" s="43"/>
    </row>
    <row r="12" spans="2:12" ht="15" customHeight="1">
      <c r="B12" s="71" t="s">
        <v>442</v>
      </c>
      <c r="C12" s="151"/>
      <c r="D12" s="151"/>
      <c r="E12" s="151"/>
      <c r="F12" s="151"/>
      <c r="G12" s="151"/>
      <c r="H12" s="151"/>
      <c r="I12" s="43"/>
      <c r="J12" s="43"/>
      <c r="K12" s="43"/>
      <c r="L12" s="43"/>
    </row>
    <row r="13" spans="2:12" ht="15.75">
      <c r="B13" s="71"/>
      <c r="C13" s="43"/>
      <c r="D13" s="43"/>
      <c r="E13" s="43"/>
      <c r="F13" s="43"/>
      <c r="G13" s="43"/>
      <c r="H13" s="43"/>
      <c r="I13" s="43"/>
      <c r="J13" s="43"/>
      <c r="K13" s="43"/>
      <c r="L13" s="43"/>
    </row>
    <row r="14" spans="2:12" ht="15.75">
      <c r="B14" s="71"/>
      <c r="C14" s="43"/>
      <c r="D14" s="43"/>
      <c r="E14" s="43"/>
      <c r="F14" s="43"/>
      <c r="G14" s="43"/>
      <c r="H14" s="43"/>
      <c r="I14" s="43"/>
      <c r="J14" s="43"/>
      <c r="K14" s="43"/>
      <c r="L14" s="43"/>
    </row>
    <row r="15" spans="2:12" ht="15.75">
      <c r="B15" s="71"/>
      <c r="C15" s="43"/>
      <c r="D15" s="43"/>
      <c r="E15" s="43"/>
      <c r="F15" s="43"/>
      <c r="G15" s="43"/>
      <c r="H15" s="43"/>
      <c r="I15" s="43"/>
      <c r="J15" s="43"/>
      <c r="K15" s="43"/>
      <c r="L15" s="43"/>
    </row>
    <row r="16" spans="2:12" ht="15.75">
      <c r="B16" s="43"/>
      <c r="C16" s="43"/>
      <c r="D16" s="43"/>
      <c r="E16" s="43"/>
      <c r="F16" s="43"/>
      <c r="G16" s="43"/>
      <c r="H16" s="43"/>
      <c r="I16" s="43"/>
      <c r="J16" s="43"/>
      <c r="K16" s="43"/>
      <c r="L16" s="43"/>
    </row>
    <row r="17" spans="2:13" ht="15.75">
      <c r="B17" s="43"/>
      <c r="C17" s="43"/>
      <c r="D17" s="43"/>
      <c r="E17" s="43"/>
      <c r="F17" s="43"/>
      <c r="G17" s="43"/>
      <c r="H17" s="43"/>
      <c r="I17" s="43"/>
      <c r="J17" s="43"/>
      <c r="K17" s="43"/>
      <c r="L17" s="43"/>
    </row>
    <row r="18" spans="2:13" ht="15.75">
      <c r="B18" s="43"/>
      <c r="C18" s="43"/>
      <c r="D18" s="43"/>
      <c r="E18" s="43"/>
      <c r="F18" s="43"/>
      <c r="G18" s="43"/>
      <c r="H18" s="43"/>
      <c r="I18" s="43"/>
      <c r="J18" s="43"/>
      <c r="K18" s="43"/>
      <c r="L18" s="43"/>
    </row>
    <row r="19" spans="2:13" ht="15.75">
      <c r="B19" s="43"/>
      <c r="C19" s="43"/>
      <c r="D19" s="43"/>
      <c r="E19" s="43"/>
      <c r="F19" s="43"/>
      <c r="G19" s="43"/>
      <c r="H19" s="43"/>
      <c r="I19" s="43"/>
      <c r="J19" s="43"/>
      <c r="K19" s="43"/>
      <c r="L19" s="43"/>
    </row>
    <row r="20" spans="2:13" ht="15.75">
      <c r="B20" s="43"/>
      <c r="C20" s="43"/>
      <c r="D20" s="43"/>
      <c r="E20" s="43"/>
      <c r="F20" s="43"/>
      <c r="G20" s="43"/>
      <c r="H20" s="43"/>
      <c r="I20" s="43"/>
      <c r="J20" s="43"/>
      <c r="K20" s="43"/>
      <c r="L20" s="43"/>
    </row>
    <row r="21" spans="2:13" ht="15.75">
      <c r="B21" s="43"/>
      <c r="C21" s="43"/>
      <c r="D21" s="43"/>
      <c r="E21" s="43"/>
      <c r="F21" s="43"/>
      <c r="G21" s="43"/>
      <c r="H21" s="43"/>
      <c r="I21" s="43"/>
      <c r="J21" s="43"/>
      <c r="K21" s="43"/>
      <c r="L21" s="43"/>
    </row>
    <row r="22" spans="2:13" ht="15.75">
      <c r="B22" s="43"/>
      <c r="C22" s="43"/>
      <c r="D22" s="43"/>
      <c r="E22" s="43"/>
      <c r="F22" s="43"/>
      <c r="G22" s="43"/>
      <c r="H22" s="43"/>
      <c r="I22" s="43"/>
      <c r="J22" s="43"/>
      <c r="K22" s="43"/>
      <c r="L22" s="43"/>
    </row>
    <row r="23" spans="2:13" ht="15.75">
      <c r="B23" s="43"/>
      <c r="C23" s="43"/>
      <c r="D23" s="43"/>
      <c r="E23" s="43"/>
      <c r="F23" s="43"/>
      <c r="G23" s="43"/>
      <c r="H23" s="43"/>
      <c r="I23" s="43"/>
      <c r="J23" s="43"/>
      <c r="K23" s="43"/>
      <c r="L23" s="43"/>
    </row>
    <row r="24" spans="2:13" ht="15.75">
      <c r="B24" s="43"/>
      <c r="C24" s="43"/>
      <c r="D24" s="43"/>
      <c r="E24" s="43"/>
      <c r="F24" s="43"/>
      <c r="G24" s="43"/>
      <c r="H24" s="43"/>
      <c r="I24" s="43"/>
      <c r="J24" s="43"/>
      <c r="K24" s="43"/>
      <c r="L24" s="43"/>
    </row>
    <row r="25" spans="2:13" ht="15.75">
      <c r="B25" s="43"/>
      <c r="C25" s="43"/>
      <c r="D25" s="43"/>
      <c r="E25" s="43"/>
      <c r="F25" s="43"/>
      <c r="G25" s="43"/>
      <c r="H25" s="43"/>
      <c r="I25" s="43"/>
      <c r="J25" s="43"/>
      <c r="K25" s="43"/>
      <c r="L25" s="43"/>
    </row>
    <row r="26" spans="2:13" ht="15.75">
      <c r="B26" s="43"/>
      <c r="C26" s="43"/>
      <c r="D26" s="43"/>
      <c r="E26" s="43"/>
      <c r="F26" s="43"/>
      <c r="G26" s="43"/>
      <c r="H26" s="43"/>
      <c r="I26" s="43"/>
      <c r="J26" s="43"/>
      <c r="K26" s="43"/>
      <c r="L26" s="43"/>
    </row>
    <row r="27" spans="2:13" ht="15.75">
      <c r="B27" s="43"/>
      <c r="C27" s="43"/>
      <c r="D27" s="43"/>
      <c r="E27" s="43"/>
      <c r="F27" s="43"/>
      <c r="G27" s="43"/>
      <c r="H27" s="43"/>
      <c r="I27" s="43"/>
      <c r="J27" s="43"/>
      <c r="K27" s="43"/>
      <c r="L27" s="43"/>
    </row>
    <row r="28" spans="2:13" ht="15.75">
      <c r="B28" s="43"/>
      <c r="C28" s="43"/>
      <c r="D28" s="43"/>
      <c r="E28" s="43"/>
      <c r="F28" s="43"/>
      <c r="G28" s="43"/>
      <c r="H28" s="43"/>
      <c r="I28" s="43"/>
      <c r="J28" s="43"/>
      <c r="K28" s="43"/>
      <c r="L28" s="43"/>
    </row>
    <row r="29" spans="2:13" ht="15.75">
      <c r="B29" s="43"/>
      <c r="C29" s="43"/>
      <c r="D29" s="43"/>
      <c r="E29" s="43"/>
      <c r="F29" s="43"/>
      <c r="G29" s="43"/>
      <c r="H29" s="43"/>
      <c r="I29" s="43"/>
      <c r="J29" s="43"/>
      <c r="K29" s="43"/>
      <c r="L29" s="43"/>
    </row>
    <row r="30" spans="2:13" ht="15.75">
      <c r="B30" s="43"/>
      <c r="C30" s="43"/>
      <c r="D30" s="43"/>
      <c r="E30" s="43"/>
      <c r="F30" s="43"/>
      <c r="G30" s="43"/>
      <c r="H30" s="43"/>
      <c r="I30" s="43"/>
      <c r="J30" s="43"/>
      <c r="K30" s="43"/>
      <c r="L30" s="43"/>
    </row>
    <row r="31" spans="2:13" ht="15.75">
      <c r="B31" s="43"/>
      <c r="C31" s="43"/>
      <c r="D31" s="43"/>
      <c r="E31" s="43"/>
      <c r="F31" s="43"/>
      <c r="G31" s="43"/>
      <c r="H31" s="43"/>
      <c r="I31" s="43"/>
      <c r="J31" s="43"/>
      <c r="K31" s="43"/>
      <c r="L31" s="43"/>
    </row>
    <row r="32" spans="2:13" ht="15.75">
      <c r="B32" s="43"/>
      <c r="C32" s="43"/>
      <c r="D32" s="43"/>
      <c r="E32" s="43"/>
      <c r="F32" s="43"/>
      <c r="G32" s="43"/>
      <c r="H32" s="43"/>
      <c r="I32" s="43"/>
      <c r="J32" s="43"/>
      <c r="K32" s="43"/>
      <c r="L32" s="43"/>
      <c r="M32" s="3"/>
    </row>
    <row r="33" spans="2:13" ht="15.75">
      <c r="B33" s="43"/>
      <c r="C33" s="43"/>
      <c r="D33" s="43"/>
      <c r="E33" s="43"/>
      <c r="F33" s="43"/>
      <c r="G33" s="43"/>
      <c r="H33" s="43"/>
      <c r="I33" s="43"/>
      <c r="J33" s="43"/>
      <c r="K33" s="43"/>
      <c r="L33" s="43"/>
      <c r="M33" s="3"/>
    </row>
    <row r="34" spans="2:13" ht="15.75">
      <c r="B34" s="43"/>
      <c r="C34" s="43"/>
      <c r="D34" s="43"/>
      <c r="E34" s="43"/>
      <c r="F34" s="43"/>
      <c r="G34" s="43"/>
      <c r="H34" s="43"/>
      <c r="I34" s="43"/>
      <c r="J34" s="43"/>
      <c r="K34" s="43"/>
      <c r="L34" s="43"/>
      <c r="M34" s="3"/>
    </row>
    <row r="35" spans="2:13" ht="15.75">
      <c r="B35" s="43"/>
      <c r="C35" s="43"/>
      <c r="D35" s="43"/>
      <c r="E35" s="43"/>
      <c r="F35" s="43"/>
      <c r="G35" s="43"/>
      <c r="H35" s="43"/>
      <c r="I35" s="43"/>
      <c r="J35" s="43"/>
      <c r="K35" s="43"/>
      <c r="L35" s="43"/>
    </row>
    <row r="36" spans="2:13" ht="15.75">
      <c r="B36" s="43"/>
      <c r="C36" s="43"/>
      <c r="D36" s="43"/>
      <c r="E36" s="43"/>
      <c r="F36" s="43"/>
      <c r="G36" s="43"/>
      <c r="H36" s="43"/>
      <c r="I36" s="43"/>
      <c r="J36" s="43"/>
      <c r="K36" s="43"/>
      <c r="L36" s="43"/>
    </row>
    <row r="37" spans="2:13" ht="31.5">
      <c r="B37" s="295" t="s">
        <v>202</v>
      </c>
      <c r="C37" s="291" t="s">
        <v>443</v>
      </c>
      <c r="D37" s="326" t="s">
        <v>444</v>
      </c>
      <c r="E37" s="43"/>
      <c r="F37" s="53"/>
      <c r="G37" s="43"/>
      <c r="H37" s="43"/>
      <c r="I37" s="43"/>
      <c r="J37" s="43"/>
      <c r="K37" s="43"/>
      <c r="L37" s="43"/>
    </row>
    <row r="38" spans="2:13" ht="31.5">
      <c r="B38" s="105" t="s">
        <v>445</v>
      </c>
      <c r="C38" s="122">
        <v>500144.99999999994</v>
      </c>
      <c r="D38" s="122">
        <v>185372</v>
      </c>
      <c r="E38" s="43"/>
      <c r="F38" s="43"/>
      <c r="G38" s="43"/>
      <c r="H38" s="43"/>
      <c r="I38" s="43"/>
      <c r="J38" s="43"/>
      <c r="K38" s="43"/>
      <c r="L38" s="43"/>
    </row>
    <row r="39" spans="2:13" ht="31.5">
      <c r="B39" s="105" t="s">
        <v>446</v>
      </c>
      <c r="C39" s="122">
        <v>177665</v>
      </c>
      <c r="D39" s="122">
        <v>225240</v>
      </c>
      <c r="E39" s="43"/>
      <c r="F39" s="43"/>
      <c r="G39" s="43"/>
      <c r="H39" s="43"/>
      <c r="I39" s="43"/>
      <c r="J39" s="43"/>
      <c r="K39" s="43"/>
      <c r="L39" s="43"/>
    </row>
    <row r="40" spans="2:13" ht="31.5">
      <c r="B40" s="105" t="s">
        <v>447</v>
      </c>
      <c r="C40" s="122">
        <v>254695.99999999997</v>
      </c>
      <c r="D40" s="122">
        <v>145109</v>
      </c>
      <c r="E40" s="43"/>
      <c r="F40" s="43"/>
      <c r="G40" s="43"/>
      <c r="H40" s="43"/>
      <c r="I40" s="43"/>
      <c r="J40" s="43"/>
      <c r="K40" s="43"/>
      <c r="L40" s="43"/>
    </row>
    <row r="41" spans="2:13" ht="31.5">
      <c r="B41" s="105" t="s">
        <v>448</v>
      </c>
      <c r="C41" s="122">
        <v>272274</v>
      </c>
      <c r="D41" s="122">
        <v>97365</v>
      </c>
      <c r="E41" s="43"/>
      <c r="F41" s="43"/>
      <c r="G41" s="43"/>
      <c r="H41" s="43"/>
      <c r="I41" s="43"/>
      <c r="J41" s="43"/>
      <c r="K41" s="43"/>
      <c r="L41" s="43"/>
    </row>
    <row r="42" spans="2:13" ht="31.5">
      <c r="B42" s="105" t="s">
        <v>449</v>
      </c>
      <c r="C42" s="122">
        <v>172559</v>
      </c>
      <c r="D42" s="122">
        <v>517988</v>
      </c>
      <c r="E42" s="43"/>
      <c r="F42" s="43"/>
      <c r="G42" s="43"/>
      <c r="H42" s="43"/>
      <c r="I42" s="43"/>
      <c r="J42" s="43"/>
      <c r="K42" s="43"/>
      <c r="L42" s="43"/>
    </row>
    <row r="43" spans="2:13" ht="31.5">
      <c r="B43" s="105" t="s">
        <v>450</v>
      </c>
      <c r="C43" s="122">
        <v>736570</v>
      </c>
      <c r="D43" s="122">
        <v>209282</v>
      </c>
      <c r="E43" s="43"/>
      <c r="F43" s="43"/>
      <c r="G43" s="43"/>
      <c r="H43" s="43"/>
      <c r="I43" s="43"/>
      <c r="J43" s="43"/>
      <c r="K43" s="43"/>
      <c r="L43" s="43"/>
    </row>
    <row r="44" spans="2:13" ht="31.5">
      <c r="B44" s="105" t="s">
        <v>451</v>
      </c>
      <c r="C44" s="122">
        <v>340153</v>
      </c>
      <c r="D44" s="122">
        <v>2399288</v>
      </c>
      <c r="E44" s="43"/>
      <c r="F44" s="43"/>
      <c r="G44" s="43"/>
      <c r="H44" s="43"/>
      <c r="I44" s="43"/>
      <c r="J44" s="43"/>
      <c r="K44" s="43"/>
      <c r="L44" s="43"/>
    </row>
    <row r="45" spans="2:13" ht="31.5">
      <c r="B45" s="105" t="s">
        <v>452</v>
      </c>
      <c r="C45" s="122">
        <v>2595654</v>
      </c>
      <c r="D45" s="122">
        <v>2583831</v>
      </c>
      <c r="E45" s="43"/>
      <c r="F45" s="43"/>
      <c r="G45" s="43"/>
      <c r="H45" s="43"/>
      <c r="I45" s="43"/>
      <c r="J45" s="43"/>
      <c r="K45" s="43"/>
      <c r="L45" s="43"/>
    </row>
    <row r="46" spans="2:13" ht="31.5">
      <c r="B46" s="105" t="s">
        <v>453</v>
      </c>
      <c r="C46" s="122">
        <v>2775780</v>
      </c>
      <c r="D46" s="122">
        <v>8806286</v>
      </c>
      <c r="E46" s="43"/>
      <c r="F46" s="43"/>
      <c r="G46" s="43"/>
      <c r="H46" s="43"/>
      <c r="I46" s="43"/>
      <c r="J46" s="43"/>
      <c r="K46" s="43"/>
      <c r="L46" s="43"/>
    </row>
    <row r="47" spans="2:13" ht="31.5">
      <c r="B47" s="105" t="s">
        <v>454</v>
      </c>
      <c r="C47" s="122">
        <v>8943554</v>
      </c>
      <c r="D47" s="122">
        <v>4874500</v>
      </c>
      <c r="E47" s="43"/>
      <c r="F47" s="43"/>
      <c r="G47" s="43"/>
      <c r="H47" s="43"/>
      <c r="I47" s="43"/>
      <c r="J47" s="43"/>
      <c r="K47" s="43"/>
      <c r="L47" s="43"/>
    </row>
    <row r="48" spans="2:13" ht="31.5">
      <c r="B48" s="105" t="s">
        <v>455</v>
      </c>
      <c r="C48" s="122">
        <v>5318103</v>
      </c>
      <c r="D48" s="122">
        <v>2674340</v>
      </c>
      <c r="E48" s="43"/>
      <c r="F48" s="43"/>
      <c r="G48" s="43"/>
      <c r="H48" s="43"/>
      <c r="I48" s="43"/>
      <c r="J48" s="43"/>
      <c r="K48" s="43"/>
      <c r="L48" s="43"/>
    </row>
    <row r="49" spans="2:12" ht="31.5">
      <c r="B49" s="105" t="s">
        <v>456</v>
      </c>
      <c r="C49" s="122">
        <v>3277451</v>
      </c>
      <c r="D49" s="122">
        <v>1573814</v>
      </c>
      <c r="E49" s="43"/>
      <c r="F49" s="43"/>
      <c r="G49" s="43"/>
      <c r="H49" s="43"/>
      <c r="I49" s="43"/>
      <c r="J49" s="43"/>
      <c r="K49" s="43"/>
      <c r="L49" s="43"/>
    </row>
    <row r="50" spans="2:12" ht="31.5">
      <c r="B50" s="105" t="s">
        <v>457</v>
      </c>
      <c r="C50" s="122">
        <v>2055840</v>
      </c>
      <c r="D50" s="122">
        <v>801167</v>
      </c>
      <c r="E50" s="43"/>
      <c r="F50" s="43"/>
      <c r="G50" s="43"/>
      <c r="H50" s="43"/>
      <c r="I50" s="43"/>
      <c r="J50" s="43"/>
      <c r="K50" s="43"/>
      <c r="L50" s="43"/>
    </row>
    <row r="51" spans="2:12" ht="31.5">
      <c r="B51" s="105" t="s">
        <v>458</v>
      </c>
      <c r="C51" s="122">
        <v>1050099</v>
      </c>
      <c r="D51" s="122">
        <v>5036969</v>
      </c>
      <c r="E51" s="43"/>
      <c r="F51" s="43"/>
      <c r="G51" s="43"/>
      <c r="H51" s="43"/>
      <c r="I51" s="43"/>
      <c r="J51" s="43"/>
      <c r="K51" s="43"/>
      <c r="L51" s="43"/>
    </row>
    <row r="52" spans="2:12" ht="31.5">
      <c r="B52" s="105" t="s">
        <v>459</v>
      </c>
      <c r="C52" s="122">
        <v>5132099</v>
      </c>
      <c r="D52" s="122">
        <v>794474</v>
      </c>
      <c r="E52" s="43"/>
      <c r="F52" s="43"/>
      <c r="G52" s="43"/>
      <c r="H52" s="43"/>
      <c r="I52" s="43"/>
      <c r="J52" s="43"/>
      <c r="K52" s="43"/>
      <c r="L52" s="43"/>
    </row>
    <row r="53" spans="2:12" ht="31.5">
      <c r="B53" s="105" t="s">
        <v>460</v>
      </c>
      <c r="C53" s="122">
        <v>885550</v>
      </c>
      <c r="D53" s="122">
        <v>1415756</v>
      </c>
      <c r="E53" s="43"/>
      <c r="F53" s="43"/>
      <c r="G53" s="43"/>
      <c r="H53" s="43"/>
      <c r="I53" s="43"/>
      <c r="J53" s="43"/>
      <c r="K53" s="43"/>
      <c r="L53" s="43"/>
    </row>
    <row r="54" spans="2:12" ht="31.5">
      <c r="B54" s="105" t="s">
        <v>461</v>
      </c>
      <c r="C54" s="122">
        <v>1517919</v>
      </c>
      <c r="D54" s="122">
        <v>5096061</v>
      </c>
      <c r="E54" s="43"/>
      <c r="F54" s="43"/>
      <c r="G54" s="43"/>
      <c r="H54" s="43"/>
      <c r="I54" s="43"/>
      <c r="J54" s="43"/>
      <c r="K54" s="43"/>
      <c r="L54" s="43"/>
    </row>
    <row r="55" spans="2:12" ht="31.5">
      <c r="B55" s="105" t="s">
        <v>462</v>
      </c>
      <c r="C55" s="122">
        <v>5251880</v>
      </c>
      <c r="D55" s="122">
        <v>787875</v>
      </c>
      <c r="E55" s="43"/>
      <c r="F55" s="43"/>
      <c r="G55" s="43"/>
      <c r="H55" s="43"/>
      <c r="I55" s="43"/>
      <c r="J55" s="43"/>
      <c r="K55" s="43"/>
      <c r="L55" s="43"/>
    </row>
    <row r="56" spans="2:12" ht="15.75">
      <c r="B56" s="106"/>
      <c r="C56" s="43"/>
      <c r="D56" s="43"/>
      <c r="E56" s="43"/>
      <c r="F56" s="43"/>
      <c r="G56" s="43"/>
      <c r="H56" s="43"/>
      <c r="I56" s="43"/>
      <c r="J56" s="43"/>
      <c r="K56" s="43"/>
      <c r="L56" s="43"/>
    </row>
    <row r="57" spans="2:12" ht="15.75">
      <c r="B57" s="63" t="s">
        <v>127</v>
      </c>
      <c r="C57" s="43"/>
      <c r="D57" s="43"/>
      <c r="E57" s="43"/>
      <c r="F57" s="43"/>
      <c r="G57" s="43"/>
      <c r="H57" s="43"/>
      <c r="I57" s="43"/>
      <c r="J57" s="43"/>
      <c r="K57" s="43"/>
      <c r="L57" s="43"/>
    </row>
    <row r="58" spans="2:12" ht="15.75">
      <c r="B58" s="43"/>
      <c r="C58" s="43"/>
      <c r="D58" s="43"/>
      <c r="E58" s="43"/>
      <c r="F58" s="43"/>
      <c r="G58" s="43"/>
      <c r="H58" s="43"/>
      <c r="I58" s="43"/>
      <c r="J58" s="43"/>
      <c r="K58" s="43"/>
      <c r="L58" s="43"/>
    </row>
    <row r="59" spans="2:12" ht="15.75">
      <c r="B59" s="43"/>
      <c r="C59" s="43"/>
      <c r="D59" s="43"/>
      <c r="E59" s="43"/>
      <c r="F59" s="43"/>
      <c r="G59" s="43"/>
      <c r="H59" s="43"/>
      <c r="I59" s="43"/>
      <c r="J59" s="43"/>
      <c r="K59" s="43"/>
      <c r="L59" s="43"/>
    </row>
    <row r="60" spans="2:12" ht="15.75">
      <c r="B60" s="43"/>
      <c r="C60" s="43"/>
      <c r="D60" s="43"/>
      <c r="E60" s="43"/>
      <c r="F60" s="43"/>
      <c r="G60" s="43"/>
      <c r="H60" s="43"/>
      <c r="I60" s="43"/>
      <c r="J60" s="43"/>
      <c r="K60" s="43"/>
      <c r="L60" s="43"/>
    </row>
    <row r="61" spans="2:12" ht="15.75">
      <c r="B61" s="43"/>
      <c r="C61" s="43"/>
      <c r="D61" s="43"/>
      <c r="E61" s="43"/>
      <c r="F61" s="43"/>
      <c r="G61" s="43"/>
      <c r="H61" s="43"/>
      <c r="I61" s="43"/>
      <c r="J61" s="43"/>
      <c r="K61" s="43"/>
      <c r="L61" s="43"/>
    </row>
    <row r="62" spans="2:12" ht="15.75">
      <c r="B62" s="43"/>
      <c r="C62" s="43"/>
      <c r="D62" s="43"/>
      <c r="E62" s="43"/>
      <c r="F62" s="43"/>
      <c r="G62" s="43"/>
      <c r="H62" s="43"/>
      <c r="I62" s="43"/>
      <c r="J62" s="43"/>
      <c r="K62" s="43"/>
      <c r="L62" s="43"/>
    </row>
    <row r="63" spans="2:12" ht="15.75">
      <c r="B63" s="43"/>
      <c r="C63" s="43"/>
      <c r="D63" s="43"/>
      <c r="E63" s="43"/>
      <c r="F63" s="43"/>
      <c r="G63" s="43"/>
      <c r="H63" s="43"/>
      <c r="I63" s="43"/>
      <c r="J63" s="43"/>
      <c r="K63" s="43"/>
      <c r="L63" s="43"/>
    </row>
    <row r="64" spans="2:12" ht="15.75">
      <c r="B64" s="43"/>
      <c r="C64" s="43"/>
      <c r="D64" s="43"/>
      <c r="E64" s="43"/>
      <c r="F64" s="43"/>
      <c r="G64" s="43"/>
      <c r="H64" s="43"/>
      <c r="I64" s="43"/>
      <c r="J64" s="43"/>
      <c r="K64" s="43"/>
      <c r="L64" s="43"/>
    </row>
    <row r="65" spans="2:12" ht="15.75">
      <c r="B65" s="43"/>
      <c r="C65" s="43"/>
      <c r="D65" s="43"/>
      <c r="E65" s="43"/>
      <c r="F65" s="43"/>
      <c r="G65" s="43"/>
      <c r="H65" s="43"/>
      <c r="I65" s="43"/>
      <c r="J65" s="43"/>
      <c r="K65" s="43"/>
      <c r="L65" s="43"/>
    </row>
    <row r="66" spans="2:12" ht="15.75">
      <c r="B66" s="43"/>
      <c r="C66" s="43"/>
      <c r="D66" s="43"/>
      <c r="E66" s="43"/>
      <c r="F66" s="43"/>
      <c r="G66" s="43"/>
      <c r="H66" s="43"/>
      <c r="I66" s="43"/>
      <c r="J66" s="43"/>
      <c r="K66" s="43"/>
      <c r="L66" s="43"/>
    </row>
    <row r="67" spans="2:12" ht="15.75">
      <c r="B67" s="43"/>
      <c r="C67" s="43"/>
      <c r="D67" s="43"/>
      <c r="E67" s="43"/>
      <c r="F67" s="43"/>
      <c r="G67" s="43"/>
      <c r="H67" s="43"/>
      <c r="I67" s="43"/>
      <c r="J67" s="43"/>
      <c r="K67" s="43"/>
      <c r="L67" s="43"/>
    </row>
    <row r="68" spans="2:12" ht="15.75">
      <c r="B68" s="43"/>
      <c r="C68" s="43"/>
      <c r="D68" s="43"/>
      <c r="E68" s="43"/>
      <c r="F68" s="43"/>
      <c r="G68" s="43"/>
      <c r="H68" s="43"/>
      <c r="I68" s="43"/>
      <c r="J68" s="43"/>
      <c r="K68" s="43"/>
      <c r="L68" s="43"/>
    </row>
    <row r="69" spans="2:12" ht="15.75">
      <c r="B69" s="43"/>
      <c r="C69" s="43"/>
      <c r="D69" s="43"/>
      <c r="E69" s="43"/>
      <c r="F69" s="43"/>
      <c r="G69" s="43"/>
      <c r="H69" s="43"/>
      <c r="I69" s="43"/>
      <c r="J69" s="43"/>
      <c r="K69" s="43"/>
      <c r="L69" s="43"/>
    </row>
    <row r="70" spans="2:12" ht="15.75">
      <c r="B70" s="43"/>
      <c r="C70" s="43"/>
      <c r="D70" s="43"/>
      <c r="E70" s="43"/>
      <c r="F70" s="43"/>
      <c r="G70" s="43"/>
      <c r="H70" s="43"/>
      <c r="I70" s="43"/>
      <c r="J70" s="43"/>
      <c r="K70" s="43"/>
      <c r="L70" s="43"/>
    </row>
    <row r="71" spans="2:12" ht="15.75">
      <c r="B71" s="43"/>
      <c r="C71" s="43"/>
      <c r="D71" s="43"/>
      <c r="E71" s="43"/>
      <c r="F71" s="43"/>
      <c r="G71" s="43"/>
      <c r="H71" s="43"/>
      <c r="I71" s="43"/>
      <c r="J71" s="43"/>
      <c r="K71" s="43"/>
      <c r="L71" s="43"/>
    </row>
    <row r="72" spans="2:12" ht="15.75">
      <c r="B72" s="43"/>
      <c r="C72" s="43"/>
      <c r="D72" s="43"/>
      <c r="E72" s="43"/>
      <c r="F72" s="43"/>
      <c r="G72" s="43"/>
      <c r="H72" s="43"/>
      <c r="I72" s="43"/>
      <c r="J72" s="43"/>
      <c r="K72" s="43"/>
      <c r="L72" s="43"/>
    </row>
    <row r="73" spans="2:12" ht="15.75">
      <c r="B73" s="43"/>
      <c r="C73" s="43"/>
      <c r="D73" s="43"/>
      <c r="E73" s="43"/>
      <c r="F73" s="43"/>
      <c r="G73" s="43"/>
      <c r="H73" s="43"/>
      <c r="I73" s="43"/>
      <c r="J73" s="43"/>
      <c r="K73" s="43"/>
      <c r="L73" s="43"/>
    </row>
    <row r="74" spans="2:12" ht="15.75">
      <c r="B74" s="43"/>
      <c r="C74" s="43"/>
      <c r="D74" s="43"/>
      <c r="E74" s="43"/>
      <c r="F74" s="43"/>
      <c r="G74" s="43"/>
      <c r="H74" s="43"/>
      <c r="I74" s="43"/>
      <c r="J74" s="43"/>
      <c r="K74" s="43"/>
      <c r="L74" s="43"/>
    </row>
    <row r="75" spans="2:12" ht="15.75">
      <c r="B75" s="43"/>
      <c r="C75" s="43"/>
      <c r="D75" s="43"/>
      <c r="E75" s="43"/>
      <c r="F75" s="43"/>
      <c r="G75" s="43"/>
      <c r="H75" s="43"/>
      <c r="I75" s="43"/>
      <c r="J75" s="43"/>
      <c r="K75" s="43"/>
      <c r="L75" s="43"/>
    </row>
    <row r="76" spans="2:12" ht="15.75">
      <c r="B76" s="43"/>
      <c r="C76" s="43"/>
      <c r="D76" s="43"/>
      <c r="E76" s="43"/>
      <c r="F76" s="43"/>
      <c r="G76" s="43"/>
      <c r="H76" s="43"/>
      <c r="I76" s="43"/>
      <c r="J76" s="43"/>
      <c r="K76" s="43"/>
      <c r="L76" s="43"/>
    </row>
    <row r="77" spans="2:12" ht="15.75">
      <c r="B77" s="43"/>
      <c r="C77" s="43"/>
      <c r="D77" s="43"/>
      <c r="E77" s="43"/>
      <c r="F77" s="43"/>
      <c r="G77" s="43"/>
      <c r="H77" s="43"/>
      <c r="I77" s="43"/>
      <c r="J77" s="43"/>
      <c r="K77" s="43"/>
      <c r="L77" s="43"/>
    </row>
  </sheetData>
  <phoneticPr fontId="19" type="noConversion"/>
  <hyperlinks>
    <hyperlink ref="B57" location="Introduction!A1" display="Return to information tab" xr:uid="{F1D3137A-4FAB-42A0-A696-9C11D6E3B9B5}"/>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DC43-822D-4F2B-8D5E-43281BC22B0F}">
  <sheetPr codeName="Sheet29">
    <tabColor rgb="FF2363AF"/>
    <pageSetUpPr autoPageBreaks="0"/>
  </sheetPr>
  <dimension ref="A1:G20"/>
  <sheetViews>
    <sheetView showGridLines="0" workbookViewId="0"/>
  </sheetViews>
  <sheetFormatPr defaultRowHeight="14.25"/>
  <cols>
    <col min="1" max="1" width="2.42578125" customWidth="1"/>
    <col min="2" max="2" width="26.42578125" customWidth="1"/>
    <col min="3" max="3" width="19.140625" customWidth="1"/>
    <col min="4" max="4" width="19.5703125" customWidth="1"/>
    <col min="5" max="5" width="17.5703125" customWidth="1"/>
    <col min="6" max="6" width="20.140625" customWidth="1"/>
  </cols>
  <sheetData>
    <row r="1" spans="1:7" ht="15.75">
      <c r="A1" s="43"/>
      <c r="B1" s="43"/>
      <c r="C1" s="43"/>
      <c r="D1" s="43"/>
      <c r="E1" s="43"/>
      <c r="F1" s="43"/>
      <c r="G1" s="43"/>
    </row>
    <row r="2" spans="1:7" ht="15.75">
      <c r="A2" s="43"/>
      <c r="B2" s="43"/>
      <c r="C2" s="43"/>
      <c r="D2" s="43"/>
      <c r="E2" s="43"/>
      <c r="F2" s="43"/>
      <c r="G2" s="43"/>
    </row>
    <row r="3" spans="1:7" ht="15.75">
      <c r="A3" s="43"/>
      <c r="B3" s="43"/>
      <c r="C3" s="43"/>
      <c r="D3" s="43"/>
      <c r="E3" s="43"/>
      <c r="F3" s="43"/>
      <c r="G3" s="43"/>
    </row>
    <row r="4" spans="1:7" ht="15.75">
      <c r="A4" s="43"/>
      <c r="B4" s="43"/>
      <c r="C4" s="43"/>
      <c r="D4" s="43"/>
      <c r="E4" s="43"/>
      <c r="F4" s="43"/>
      <c r="G4" s="43"/>
    </row>
    <row r="5" spans="1:7" ht="21">
      <c r="A5" s="43"/>
      <c r="B5" s="70" t="s">
        <v>29</v>
      </c>
      <c r="C5" s="43"/>
      <c r="D5" s="43"/>
      <c r="E5" s="43"/>
      <c r="F5" s="43"/>
      <c r="G5" s="43"/>
    </row>
    <row r="6" spans="1:7" ht="15.75">
      <c r="A6" s="43"/>
      <c r="B6" s="43"/>
      <c r="C6" s="43"/>
      <c r="D6" s="43"/>
      <c r="E6" s="43"/>
      <c r="F6" s="43"/>
      <c r="G6" s="43"/>
    </row>
    <row r="7" spans="1:7" ht="18">
      <c r="A7" s="43"/>
      <c r="B7" s="69" t="s">
        <v>37</v>
      </c>
      <c r="C7" s="43"/>
      <c r="D7" s="43"/>
      <c r="E7" s="43"/>
      <c r="F7" s="43"/>
      <c r="G7" s="43"/>
    </row>
    <row r="8" spans="1:7" ht="15.75">
      <c r="A8" s="43"/>
      <c r="B8" s="43"/>
      <c r="C8" s="43"/>
      <c r="D8" s="43"/>
      <c r="E8" s="43"/>
      <c r="F8" s="43"/>
      <c r="G8" s="43"/>
    </row>
    <row r="9" spans="1:7" ht="15.75">
      <c r="A9" s="43"/>
      <c r="B9" s="143"/>
      <c r="C9" s="293" t="s">
        <v>370</v>
      </c>
      <c r="D9" s="293" t="s">
        <v>371</v>
      </c>
      <c r="E9" s="293" t="s">
        <v>372</v>
      </c>
      <c r="F9" s="293" t="s">
        <v>433</v>
      </c>
      <c r="G9" s="43"/>
    </row>
    <row r="10" spans="1:7" ht="15.75">
      <c r="A10" s="43"/>
      <c r="B10" s="317" t="s">
        <v>463</v>
      </c>
      <c r="C10" s="244">
        <v>759898766.69000006</v>
      </c>
      <c r="D10" s="244">
        <v>93815519.270000011</v>
      </c>
      <c r="E10" s="244">
        <v>875214.33000000007</v>
      </c>
      <c r="F10" s="244">
        <v>854589500.29000008</v>
      </c>
      <c r="G10" s="43"/>
    </row>
    <row r="11" spans="1:7" ht="17.649999999999999" customHeight="1">
      <c r="A11" s="43"/>
      <c r="B11" s="317" t="s">
        <v>464</v>
      </c>
      <c r="C11" s="244">
        <v>7083627.3199999994</v>
      </c>
      <c r="D11" s="244">
        <v>330642.24</v>
      </c>
      <c r="E11" s="244">
        <v>0</v>
      </c>
      <c r="F11" s="244">
        <v>7414269.5599999996</v>
      </c>
      <c r="G11" s="43"/>
    </row>
    <row r="12" spans="1:7" ht="17.100000000000001" customHeight="1">
      <c r="A12" s="43"/>
      <c r="B12" s="317" t="s">
        <v>148</v>
      </c>
      <c r="C12" s="245">
        <f>SUM(C10:C11)</f>
        <v>766982394.01000011</v>
      </c>
      <c r="D12" s="245">
        <f t="shared" ref="D12:F12" si="0">SUM(D10:D11)</f>
        <v>94146161.510000005</v>
      </c>
      <c r="E12" s="245">
        <f t="shared" si="0"/>
        <v>875214.33000000007</v>
      </c>
      <c r="F12" s="245">
        <f t="shared" si="0"/>
        <v>862003769.85000002</v>
      </c>
      <c r="G12" s="43"/>
    </row>
    <row r="13" spans="1:7" ht="15.75">
      <c r="A13" s="43"/>
      <c r="B13" s="81"/>
      <c r="C13" s="43"/>
      <c r="D13" s="43"/>
      <c r="E13" s="43"/>
      <c r="F13" s="43"/>
      <c r="G13" s="43"/>
    </row>
    <row r="14" spans="1:7" ht="15.75">
      <c r="A14" s="43"/>
      <c r="B14" s="63" t="s">
        <v>127</v>
      </c>
      <c r="C14" s="43"/>
      <c r="D14" s="43"/>
      <c r="E14" s="43"/>
      <c r="F14" s="43"/>
      <c r="G14" s="43"/>
    </row>
    <row r="15" spans="1:7" ht="15.75">
      <c r="A15" s="43"/>
      <c r="B15" s="81"/>
      <c r="C15" s="43"/>
      <c r="D15" s="43"/>
      <c r="E15" s="43"/>
      <c r="F15" s="43"/>
      <c r="G15" s="43"/>
    </row>
    <row r="16" spans="1:7" ht="15.75">
      <c r="A16" s="43"/>
      <c r="B16" s="81"/>
      <c r="C16" s="43"/>
      <c r="D16" s="43"/>
      <c r="E16" s="43"/>
      <c r="F16" s="43"/>
      <c r="G16" s="43"/>
    </row>
    <row r="17" spans="1:7" ht="15.75">
      <c r="A17" s="43"/>
      <c r="B17" s="81"/>
      <c r="C17" s="43"/>
      <c r="D17" s="43"/>
      <c r="E17" s="43"/>
      <c r="F17" s="43"/>
      <c r="G17" s="43"/>
    </row>
    <row r="18" spans="1:7" ht="15.75">
      <c r="A18" s="43"/>
      <c r="B18" s="81"/>
      <c r="C18" s="43"/>
      <c r="D18" s="43"/>
      <c r="E18" s="43"/>
      <c r="F18" s="43"/>
      <c r="G18" s="43"/>
    </row>
    <row r="19" spans="1:7">
      <c r="B19" s="31"/>
    </row>
    <row r="20" spans="1:7">
      <c r="B20" s="8"/>
    </row>
  </sheetData>
  <hyperlinks>
    <hyperlink ref="B14" location="Introduction!A1" display="Return to information tab" xr:uid="{A979410F-1F13-4F0C-928F-162C9F4D2412}"/>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482A-956D-4C64-8712-B7A9AEA5D7C9}">
  <sheetPr codeName="Sheet30">
    <tabColor rgb="FF2363AF"/>
    <pageSetUpPr autoPageBreaks="0"/>
  </sheetPr>
  <dimension ref="A1:M60"/>
  <sheetViews>
    <sheetView showGridLines="0" zoomScaleNormal="100" workbookViewId="0"/>
  </sheetViews>
  <sheetFormatPr defaultColWidth="8.85546875" defaultRowHeight="14.25"/>
  <cols>
    <col min="1" max="1" width="2.42578125" customWidth="1"/>
    <col min="2" max="2" width="17" customWidth="1"/>
    <col min="3" max="3" width="19.42578125" customWidth="1"/>
    <col min="4" max="4" width="23.140625" customWidth="1"/>
    <col min="5" max="5" width="13.42578125" customWidth="1"/>
    <col min="6" max="6" width="14.85546875" customWidth="1"/>
    <col min="10" max="10" width="17.5703125" customWidth="1"/>
    <col min="11" max="11" width="21.140625" customWidth="1"/>
    <col min="12" max="12" width="14.5703125" customWidth="1"/>
    <col min="22" max="22" width="14.85546875" customWidth="1"/>
    <col min="23" max="23" width="17.140625" customWidth="1"/>
    <col min="24" max="24" width="16" customWidth="1"/>
  </cols>
  <sheetData>
    <row r="1" spans="1:9" ht="15.75">
      <c r="A1" s="43"/>
      <c r="B1" s="43"/>
      <c r="C1" s="43"/>
      <c r="D1" s="43"/>
      <c r="E1" s="43"/>
      <c r="F1" s="43"/>
    </row>
    <row r="2" spans="1:9" ht="15.75">
      <c r="A2" s="43"/>
      <c r="B2" s="43"/>
      <c r="C2" s="43"/>
      <c r="D2" s="43"/>
      <c r="E2" s="43"/>
      <c r="F2" s="43"/>
    </row>
    <row r="3" spans="1:9" ht="15.75">
      <c r="A3" s="43"/>
      <c r="B3" s="43"/>
      <c r="C3" s="43"/>
      <c r="D3" s="43"/>
      <c r="E3" s="43"/>
      <c r="F3" s="43"/>
    </row>
    <row r="4" spans="1:9" ht="15.75">
      <c r="A4" s="43"/>
      <c r="B4" s="43"/>
      <c r="C4" s="43"/>
      <c r="D4" s="43"/>
      <c r="E4" s="43"/>
      <c r="F4" s="43"/>
    </row>
    <row r="5" spans="1:9" ht="21">
      <c r="A5" s="43"/>
      <c r="B5" s="70" t="s">
        <v>29</v>
      </c>
      <c r="C5" s="43"/>
      <c r="D5" s="43"/>
      <c r="E5" s="43"/>
      <c r="F5" s="43"/>
    </row>
    <row r="6" spans="1:9" ht="15.75">
      <c r="A6" s="43"/>
      <c r="B6" s="43"/>
      <c r="C6" s="43"/>
      <c r="D6" s="43"/>
      <c r="E6" s="43"/>
      <c r="F6" s="43"/>
    </row>
    <row r="7" spans="1:9" ht="18">
      <c r="A7" s="43"/>
      <c r="B7" s="69" t="s">
        <v>465</v>
      </c>
      <c r="C7" s="43"/>
      <c r="D7" s="43"/>
      <c r="E7" s="43"/>
      <c r="F7" s="43"/>
    </row>
    <row r="8" spans="1:9" ht="15.75">
      <c r="A8" s="43"/>
      <c r="B8" s="65"/>
      <c r="C8" s="43"/>
      <c r="D8" s="43"/>
      <c r="E8" s="43"/>
      <c r="F8" s="43"/>
    </row>
    <row r="9" spans="1:9" ht="15.75">
      <c r="A9" s="43"/>
      <c r="B9" s="71" t="s">
        <v>466</v>
      </c>
      <c r="C9" s="43"/>
      <c r="D9" s="43"/>
      <c r="E9" s="43"/>
      <c r="F9" s="43"/>
      <c r="G9" s="29"/>
      <c r="H9" s="29"/>
      <c r="I9" s="29"/>
    </row>
    <row r="10" spans="1:9" ht="15.75">
      <c r="A10" s="43"/>
      <c r="B10" s="71" t="s">
        <v>467</v>
      </c>
      <c r="C10" s="43"/>
      <c r="D10" s="43"/>
      <c r="E10" s="43"/>
      <c r="F10" s="43"/>
      <c r="G10" s="29"/>
      <c r="H10" s="29"/>
      <c r="I10" s="29"/>
    </row>
    <row r="11" spans="1:9" ht="15.75">
      <c r="A11" s="43"/>
      <c r="B11" s="71" t="s">
        <v>468</v>
      </c>
      <c r="C11" s="43"/>
      <c r="D11" s="43"/>
      <c r="E11" s="43"/>
      <c r="F11" s="43"/>
      <c r="G11" s="29"/>
      <c r="H11" s="29"/>
      <c r="I11" s="29"/>
    </row>
    <row r="12" spans="1:9" ht="15.75">
      <c r="A12" s="43"/>
      <c r="B12" s="71"/>
      <c r="C12" s="43"/>
      <c r="D12" s="43"/>
      <c r="E12" s="43"/>
      <c r="F12" s="43"/>
      <c r="G12" s="29"/>
      <c r="H12" s="29"/>
      <c r="I12" s="29"/>
    </row>
    <row r="13" spans="1:9" ht="15.75">
      <c r="A13" s="43"/>
      <c r="B13" s="71" t="s">
        <v>469</v>
      </c>
      <c r="C13" s="43"/>
      <c r="D13" s="43"/>
      <c r="E13" s="43"/>
      <c r="F13" s="43"/>
      <c r="G13" s="29"/>
      <c r="H13" s="29"/>
      <c r="I13" s="29"/>
    </row>
    <row r="14" spans="1:9" ht="15.75">
      <c r="A14" s="43"/>
      <c r="B14" s="71" t="s">
        <v>470</v>
      </c>
      <c r="C14" s="43"/>
      <c r="D14" s="43"/>
      <c r="E14" s="43"/>
      <c r="F14" s="43"/>
      <c r="G14" s="29"/>
      <c r="H14" s="29"/>
      <c r="I14" s="29"/>
    </row>
    <row r="15" spans="1:9" ht="15.75">
      <c r="A15" s="43"/>
      <c r="B15" s="71" t="s">
        <v>471</v>
      </c>
      <c r="C15" s="43"/>
      <c r="D15" s="43"/>
      <c r="E15" s="43"/>
      <c r="F15" s="43"/>
      <c r="G15" s="29"/>
      <c r="H15" s="29"/>
      <c r="I15" s="29"/>
    </row>
    <row r="16" spans="1:9" ht="15.75">
      <c r="A16" s="43"/>
      <c r="B16" s="71"/>
      <c r="C16" s="43"/>
      <c r="D16" s="43"/>
      <c r="E16" s="43"/>
      <c r="F16" s="43"/>
      <c r="G16" s="29"/>
      <c r="H16" s="29"/>
      <c r="I16" s="29"/>
    </row>
    <row r="17" spans="1:13" ht="15.75">
      <c r="A17" s="43"/>
      <c r="B17" s="43"/>
      <c r="C17" s="43"/>
      <c r="D17" s="43"/>
      <c r="E17" s="43"/>
      <c r="F17" s="43"/>
    </row>
    <row r="18" spans="1:13" ht="15.75">
      <c r="A18" s="43"/>
      <c r="B18" s="43"/>
      <c r="C18" s="43"/>
      <c r="D18" s="43"/>
      <c r="E18" s="43"/>
      <c r="F18" s="43"/>
    </row>
    <row r="19" spans="1:13" ht="15.75">
      <c r="A19" s="43"/>
      <c r="B19" s="43"/>
      <c r="C19" s="43"/>
      <c r="D19" s="43"/>
      <c r="E19" s="43"/>
      <c r="F19" s="43"/>
    </row>
    <row r="20" spans="1:13" ht="15.75">
      <c r="A20" s="43"/>
      <c r="B20" s="43"/>
      <c r="C20" s="43"/>
      <c r="D20" s="43"/>
      <c r="E20" s="43"/>
      <c r="F20" s="43"/>
    </row>
    <row r="21" spans="1:13" ht="15.75">
      <c r="A21" s="43"/>
      <c r="B21" s="43"/>
      <c r="C21" s="43"/>
      <c r="D21" s="43"/>
      <c r="E21" s="43"/>
      <c r="F21" s="43"/>
      <c r="I21" s="10"/>
    </row>
    <row r="22" spans="1:13" ht="15.75">
      <c r="A22" s="43"/>
      <c r="B22" s="43"/>
      <c r="C22" s="43"/>
      <c r="D22" s="43"/>
      <c r="E22" s="43"/>
      <c r="F22" s="43"/>
    </row>
    <row r="23" spans="1:13" ht="15.75">
      <c r="A23" s="43"/>
      <c r="B23" s="43"/>
      <c r="C23" s="43"/>
      <c r="D23" s="43"/>
      <c r="E23" s="43"/>
      <c r="F23" s="43"/>
    </row>
    <row r="24" spans="1:13" ht="15.75">
      <c r="A24" s="43"/>
      <c r="B24" s="43"/>
      <c r="C24" s="43"/>
      <c r="D24" s="43"/>
      <c r="E24" s="43"/>
      <c r="F24" s="43"/>
    </row>
    <row r="25" spans="1:13" ht="15.75">
      <c r="A25" s="43"/>
      <c r="B25" s="43"/>
      <c r="C25" s="43"/>
      <c r="D25" s="43"/>
      <c r="E25" s="43"/>
      <c r="F25" s="43"/>
    </row>
    <row r="26" spans="1:13" ht="15.75">
      <c r="A26" s="43"/>
      <c r="B26" s="43"/>
      <c r="C26" s="43"/>
      <c r="D26" s="43"/>
      <c r="E26" s="43"/>
      <c r="F26" s="43"/>
    </row>
    <row r="27" spans="1:13" ht="15.75">
      <c r="A27" s="43"/>
      <c r="B27" s="43"/>
      <c r="C27" s="43"/>
      <c r="D27" s="43"/>
      <c r="E27" s="43"/>
      <c r="F27" s="43"/>
    </row>
    <row r="28" spans="1:13" ht="15.75">
      <c r="A28" s="43"/>
      <c r="B28" s="43"/>
      <c r="C28" s="43"/>
      <c r="D28" s="43"/>
      <c r="E28" s="43"/>
      <c r="F28" s="43"/>
      <c r="M28" s="3"/>
    </row>
    <row r="29" spans="1:13" ht="15.75">
      <c r="A29" s="43"/>
      <c r="B29" s="43"/>
      <c r="C29" s="43"/>
      <c r="D29" s="43"/>
      <c r="E29" s="43"/>
      <c r="F29" s="43"/>
    </row>
    <row r="30" spans="1:13" ht="15.75">
      <c r="A30" s="43"/>
      <c r="B30" s="43"/>
      <c r="C30" s="43"/>
      <c r="D30" s="43"/>
      <c r="E30" s="43"/>
      <c r="F30" s="43"/>
    </row>
    <row r="31" spans="1:13" ht="15.75">
      <c r="A31" s="43"/>
      <c r="B31" s="43"/>
      <c r="C31" s="43"/>
      <c r="D31" s="43"/>
      <c r="E31" s="43"/>
      <c r="F31" s="43"/>
    </row>
    <row r="32" spans="1:13" ht="15.75">
      <c r="A32" s="43"/>
      <c r="B32" s="43"/>
      <c r="C32" s="43"/>
      <c r="D32" s="43"/>
      <c r="E32" s="43"/>
      <c r="F32" s="43"/>
    </row>
    <row r="33" spans="1:12" ht="15.75">
      <c r="A33" s="43"/>
      <c r="B33" s="43"/>
      <c r="C33" s="43"/>
      <c r="D33" s="43"/>
      <c r="E33" s="43"/>
      <c r="F33" s="43"/>
    </row>
    <row r="34" spans="1:12" ht="15.75">
      <c r="A34" s="43"/>
      <c r="B34" s="43"/>
      <c r="C34" s="43"/>
      <c r="D34" s="43"/>
      <c r="E34" s="43"/>
      <c r="F34" s="43"/>
    </row>
    <row r="35" spans="1:12" ht="15.75">
      <c r="A35" s="43"/>
      <c r="B35" s="43"/>
      <c r="C35" s="43"/>
      <c r="D35" s="43"/>
      <c r="E35" s="43"/>
      <c r="F35" s="43"/>
    </row>
    <row r="36" spans="1:12" ht="15.75">
      <c r="A36" s="43"/>
      <c r="B36" s="43"/>
      <c r="C36" s="43"/>
      <c r="D36" s="43"/>
      <c r="E36" s="43"/>
      <c r="F36" s="43"/>
    </row>
    <row r="37" spans="1:12" ht="15.75">
      <c r="A37" s="43"/>
      <c r="B37" s="43"/>
      <c r="C37" s="43"/>
      <c r="D37" s="43"/>
      <c r="E37" s="43"/>
      <c r="F37" s="43"/>
    </row>
    <row r="38" spans="1:12" ht="31.5">
      <c r="A38" s="43"/>
      <c r="B38" s="295" t="s">
        <v>202</v>
      </c>
      <c r="C38" s="291" t="s">
        <v>472</v>
      </c>
      <c r="D38" s="326" t="s">
        <v>473</v>
      </c>
      <c r="E38" s="43"/>
      <c r="F38" s="53"/>
    </row>
    <row r="39" spans="1:12" ht="16.899999999999999" customHeight="1">
      <c r="A39" s="43"/>
      <c r="B39" s="105" t="s">
        <v>208</v>
      </c>
      <c r="C39" s="103">
        <v>18948878</v>
      </c>
      <c r="D39" s="103">
        <v>9858363.2829977628</v>
      </c>
      <c r="E39" s="43"/>
      <c r="F39" s="43"/>
      <c r="L39" s="19"/>
    </row>
    <row r="40" spans="1:12" ht="15.75">
      <c r="A40" s="43"/>
      <c r="B40" s="105" t="s">
        <v>209</v>
      </c>
      <c r="C40" s="103">
        <v>21337205</v>
      </c>
      <c r="D40" s="103">
        <v>8764387.1739714984</v>
      </c>
      <c r="E40" s="43"/>
      <c r="F40" s="43"/>
      <c r="L40" s="19"/>
    </row>
    <row r="41" spans="1:12" ht="15.75">
      <c r="A41" s="43"/>
      <c r="B41" s="105" t="s">
        <v>210</v>
      </c>
      <c r="C41" s="103">
        <v>24969364</v>
      </c>
      <c r="D41" s="103">
        <v>9780209.6242227629</v>
      </c>
      <c r="E41" s="43"/>
      <c r="F41" s="43"/>
      <c r="L41" s="19"/>
    </row>
    <row r="42" spans="1:12" ht="15.75">
      <c r="A42" s="43"/>
      <c r="B42" s="105" t="s">
        <v>211</v>
      </c>
      <c r="C42" s="103">
        <v>34404733</v>
      </c>
      <c r="D42" s="103">
        <v>3272393.1248384598</v>
      </c>
      <c r="E42" s="43"/>
      <c r="F42" s="43"/>
      <c r="L42" s="19"/>
    </row>
    <row r="43" spans="1:12" ht="15.75">
      <c r="A43" s="43"/>
      <c r="B43" s="105" t="s">
        <v>269</v>
      </c>
      <c r="C43" s="103">
        <v>44773499</v>
      </c>
      <c r="D43" s="103">
        <v>4142454.7531319088</v>
      </c>
      <c r="E43" s="43"/>
      <c r="F43" s="43"/>
      <c r="L43" s="19"/>
    </row>
    <row r="44" spans="1:12" ht="15.75">
      <c r="A44" s="43"/>
      <c r="B44" s="105" t="s">
        <v>213</v>
      </c>
      <c r="C44" s="103">
        <v>60757250</v>
      </c>
      <c r="D44" s="103">
        <v>1101529.2125178485</v>
      </c>
      <c r="E44" s="43"/>
      <c r="F44" s="43"/>
      <c r="L44" s="19"/>
    </row>
    <row r="45" spans="1:12" ht="15.75">
      <c r="A45" s="43"/>
      <c r="B45" s="105" t="s">
        <v>214</v>
      </c>
      <c r="C45" s="103">
        <v>71276525</v>
      </c>
      <c r="D45" s="103">
        <v>642872.78060046188</v>
      </c>
      <c r="E45" s="43"/>
      <c r="F45" s="43"/>
      <c r="L45" s="19"/>
    </row>
    <row r="46" spans="1:12" ht="15.75">
      <c r="A46" s="43"/>
      <c r="B46" s="105" t="s">
        <v>215</v>
      </c>
      <c r="C46" s="103">
        <v>84384727</v>
      </c>
      <c r="D46" s="103">
        <v>54971.099481163998</v>
      </c>
      <c r="E46" s="43"/>
      <c r="F46" s="43"/>
      <c r="L46" s="19"/>
    </row>
    <row r="47" spans="1:12" ht="15.75">
      <c r="A47" s="43"/>
      <c r="B47" s="105" t="s">
        <v>216</v>
      </c>
      <c r="C47" s="103">
        <v>90214078</v>
      </c>
      <c r="D47" s="103">
        <v>10370999.128210854</v>
      </c>
      <c r="E47" s="43"/>
      <c r="F47" s="43"/>
      <c r="L47" s="19"/>
    </row>
    <row r="48" spans="1:12" ht="15.75">
      <c r="A48" s="43"/>
      <c r="B48" s="105" t="s">
        <v>217</v>
      </c>
      <c r="C48" s="103">
        <v>103220879</v>
      </c>
      <c r="D48" s="103">
        <v>13340354.649188241</v>
      </c>
      <c r="E48" s="43"/>
      <c r="F48" s="43"/>
      <c r="L48" s="19"/>
    </row>
    <row r="49" spans="1:12" ht="15.75">
      <c r="A49" s="43"/>
      <c r="B49" s="105" t="s">
        <v>218</v>
      </c>
      <c r="C49" s="103">
        <v>107643960</v>
      </c>
      <c r="D49" s="103">
        <v>17934690.427784838</v>
      </c>
      <c r="E49" s="43"/>
      <c r="F49" s="43"/>
      <c r="L49" s="19"/>
    </row>
    <row r="50" spans="1:12" ht="15.75">
      <c r="A50" s="43"/>
      <c r="B50" s="105" t="s">
        <v>219</v>
      </c>
      <c r="C50" s="103">
        <v>115942339</v>
      </c>
      <c r="D50" s="103">
        <v>13557874.579745797</v>
      </c>
      <c r="E50" s="43"/>
      <c r="F50" s="43"/>
      <c r="L50" s="19"/>
    </row>
    <row r="51" spans="1:12" ht="15.75">
      <c r="A51" s="43"/>
      <c r="B51" s="105" t="s">
        <v>220</v>
      </c>
      <c r="C51" s="103">
        <v>105263447</v>
      </c>
      <c r="D51" s="103">
        <v>9469118.4215784222</v>
      </c>
      <c r="E51" s="43"/>
      <c r="F51" s="43"/>
      <c r="L51" s="19"/>
    </row>
    <row r="52" spans="1:12" ht="15.75">
      <c r="A52" s="43"/>
      <c r="B52" s="105" t="s">
        <v>221</v>
      </c>
      <c r="C52" s="103">
        <v>109312159</v>
      </c>
      <c r="D52" s="103">
        <v>16012448.405511811</v>
      </c>
      <c r="E52" s="43"/>
      <c r="F52" s="43"/>
      <c r="L52" s="19"/>
    </row>
    <row r="53" spans="1:12" ht="15.75">
      <c r="A53" s="43"/>
      <c r="B53" s="105" t="s">
        <v>222</v>
      </c>
      <c r="C53" s="103">
        <v>107689568</v>
      </c>
      <c r="D53" s="103">
        <v>14156702.659606654</v>
      </c>
      <c r="E53" s="43"/>
      <c r="F53" s="43"/>
      <c r="L53" s="19"/>
    </row>
    <row r="54" spans="1:12" ht="15.75">
      <c r="A54" s="43"/>
      <c r="B54" s="105" t="s">
        <v>223</v>
      </c>
      <c r="C54" s="103">
        <v>103871737</v>
      </c>
      <c r="D54" s="103">
        <v>10638045.928656165</v>
      </c>
      <c r="E54" s="43"/>
      <c r="F54" s="43"/>
      <c r="L54" s="19"/>
    </row>
    <row r="55" spans="1:12" ht="15.75">
      <c r="A55" s="43"/>
      <c r="B55" s="105" t="s">
        <v>224</v>
      </c>
      <c r="C55" s="103">
        <v>105852239</v>
      </c>
      <c r="D55" s="103">
        <v>13316912.866522484</v>
      </c>
      <c r="E55" s="43"/>
      <c r="F55" s="43"/>
      <c r="L55" s="19"/>
    </row>
    <row r="56" spans="1:12" ht="15.75">
      <c r="A56" s="43"/>
      <c r="B56" s="43"/>
      <c r="C56" s="153"/>
      <c r="D56" s="153"/>
      <c r="E56" s="43"/>
      <c r="F56" s="43"/>
      <c r="L56" s="19"/>
    </row>
    <row r="57" spans="1:12" ht="15.75">
      <c r="A57" s="43"/>
      <c r="B57" s="63" t="s">
        <v>127</v>
      </c>
      <c r="C57" s="43"/>
      <c r="D57" s="43"/>
      <c r="E57" s="137"/>
      <c r="F57" s="43"/>
    </row>
    <row r="58" spans="1:12" ht="15.75">
      <c r="A58" s="43"/>
      <c r="B58" s="43"/>
      <c r="C58" s="43"/>
      <c r="D58" s="43"/>
      <c r="E58" s="43"/>
      <c r="F58" s="43"/>
    </row>
    <row r="59" spans="1:12" ht="15.75">
      <c r="A59" s="43"/>
      <c r="B59" s="43"/>
      <c r="C59" s="43"/>
      <c r="D59" s="43"/>
      <c r="E59" s="43"/>
    </row>
    <row r="60" spans="1:12" ht="15.75">
      <c r="A60" s="43"/>
      <c r="B60" s="43"/>
      <c r="C60" s="43"/>
      <c r="D60" s="43"/>
      <c r="E60" s="43"/>
    </row>
  </sheetData>
  <phoneticPr fontId="19" type="noConversion"/>
  <hyperlinks>
    <hyperlink ref="B57" location="Introduction!A1" display="Return to information tab" xr:uid="{B2C0F4E3-1189-4FB1-82D7-43966AC230C5}"/>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020E-8290-427C-9A48-77EE5D3CDE1A}">
  <sheetPr codeName="Sheet3">
    <tabColor rgb="FF45286F"/>
    <pageSetUpPr autoPageBreaks="0"/>
  </sheetPr>
  <dimension ref="B4:N26"/>
  <sheetViews>
    <sheetView showGridLines="0" zoomScaleNormal="100" workbookViewId="0"/>
  </sheetViews>
  <sheetFormatPr defaultRowHeight="14.25"/>
  <cols>
    <col min="1" max="1" width="2.42578125" customWidth="1"/>
    <col min="2" max="2" width="23.42578125" customWidth="1"/>
    <col min="3" max="12" width="17.5703125" customWidth="1"/>
  </cols>
  <sheetData>
    <row r="4" spans="2:14" ht="15.75">
      <c r="B4" s="43"/>
      <c r="C4" s="43"/>
      <c r="D4" s="43"/>
      <c r="E4" s="43"/>
      <c r="F4" s="43"/>
      <c r="G4" s="43"/>
      <c r="H4" s="43"/>
      <c r="I4" s="43"/>
      <c r="J4" s="43"/>
      <c r="K4" s="43"/>
      <c r="L4" s="43"/>
      <c r="M4" s="43"/>
    </row>
    <row r="5" spans="2:14" ht="21">
      <c r="B5" s="70" t="s">
        <v>8</v>
      </c>
      <c r="C5" s="43"/>
      <c r="D5" s="43"/>
      <c r="E5" s="43"/>
      <c r="F5" s="43"/>
      <c r="G5" s="43"/>
      <c r="H5" s="43"/>
      <c r="I5" s="43"/>
      <c r="J5" s="43"/>
      <c r="K5" s="43"/>
      <c r="L5" s="43"/>
      <c r="M5" s="43"/>
    </row>
    <row r="6" spans="2:14" ht="15.75">
      <c r="B6" s="43"/>
      <c r="C6" s="43"/>
      <c r="D6" s="43"/>
      <c r="E6" s="43"/>
      <c r="F6" s="43"/>
      <c r="G6" s="43"/>
      <c r="H6" s="43"/>
      <c r="I6" s="43"/>
      <c r="J6" s="43"/>
      <c r="K6" s="43"/>
      <c r="L6" s="43"/>
      <c r="M6" s="43"/>
    </row>
    <row r="7" spans="2:14" ht="18">
      <c r="B7" s="69" t="s">
        <v>9</v>
      </c>
      <c r="C7" s="43"/>
      <c r="D7" s="43"/>
      <c r="E7" s="43"/>
      <c r="F7" s="43"/>
      <c r="G7" s="43"/>
      <c r="H7" s="43"/>
      <c r="I7" s="43"/>
      <c r="J7" s="43"/>
      <c r="K7" s="43"/>
      <c r="L7" s="43"/>
      <c r="M7" s="43"/>
    </row>
    <row r="8" spans="2:14" ht="15.75">
      <c r="B8" s="65"/>
      <c r="C8" s="43"/>
      <c r="D8" s="43"/>
      <c r="E8" s="43"/>
      <c r="F8" s="43"/>
      <c r="G8" s="43"/>
      <c r="H8" s="43"/>
      <c r="I8" s="43"/>
      <c r="J8" s="43"/>
      <c r="K8" s="43"/>
      <c r="L8" s="43"/>
      <c r="M8" s="43"/>
    </row>
    <row r="9" spans="2:14" ht="31.5">
      <c r="B9" s="292" t="s">
        <v>128</v>
      </c>
      <c r="C9" s="293" t="s">
        <v>129</v>
      </c>
      <c r="D9" s="293" t="s">
        <v>130</v>
      </c>
      <c r="E9" s="293" t="s">
        <v>131</v>
      </c>
      <c r="F9" s="293" t="s">
        <v>132</v>
      </c>
      <c r="G9" s="293" t="s">
        <v>133</v>
      </c>
      <c r="H9" s="293" t="s">
        <v>134</v>
      </c>
      <c r="I9" s="293" t="s">
        <v>135</v>
      </c>
      <c r="J9" s="293" t="s">
        <v>136</v>
      </c>
      <c r="K9" s="293" t="s">
        <v>137</v>
      </c>
      <c r="L9" s="293" t="s">
        <v>138</v>
      </c>
      <c r="M9" s="43"/>
    </row>
    <row r="10" spans="2:14" ht="15.75">
      <c r="B10" s="66" t="s">
        <v>139</v>
      </c>
      <c r="C10" s="67">
        <v>239</v>
      </c>
      <c r="D10" s="67">
        <v>2613.1125900000002</v>
      </c>
      <c r="E10" s="67">
        <v>251</v>
      </c>
      <c r="F10" s="67">
        <v>7449.7461999999996</v>
      </c>
      <c r="G10" s="67">
        <v>58</v>
      </c>
      <c r="H10" s="67">
        <v>976.64300000000003</v>
      </c>
      <c r="I10" s="67">
        <v>1304</v>
      </c>
      <c r="J10" s="67">
        <v>1259.836182</v>
      </c>
      <c r="K10" s="67">
        <f t="shared" ref="K10:K18" si="0">SUM(C10+E10+G10+I10)</f>
        <v>1852</v>
      </c>
      <c r="L10" s="67">
        <f>SUM(D10+F10+H10+J10)</f>
        <v>12299.337972000001</v>
      </c>
      <c r="M10" s="43"/>
      <c r="N10" s="11"/>
    </row>
    <row r="11" spans="2:14" ht="15.75">
      <c r="B11" s="66" t="s">
        <v>140</v>
      </c>
      <c r="C11" s="67">
        <v>393</v>
      </c>
      <c r="D11" s="67">
        <v>7907.1912255274101</v>
      </c>
      <c r="E11" s="67">
        <v>85</v>
      </c>
      <c r="F11" s="67">
        <v>299.33005697417298</v>
      </c>
      <c r="G11" s="67">
        <v>52</v>
      </c>
      <c r="H11" s="67">
        <v>148.12791655074301</v>
      </c>
      <c r="I11" s="67">
        <v>140</v>
      </c>
      <c r="J11" s="67">
        <v>117.615212388698</v>
      </c>
      <c r="K11" s="67">
        <f t="shared" si="0"/>
        <v>670</v>
      </c>
      <c r="L11" s="67">
        <f t="shared" ref="L11:L18" si="1">SUM(D11+F11+H11+J11)</f>
        <v>8472.2644114410232</v>
      </c>
      <c r="M11" s="43"/>
      <c r="N11" s="11"/>
    </row>
    <row r="12" spans="2:14" ht="15.75">
      <c r="B12" s="66" t="s">
        <v>141</v>
      </c>
      <c r="C12" s="67">
        <v>26</v>
      </c>
      <c r="D12" s="67">
        <v>5485.3843999999999</v>
      </c>
      <c r="E12" s="67">
        <v>7</v>
      </c>
      <c r="F12" s="67">
        <v>363.51142000000004</v>
      </c>
      <c r="G12" s="67">
        <v>3</v>
      </c>
      <c r="H12" s="67">
        <v>720.24</v>
      </c>
      <c r="I12" s="67">
        <v>0</v>
      </c>
      <c r="J12" s="67">
        <v>0</v>
      </c>
      <c r="K12" s="67">
        <f t="shared" si="0"/>
        <v>36</v>
      </c>
      <c r="L12" s="67">
        <f t="shared" si="1"/>
        <v>6569.1358199999995</v>
      </c>
      <c r="M12" s="43"/>
      <c r="N12" s="11"/>
    </row>
    <row r="13" spans="2:14" ht="15.75">
      <c r="B13" s="66" t="s">
        <v>142</v>
      </c>
      <c r="C13" s="67">
        <v>786</v>
      </c>
      <c r="D13" s="67">
        <v>5125.83517999999</v>
      </c>
      <c r="E13" s="67">
        <v>15</v>
      </c>
      <c r="F13" s="67">
        <v>41.082650000000001</v>
      </c>
      <c r="G13" s="67">
        <v>80</v>
      </c>
      <c r="H13" s="67">
        <v>485.06914999999998</v>
      </c>
      <c r="I13" s="67">
        <v>22255</v>
      </c>
      <c r="J13" s="67">
        <v>276.18744800002702</v>
      </c>
      <c r="K13" s="67">
        <f t="shared" si="0"/>
        <v>23136</v>
      </c>
      <c r="L13" s="67">
        <f t="shared" si="1"/>
        <v>5928.1744280000175</v>
      </c>
      <c r="M13" s="43"/>
      <c r="N13" s="11"/>
    </row>
    <row r="14" spans="2:14" ht="15.75">
      <c r="B14" s="66" t="s">
        <v>143</v>
      </c>
      <c r="C14" s="67">
        <v>385</v>
      </c>
      <c r="D14" s="67">
        <v>647.05743599999903</v>
      </c>
      <c r="E14" s="67">
        <v>42</v>
      </c>
      <c r="F14" s="67">
        <v>73.880920000000003</v>
      </c>
      <c r="G14" s="67">
        <v>20</v>
      </c>
      <c r="H14" s="67">
        <v>20.08145</v>
      </c>
      <c r="I14" s="67">
        <v>8</v>
      </c>
      <c r="J14" s="67">
        <v>11.24315</v>
      </c>
      <c r="K14" s="67">
        <f t="shared" si="0"/>
        <v>455</v>
      </c>
      <c r="L14" s="67">
        <f t="shared" si="1"/>
        <v>752.26295599999901</v>
      </c>
      <c r="M14" s="43"/>
      <c r="N14" s="11"/>
    </row>
    <row r="15" spans="2:14" ht="15.75">
      <c r="B15" s="66" t="s">
        <v>144</v>
      </c>
      <c r="C15" s="67">
        <v>43</v>
      </c>
      <c r="D15" s="67">
        <v>21.279032000000001</v>
      </c>
      <c r="E15" s="67">
        <v>146</v>
      </c>
      <c r="F15" s="67">
        <v>618.17859999999996</v>
      </c>
      <c r="G15" s="67">
        <v>31</v>
      </c>
      <c r="H15" s="67">
        <v>76.812486000000007</v>
      </c>
      <c r="I15" s="67">
        <v>91</v>
      </c>
      <c r="J15" s="67">
        <v>6.781523</v>
      </c>
      <c r="K15" s="67">
        <f t="shared" si="0"/>
        <v>311</v>
      </c>
      <c r="L15" s="67">
        <f t="shared" si="1"/>
        <v>723.05164100000002</v>
      </c>
      <c r="M15" s="43"/>
      <c r="N15" s="11"/>
    </row>
    <row r="16" spans="2:14" ht="15.75">
      <c r="B16" s="66" t="s">
        <v>145</v>
      </c>
      <c r="C16" s="67">
        <v>148</v>
      </c>
      <c r="D16" s="67">
        <v>175.39279500000001</v>
      </c>
      <c r="E16" s="67">
        <v>6</v>
      </c>
      <c r="F16" s="67">
        <v>6.9813000000000001</v>
      </c>
      <c r="G16" s="67">
        <v>16</v>
      </c>
      <c r="H16" s="67">
        <v>14.868</v>
      </c>
      <c r="I16" s="67">
        <v>0</v>
      </c>
      <c r="J16" s="67">
        <v>0</v>
      </c>
      <c r="K16" s="67">
        <f t="shared" si="0"/>
        <v>170</v>
      </c>
      <c r="L16" s="67">
        <f t="shared" si="1"/>
        <v>197.24209500000001</v>
      </c>
      <c r="M16" s="43"/>
      <c r="N16" s="11"/>
    </row>
    <row r="17" spans="2:14" ht="15.75">
      <c r="B17" s="66" t="s">
        <v>146</v>
      </c>
      <c r="C17" s="67">
        <v>0</v>
      </c>
      <c r="D17" s="67">
        <v>0</v>
      </c>
      <c r="E17" s="67">
        <v>7</v>
      </c>
      <c r="F17" s="67">
        <v>12.596</v>
      </c>
      <c r="G17" s="67">
        <v>1</v>
      </c>
      <c r="H17" s="68">
        <v>0.38</v>
      </c>
      <c r="I17" s="67">
        <v>1</v>
      </c>
      <c r="J17" s="67">
        <v>1.2</v>
      </c>
      <c r="K17" s="67">
        <f t="shared" si="0"/>
        <v>9</v>
      </c>
      <c r="L17" s="67">
        <f t="shared" si="1"/>
        <v>14.176</v>
      </c>
      <c r="M17" s="43"/>
      <c r="N17" s="11"/>
    </row>
    <row r="18" spans="2:14" ht="15.75">
      <c r="B18" s="66" t="s">
        <v>147</v>
      </c>
      <c r="C18" s="67">
        <v>0</v>
      </c>
      <c r="D18" s="67">
        <v>0</v>
      </c>
      <c r="E18" s="67">
        <v>5</v>
      </c>
      <c r="F18" s="67">
        <v>3.3529999999999998</v>
      </c>
      <c r="G18" s="67">
        <v>0</v>
      </c>
      <c r="H18" s="67">
        <v>0</v>
      </c>
      <c r="I18" s="67">
        <v>0</v>
      </c>
      <c r="J18" s="67">
        <v>0</v>
      </c>
      <c r="K18" s="67">
        <f t="shared" si="0"/>
        <v>5</v>
      </c>
      <c r="L18" s="67">
        <f t="shared" si="1"/>
        <v>3.3529999999999998</v>
      </c>
      <c r="M18" s="43"/>
      <c r="N18" s="11"/>
    </row>
    <row r="19" spans="2:14" ht="15.75">
      <c r="B19" s="292" t="s">
        <v>148</v>
      </c>
      <c r="C19" s="294">
        <f>SUM(C10:C18)</f>
        <v>2020</v>
      </c>
      <c r="D19" s="294">
        <f>SUM(D10:D18)</f>
        <v>21975.252658527399</v>
      </c>
      <c r="E19" s="294">
        <f t="shared" ref="E19:L19" si="2">SUM(E10:E18)</f>
        <v>564</v>
      </c>
      <c r="F19" s="294">
        <f t="shared" si="2"/>
        <v>8868.6601469741709</v>
      </c>
      <c r="G19" s="294">
        <f t="shared" si="2"/>
        <v>261</v>
      </c>
      <c r="H19" s="294">
        <f>SUM(H10:H18)</f>
        <v>2442.2220025507431</v>
      </c>
      <c r="I19" s="294">
        <f t="shared" si="2"/>
        <v>23799</v>
      </c>
      <c r="J19" s="294">
        <f>SUM(J10:J18)</f>
        <v>1672.8635153887251</v>
      </c>
      <c r="K19" s="294">
        <f t="shared" si="2"/>
        <v>26644</v>
      </c>
      <c r="L19" s="294">
        <f t="shared" si="2"/>
        <v>34958.998323441039</v>
      </c>
      <c r="M19" s="43"/>
    </row>
    <row r="20" spans="2:14" ht="18.75" customHeight="1">
      <c r="B20" s="43"/>
      <c r="C20" s="43"/>
      <c r="D20" s="43"/>
      <c r="E20" s="43"/>
      <c r="F20" s="43"/>
      <c r="G20" s="43"/>
      <c r="H20" s="43"/>
      <c r="I20" s="43"/>
      <c r="J20" s="43"/>
      <c r="K20" s="43"/>
      <c r="L20" s="43"/>
      <c r="M20" s="43"/>
    </row>
    <row r="21" spans="2:14" ht="15.75">
      <c r="B21" s="63" t="s">
        <v>127</v>
      </c>
      <c r="C21" s="43"/>
      <c r="D21" s="43"/>
      <c r="E21" s="43"/>
      <c r="F21" s="43"/>
      <c r="G21" s="43"/>
      <c r="H21" s="43"/>
      <c r="I21" s="43"/>
      <c r="J21" s="43"/>
      <c r="K21" s="43"/>
      <c r="L21" s="43"/>
      <c r="M21" s="43"/>
    </row>
    <row r="22" spans="2:14" ht="15.75">
      <c r="B22" s="43"/>
      <c r="C22" s="43"/>
      <c r="D22" s="43"/>
      <c r="E22" s="43"/>
      <c r="F22" s="43"/>
      <c r="G22" s="43"/>
      <c r="H22" s="43"/>
      <c r="I22" s="43"/>
      <c r="J22" s="43"/>
      <c r="K22" s="43"/>
      <c r="L22" s="43"/>
      <c r="M22" s="43"/>
    </row>
    <row r="23" spans="2:14" ht="15.75">
      <c r="B23" s="43"/>
      <c r="C23" s="43"/>
      <c r="D23" s="43"/>
      <c r="E23" s="43"/>
      <c r="F23" s="43"/>
      <c r="G23" s="43"/>
      <c r="H23" s="43"/>
      <c r="I23" s="43"/>
      <c r="J23" s="43"/>
      <c r="K23" s="43"/>
      <c r="L23" s="43"/>
      <c r="M23" s="43"/>
    </row>
    <row r="24" spans="2:14" ht="15.75">
      <c r="B24" s="43"/>
      <c r="C24" s="43"/>
      <c r="D24" s="43"/>
      <c r="E24" s="43"/>
      <c r="F24" s="43"/>
      <c r="G24" s="43"/>
      <c r="H24" s="43"/>
      <c r="I24" s="43"/>
      <c r="J24" s="43"/>
      <c r="K24" s="43"/>
      <c r="L24" s="43"/>
      <c r="M24" s="43"/>
    </row>
    <row r="25" spans="2:14" ht="15.75">
      <c r="B25" s="43"/>
      <c r="C25" s="43"/>
      <c r="D25" s="43"/>
      <c r="E25" s="43"/>
      <c r="F25" s="43"/>
      <c r="G25" s="43"/>
      <c r="H25" s="43"/>
      <c r="I25" s="43"/>
      <c r="J25" s="43"/>
      <c r="K25" s="43"/>
      <c r="L25" s="43"/>
      <c r="M25" s="43"/>
    </row>
    <row r="26" spans="2:14" ht="15.75">
      <c r="B26" s="43"/>
      <c r="C26" s="43"/>
      <c r="D26" s="43"/>
      <c r="E26" s="43"/>
      <c r="F26" s="43"/>
      <c r="G26" s="43"/>
      <c r="H26" s="43"/>
      <c r="I26" s="43"/>
      <c r="J26" s="43"/>
      <c r="K26" s="43"/>
      <c r="L26" s="43"/>
      <c r="M26" s="43"/>
    </row>
  </sheetData>
  <hyperlinks>
    <hyperlink ref="B21" location="Introduction!A1" display="Return to information tab" xr:uid="{F697BAEF-DE9C-45B2-86CB-15A48DAB5F5E}"/>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2A8C-422A-4829-9D12-44EBF69F3DA0}">
  <sheetPr>
    <tabColor rgb="FF2363AF"/>
    <pageSetUpPr autoPageBreaks="0"/>
  </sheetPr>
  <dimension ref="B5:I17"/>
  <sheetViews>
    <sheetView showGridLines="0" zoomScaleNormal="100" workbookViewId="0"/>
  </sheetViews>
  <sheetFormatPr defaultColWidth="8.85546875" defaultRowHeight="14.25"/>
  <cols>
    <col min="1" max="1" width="2.42578125" customWidth="1"/>
    <col min="2" max="2" width="17" customWidth="1"/>
    <col min="3" max="3" width="19.42578125" customWidth="1"/>
    <col min="4" max="4" width="26.140625" customWidth="1"/>
    <col min="5" max="5" width="13.42578125" customWidth="1"/>
    <col min="6" max="6" width="14.85546875" customWidth="1"/>
    <col min="10" max="10" width="17.5703125" customWidth="1"/>
    <col min="11" max="11" width="21.140625" customWidth="1"/>
    <col min="12" max="12" width="14.5703125" customWidth="1"/>
    <col min="22" max="22" width="14.85546875" customWidth="1"/>
    <col min="23" max="23" width="17.140625" customWidth="1"/>
    <col min="24" max="24" width="16" customWidth="1"/>
  </cols>
  <sheetData>
    <row r="5" spans="2:9" ht="21">
      <c r="B5" s="70" t="s">
        <v>29</v>
      </c>
      <c r="C5" s="350"/>
      <c r="D5" s="350"/>
      <c r="E5" s="350"/>
    </row>
    <row r="6" spans="2:9">
      <c r="B6" s="350"/>
      <c r="C6" s="350"/>
      <c r="D6" s="350"/>
      <c r="E6" s="350"/>
    </row>
    <row r="7" spans="2:9" ht="18">
      <c r="B7" s="69" t="s">
        <v>39</v>
      </c>
      <c r="C7" s="350"/>
      <c r="D7" s="350"/>
      <c r="E7" s="350"/>
    </row>
    <row r="8" spans="2:9">
      <c r="B8" s="351"/>
      <c r="C8" s="352"/>
      <c r="D8" s="352"/>
      <c r="E8" s="352"/>
      <c r="F8" s="29"/>
      <c r="G8" s="29"/>
      <c r="H8" s="29"/>
      <c r="I8" s="29"/>
    </row>
    <row r="9" spans="2:9" ht="20.100000000000001" customHeight="1">
      <c r="B9" s="304" t="s">
        <v>474</v>
      </c>
      <c r="C9" s="304" t="s">
        <v>475</v>
      </c>
      <c r="D9" s="304" t="s">
        <v>476</v>
      </c>
      <c r="E9" s="304" t="s">
        <v>477</v>
      </c>
      <c r="F9" s="29"/>
      <c r="G9" s="29"/>
      <c r="H9" s="29"/>
      <c r="I9" s="29"/>
    </row>
    <row r="10" spans="2:9" ht="20.100000000000001" customHeight="1">
      <c r="B10" s="211">
        <v>2023</v>
      </c>
      <c r="C10" s="353">
        <v>9.7000000000000003E-2</v>
      </c>
      <c r="D10" s="211" t="s">
        <v>478</v>
      </c>
      <c r="E10" s="354">
        <v>64.73</v>
      </c>
      <c r="F10" s="29"/>
      <c r="G10" s="29"/>
      <c r="H10" s="29"/>
      <c r="I10" s="29"/>
    </row>
    <row r="11" spans="2:9" ht="17.649999999999999" customHeight="1">
      <c r="B11" s="211">
        <v>2022</v>
      </c>
      <c r="C11" s="353">
        <v>0.11600000000000001</v>
      </c>
      <c r="D11" s="211" t="s">
        <v>479</v>
      </c>
      <c r="E11" s="354">
        <v>59.01</v>
      </c>
      <c r="F11" s="29"/>
      <c r="G11" s="29"/>
      <c r="H11" s="29"/>
      <c r="I11" s="29"/>
    </row>
    <row r="12" spans="2:9" ht="17.649999999999999" customHeight="1">
      <c r="B12" s="211">
        <v>2021</v>
      </c>
      <c r="C12" s="353">
        <v>4.1000000000000002E-2</v>
      </c>
      <c r="D12" s="211" t="s">
        <v>480</v>
      </c>
      <c r="E12" s="354">
        <v>52.88</v>
      </c>
      <c r="F12" s="29"/>
      <c r="G12" s="29"/>
      <c r="H12" s="29"/>
      <c r="I12" s="29"/>
    </row>
    <row r="13" spans="2:9" ht="17.649999999999999" customHeight="1">
      <c r="B13" s="211">
        <v>2020</v>
      </c>
      <c r="C13" s="353">
        <v>1.4999999999999999E-2</v>
      </c>
      <c r="D13" s="211" t="s">
        <v>481</v>
      </c>
      <c r="E13" s="354">
        <v>50.8</v>
      </c>
    </row>
    <row r="14" spans="2:9" ht="17.649999999999999" customHeight="1">
      <c r="B14" s="211">
        <v>2019</v>
      </c>
      <c r="C14" s="353">
        <v>2.5999999999999999E-2</v>
      </c>
      <c r="D14" s="211" t="s">
        <v>482</v>
      </c>
      <c r="E14" s="354">
        <v>50.05</v>
      </c>
    </row>
    <row r="15" spans="2:9" ht="17.649999999999999" customHeight="1">
      <c r="B15" s="211">
        <v>2018</v>
      </c>
      <c r="C15" s="353">
        <v>3.3000000000000002E-2</v>
      </c>
      <c r="D15" s="211" t="s">
        <v>483</v>
      </c>
      <c r="E15" s="354">
        <v>48.78</v>
      </c>
    </row>
    <row r="17" spans="2:5" ht="15.75">
      <c r="B17" s="63" t="s">
        <v>127</v>
      </c>
      <c r="E17" s="20"/>
    </row>
  </sheetData>
  <hyperlinks>
    <hyperlink ref="B17" location="Introduction!A1" display="Return to information tab" xr:uid="{CFD96CA9-D8F0-42B0-8B78-A9FA1B373779}"/>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30D7-283D-4E44-9E95-5306931A6888}">
  <sheetPr codeName="Sheet31">
    <tabColor rgb="FF2363AF"/>
    <pageSetUpPr autoPageBreaks="0"/>
  </sheetPr>
  <dimension ref="B4:P30"/>
  <sheetViews>
    <sheetView showGridLines="0" zoomScaleNormal="100" workbookViewId="0"/>
  </sheetViews>
  <sheetFormatPr defaultRowHeight="14.25"/>
  <cols>
    <col min="1" max="1" width="2.42578125" customWidth="1"/>
    <col min="2" max="2" width="20" customWidth="1"/>
    <col min="3" max="3" width="16.85546875" customWidth="1"/>
    <col min="4" max="13" width="16.5703125" bestFit="1" customWidth="1"/>
    <col min="14" max="14" width="20.42578125" customWidth="1"/>
    <col min="15" max="15" width="20.5703125" customWidth="1"/>
    <col min="16" max="16" width="20.140625" customWidth="1"/>
    <col min="17" max="17" width="20.28515625" customWidth="1"/>
    <col min="19" max="19" width="8.7109375" customWidth="1"/>
  </cols>
  <sheetData>
    <row r="4" spans="2:16" ht="15.75">
      <c r="B4" s="43"/>
      <c r="C4" s="43"/>
      <c r="D4" s="43"/>
      <c r="E4" s="43"/>
      <c r="F4" s="43"/>
      <c r="G4" s="43"/>
      <c r="H4" s="43"/>
      <c r="I4" s="43"/>
      <c r="J4" s="43"/>
      <c r="K4" s="43"/>
      <c r="L4" s="43"/>
      <c r="M4" s="43"/>
      <c r="N4" s="43"/>
      <c r="O4" s="43"/>
      <c r="P4" s="43"/>
    </row>
    <row r="5" spans="2:16" ht="21">
      <c r="B5" s="70" t="s">
        <v>29</v>
      </c>
      <c r="C5" s="43"/>
      <c r="D5" s="43"/>
      <c r="E5" s="43"/>
      <c r="F5" s="43"/>
      <c r="G5" s="43"/>
      <c r="H5" s="43"/>
      <c r="I5" s="43"/>
      <c r="J5" s="43"/>
      <c r="K5" s="43"/>
      <c r="L5" s="43"/>
      <c r="M5" s="43"/>
      <c r="N5" s="43"/>
      <c r="O5" s="43"/>
      <c r="P5" s="43"/>
    </row>
    <row r="6" spans="2:16" ht="15.75">
      <c r="B6" s="43"/>
      <c r="C6" s="43"/>
      <c r="D6" s="43"/>
      <c r="E6" s="43"/>
      <c r="F6" s="43"/>
      <c r="G6" s="43"/>
      <c r="H6" s="43"/>
      <c r="I6" s="43"/>
      <c r="J6" s="43"/>
      <c r="K6" s="43"/>
      <c r="L6" s="43"/>
      <c r="M6" s="43"/>
      <c r="N6" s="43"/>
      <c r="O6" s="43"/>
      <c r="P6" s="43"/>
    </row>
    <row r="7" spans="2:16" ht="18">
      <c r="B7" s="69" t="s">
        <v>484</v>
      </c>
      <c r="C7" s="43"/>
      <c r="D7" s="43"/>
      <c r="E7" s="43"/>
      <c r="F7" s="43"/>
      <c r="G7" s="43"/>
      <c r="H7" s="43"/>
      <c r="I7" s="43"/>
      <c r="J7" s="43"/>
      <c r="K7" s="43"/>
      <c r="L7" s="43"/>
      <c r="M7" s="43"/>
      <c r="N7" s="43"/>
      <c r="O7" s="43"/>
      <c r="P7" s="43"/>
    </row>
    <row r="8" spans="2:16" ht="15.75">
      <c r="B8" s="65"/>
      <c r="C8" s="43"/>
      <c r="D8" s="43"/>
      <c r="E8" s="43"/>
      <c r="F8" s="43"/>
      <c r="G8" s="43"/>
      <c r="H8" s="43"/>
      <c r="I8" s="43"/>
      <c r="J8" s="43"/>
      <c r="K8" s="43"/>
      <c r="L8" s="43"/>
      <c r="M8" s="43"/>
      <c r="N8" s="43"/>
      <c r="O8" s="43"/>
      <c r="P8" s="43"/>
    </row>
    <row r="9" spans="2:16" ht="47.25">
      <c r="B9" s="327" t="s">
        <v>485</v>
      </c>
      <c r="C9" s="327" t="s">
        <v>486</v>
      </c>
      <c r="D9" s="327" t="s">
        <v>487</v>
      </c>
      <c r="E9" s="327" t="s">
        <v>488</v>
      </c>
      <c r="F9" s="327" t="s">
        <v>489</v>
      </c>
      <c r="G9" s="327" t="s">
        <v>490</v>
      </c>
      <c r="H9" s="327" t="s">
        <v>491</v>
      </c>
      <c r="I9" s="43"/>
      <c r="J9" s="43"/>
      <c r="K9" s="43"/>
      <c r="L9" s="43"/>
      <c r="M9" s="43"/>
      <c r="N9" s="43"/>
      <c r="O9" s="43"/>
      <c r="P9" s="43"/>
    </row>
    <row r="10" spans="2:16" ht="15.75">
      <c r="B10" s="246">
        <v>851.5</v>
      </c>
      <c r="C10" s="247">
        <v>105.852239</v>
      </c>
      <c r="D10" s="248">
        <v>8.0399999999999991</v>
      </c>
      <c r="E10" s="248">
        <v>72.77000000000001</v>
      </c>
      <c r="F10" s="249">
        <v>1.2968439116295845</v>
      </c>
      <c r="G10" s="250">
        <v>94.371331449284881</v>
      </c>
      <c r="H10" s="251">
        <v>7.7028674320300006</v>
      </c>
      <c r="I10" s="43"/>
      <c r="J10" s="43"/>
      <c r="K10" s="43"/>
      <c r="L10" s="43"/>
      <c r="M10" s="43"/>
      <c r="N10" s="43"/>
      <c r="O10" s="43"/>
      <c r="P10" s="43"/>
    </row>
    <row r="11" spans="2:16" ht="20.100000000000001" customHeight="1">
      <c r="B11" s="154"/>
      <c r="C11" s="154"/>
      <c r="D11" s="154"/>
      <c r="E11" s="154"/>
      <c r="F11" s="154"/>
      <c r="G11" s="154"/>
      <c r="H11" s="154"/>
      <c r="I11" s="154"/>
      <c r="J11" s="154"/>
      <c r="K11" s="154"/>
      <c r="L11" s="155"/>
      <c r="M11" s="155"/>
      <c r="N11" s="43"/>
      <c r="O11" s="43"/>
      <c r="P11" s="43"/>
    </row>
    <row r="12" spans="2:16" ht="15.75">
      <c r="B12" s="43"/>
      <c r="C12" s="43"/>
      <c r="D12" s="165"/>
      <c r="E12" s="165"/>
      <c r="F12" s="165"/>
      <c r="G12" s="165"/>
      <c r="H12" s="165"/>
      <c r="I12" s="165"/>
      <c r="J12" s="165"/>
      <c r="K12" s="165"/>
      <c r="L12" s="165"/>
      <c r="M12" s="165"/>
      <c r="N12" s="43"/>
      <c r="O12" s="43"/>
      <c r="P12" s="43"/>
    </row>
    <row r="13" spans="2:16" ht="63">
      <c r="B13" s="327" t="s">
        <v>202</v>
      </c>
      <c r="C13" s="293" t="s">
        <v>485</v>
      </c>
      <c r="D13" s="293" t="s">
        <v>492</v>
      </c>
      <c r="E13" s="293" t="s">
        <v>487</v>
      </c>
      <c r="F13" s="293" t="s">
        <v>488</v>
      </c>
      <c r="G13" s="293" t="s">
        <v>489</v>
      </c>
      <c r="H13" s="293" t="s">
        <v>490</v>
      </c>
      <c r="I13" s="293" t="s">
        <v>491</v>
      </c>
      <c r="J13" s="107"/>
      <c r="K13" s="107"/>
      <c r="L13" s="107"/>
      <c r="M13" s="107"/>
      <c r="N13" s="43"/>
      <c r="O13" s="43"/>
      <c r="P13" s="43"/>
    </row>
    <row r="14" spans="2:16" ht="15.75">
      <c r="B14" s="105" t="s">
        <v>210</v>
      </c>
      <c r="C14" s="156">
        <v>358308373</v>
      </c>
      <c r="D14" s="158">
        <v>24969364</v>
      </c>
      <c r="E14" s="160">
        <v>14.35</v>
      </c>
      <c r="F14" s="160">
        <v>51.34</v>
      </c>
      <c r="G14" s="161">
        <v>1.07</v>
      </c>
      <c r="H14" s="160">
        <v>54.93</v>
      </c>
      <c r="I14" s="164">
        <f t="shared" ref="I14:I25" si="0">D14*F14</f>
        <v>1281927147.76</v>
      </c>
      <c r="J14" s="43"/>
      <c r="K14" s="43"/>
      <c r="L14" s="43"/>
      <c r="M14" s="43"/>
      <c r="N14" s="43"/>
      <c r="O14" s="43"/>
      <c r="P14" s="43"/>
    </row>
    <row r="15" spans="2:16" ht="15.75">
      <c r="B15" s="105" t="s">
        <v>211</v>
      </c>
      <c r="C15" s="156">
        <v>123116772</v>
      </c>
      <c r="D15" s="158">
        <v>34404733</v>
      </c>
      <c r="E15" s="160">
        <v>3.58</v>
      </c>
      <c r="F15" s="160">
        <v>42.27</v>
      </c>
      <c r="G15" s="161">
        <v>1.1200000000000001</v>
      </c>
      <c r="H15" s="160">
        <v>47.34</v>
      </c>
      <c r="I15" s="164">
        <f t="shared" si="0"/>
        <v>1454288063.9100001</v>
      </c>
      <c r="J15" s="43"/>
      <c r="K15" s="43"/>
      <c r="L15" s="43"/>
      <c r="M15" s="43"/>
      <c r="N15" s="43"/>
      <c r="O15" s="43"/>
      <c r="P15" s="43"/>
    </row>
    <row r="16" spans="2:16" ht="15.75">
      <c r="B16" s="105" t="s">
        <v>269</v>
      </c>
      <c r="C16" s="156">
        <v>164420029</v>
      </c>
      <c r="D16" s="158">
        <v>44773499</v>
      </c>
      <c r="E16" s="160">
        <v>3.67</v>
      </c>
      <c r="F16" s="160">
        <v>44.38</v>
      </c>
      <c r="G16" s="161">
        <v>1.27</v>
      </c>
      <c r="H16" s="160">
        <v>56.36</v>
      </c>
      <c r="I16" s="164">
        <f t="shared" si="0"/>
        <v>1987047885.6200001</v>
      </c>
      <c r="J16" s="43"/>
      <c r="K16" s="43"/>
      <c r="L16" s="43"/>
      <c r="M16" s="43"/>
      <c r="N16" s="43"/>
      <c r="O16" s="43"/>
      <c r="P16" s="43"/>
    </row>
    <row r="17" spans="2:16" ht="15.75">
      <c r="B17" s="105" t="s">
        <v>213</v>
      </c>
      <c r="C17" s="156">
        <v>42372844</v>
      </c>
      <c r="D17" s="158">
        <v>60757250</v>
      </c>
      <c r="E17" s="160">
        <v>0.7</v>
      </c>
      <c r="F17" s="160">
        <v>42.72</v>
      </c>
      <c r="G17" s="161">
        <v>1.27</v>
      </c>
      <c r="H17" s="160">
        <v>54.25</v>
      </c>
      <c r="I17" s="164">
        <f t="shared" si="0"/>
        <v>2595549720</v>
      </c>
      <c r="J17" s="43"/>
      <c r="K17" s="43"/>
      <c r="L17" s="43"/>
      <c r="M17" s="43"/>
      <c r="N17" s="43"/>
      <c r="O17" s="43"/>
      <c r="P17" s="43"/>
    </row>
    <row r="18" spans="2:16" ht="15.75">
      <c r="B18" s="105" t="s">
        <v>214</v>
      </c>
      <c r="C18" s="156">
        <v>24714120</v>
      </c>
      <c r="D18" s="158">
        <v>71276525</v>
      </c>
      <c r="E18" s="160">
        <v>0.35</v>
      </c>
      <c r="F18" s="160">
        <v>43.65</v>
      </c>
      <c r="G18" s="161">
        <v>1.28</v>
      </c>
      <c r="H18" s="160">
        <v>55.87</v>
      </c>
      <c r="I18" s="164">
        <f t="shared" si="0"/>
        <v>3111220316.25</v>
      </c>
    </row>
    <row r="19" spans="2:16" ht="15.75">
      <c r="B19" s="105" t="s">
        <v>215</v>
      </c>
      <c r="C19" s="156">
        <v>0</v>
      </c>
      <c r="D19" s="158">
        <v>84384727</v>
      </c>
      <c r="E19" s="160">
        <v>0</v>
      </c>
      <c r="F19" s="160">
        <v>44.33</v>
      </c>
      <c r="G19" s="161">
        <v>1.31</v>
      </c>
      <c r="H19" s="160">
        <v>58.07</v>
      </c>
      <c r="I19" s="164">
        <f t="shared" si="0"/>
        <v>3740774947.9099998</v>
      </c>
    </row>
    <row r="20" spans="2:16" ht="15.75">
      <c r="B20" s="105" t="s">
        <v>216</v>
      </c>
      <c r="C20" s="156">
        <v>459957270</v>
      </c>
      <c r="D20" s="158">
        <v>90214078</v>
      </c>
      <c r="E20" s="160">
        <v>5.0999999999999996</v>
      </c>
      <c r="F20" s="160">
        <v>49.87</v>
      </c>
      <c r="G20" s="161">
        <v>1.32</v>
      </c>
      <c r="H20" s="160">
        <v>65.83</v>
      </c>
      <c r="I20" s="164">
        <f t="shared" si="0"/>
        <v>4498976069.8599997</v>
      </c>
    </row>
    <row r="21" spans="2:16" ht="15.75">
      <c r="B21" s="105" t="s">
        <v>217</v>
      </c>
      <c r="C21" s="156">
        <v>604116946</v>
      </c>
      <c r="D21" s="158">
        <v>103220879</v>
      </c>
      <c r="E21" s="160">
        <v>5.85</v>
      </c>
      <c r="F21" s="160">
        <v>51.432662289380424</v>
      </c>
      <c r="G21" s="161">
        <v>1.34</v>
      </c>
      <c r="H21" s="160">
        <v>68.92</v>
      </c>
      <c r="I21" s="164">
        <f t="shared" si="0"/>
        <v>5308924610.8199997</v>
      </c>
    </row>
    <row r="22" spans="2:16" ht="15.75">
      <c r="B22" s="105" t="s">
        <v>218</v>
      </c>
      <c r="C22" s="156">
        <v>841941647</v>
      </c>
      <c r="D22" s="159">
        <v>107643960</v>
      </c>
      <c r="E22" s="160">
        <v>7.82</v>
      </c>
      <c r="F22" s="160">
        <v>55.04</v>
      </c>
      <c r="G22" s="162">
        <v>1.34</v>
      </c>
      <c r="H22" s="160">
        <v>73.75</v>
      </c>
      <c r="I22" s="164">
        <f t="shared" si="0"/>
        <v>5924723558.3999996</v>
      </c>
    </row>
    <row r="23" spans="2:16" ht="15.75">
      <c r="B23" s="105" t="s">
        <v>219</v>
      </c>
      <c r="C23" s="156">
        <v>654596272</v>
      </c>
      <c r="D23" s="159">
        <v>115942339</v>
      </c>
      <c r="E23" s="160">
        <v>5.65</v>
      </c>
      <c r="F23" s="160">
        <v>54.43</v>
      </c>
      <c r="G23" s="162">
        <v>1.35</v>
      </c>
      <c r="H23" s="160">
        <v>73.48</v>
      </c>
      <c r="I23" s="164">
        <f t="shared" si="0"/>
        <v>6310741511.7699995</v>
      </c>
    </row>
    <row r="24" spans="2:16" ht="15.75">
      <c r="B24" s="105" t="s">
        <v>220</v>
      </c>
      <c r="C24" s="157">
        <v>465872811</v>
      </c>
      <c r="D24" s="159">
        <v>105263447</v>
      </c>
      <c r="E24" s="160">
        <v>4.42</v>
      </c>
      <c r="F24" s="160">
        <v>54.47</v>
      </c>
      <c r="G24" s="163">
        <v>1.3591249054158001</v>
      </c>
      <c r="H24" s="160">
        <v>74.03</v>
      </c>
      <c r="I24" s="164">
        <f t="shared" si="0"/>
        <v>5733699958.0900002</v>
      </c>
    </row>
    <row r="25" spans="2:16" ht="15.75">
      <c r="B25" s="105" t="s">
        <v>221</v>
      </c>
      <c r="C25" s="156">
        <v>813432379</v>
      </c>
      <c r="D25" s="159">
        <v>109312159</v>
      </c>
      <c r="E25" s="160">
        <v>7.44</v>
      </c>
      <c r="F25" s="160">
        <v>58.24</v>
      </c>
      <c r="G25" s="163">
        <v>1.3475876104600599</v>
      </c>
      <c r="H25" s="160">
        <v>78.48</v>
      </c>
      <c r="I25" s="164">
        <f t="shared" si="0"/>
        <v>6366340140.1599998</v>
      </c>
    </row>
    <row r="26" spans="2:16" ht="15.75">
      <c r="B26" s="105" t="s">
        <v>222</v>
      </c>
      <c r="C26" s="156">
        <v>740395147</v>
      </c>
      <c r="D26" s="159">
        <v>107689568</v>
      </c>
      <c r="E26" s="160">
        <v>6.88</v>
      </c>
      <c r="F26" s="160">
        <v>59.76</v>
      </c>
      <c r="G26" s="163">
        <v>1.3484509112562095</v>
      </c>
      <c r="H26" s="160">
        <v>80.583426456671091</v>
      </c>
      <c r="I26" s="164">
        <v>6435528583.6799994</v>
      </c>
    </row>
    <row r="27" spans="2:16" ht="15.75">
      <c r="B27" s="105" t="s">
        <v>223</v>
      </c>
      <c r="C27" s="156">
        <v>617257398</v>
      </c>
      <c r="D27" s="159">
        <v>103871737</v>
      </c>
      <c r="E27" s="160">
        <v>5.95</v>
      </c>
      <c r="F27" s="160">
        <v>64.952496157544758</v>
      </c>
      <c r="G27" s="163">
        <v>1.3739711963543761</v>
      </c>
      <c r="H27" s="160">
        <v>89.253168915180268</v>
      </c>
      <c r="I27" s="164">
        <v>6746728598.3699999</v>
      </c>
    </row>
    <row r="28" spans="2:16" ht="15.75">
      <c r="B28" s="105" t="s">
        <v>224</v>
      </c>
      <c r="C28" s="280">
        <v>105852239</v>
      </c>
      <c r="D28" s="67">
        <v>105852239</v>
      </c>
      <c r="E28" s="277">
        <v>8.0399999999999991</v>
      </c>
      <c r="F28" s="277">
        <v>72.77000000000001</v>
      </c>
      <c r="G28" s="278">
        <v>1.2968439116295845</v>
      </c>
      <c r="H28" s="279">
        <v>94.371331449284881</v>
      </c>
      <c r="I28" s="164">
        <v>7702867432.0300007</v>
      </c>
    </row>
    <row r="30" spans="2:16" ht="15.75">
      <c r="B30" s="63" t="s">
        <v>127</v>
      </c>
      <c r="C30" s="43"/>
      <c r="D30" s="43"/>
      <c r="E30" s="43"/>
      <c r="F30" s="43"/>
      <c r="G30" s="43"/>
      <c r="H30" s="43"/>
      <c r="I30" s="43"/>
      <c r="J30" s="43"/>
      <c r="K30" s="43"/>
      <c r="L30" s="43"/>
      <c r="M30" s="43"/>
      <c r="N30" s="43"/>
      <c r="O30" s="43"/>
      <c r="P30" s="43"/>
    </row>
  </sheetData>
  <phoneticPr fontId="19" type="noConversion"/>
  <hyperlinks>
    <hyperlink ref="B30" location="Introduction!A1" display="Return to information tab" xr:uid="{835691DA-251C-487F-B058-18EE3E52E570}"/>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2E6D-53AA-4D5D-8102-6D147BF9445B}">
  <sheetPr codeName="Sheet32">
    <tabColor rgb="FF2363AF"/>
    <pageSetUpPr autoPageBreaks="0"/>
  </sheetPr>
  <dimension ref="B5:M61"/>
  <sheetViews>
    <sheetView showGridLines="0" zoomScaleNormal="100" workbookViewId="0"/>
  </sheetViews>
  <sheetFormatPr defaultColWidth="8.85546875" defaultRowHeight="14.25"/>
  <cols>
    <col min="1" max="1" width="2.42578125" customWidth="1"/>
    <col min="2" max="2" width="16.7109375" customWidth="1"/>
    <col min="3" max="3" width="23.140625" customWidth="1"/>
    <col min="4" max="4" width="27.5703125" customWidth="1"/>
    <col min="5" max="5" width="13.42578125" customWidth="1"/>
    <col min="6" max="6" width="14.85546875" customWidth="1"/>
    <col min="7" max="7" width="30.85546875" bestFit="1" customWidth="1"/>
    <col min="8" max="9" width="14" bestFit="1" customWidth="1"/>
    <col min="10" max="10" width="31.85546875" bestFit="1" customWidth="1"/>
    <col min="11" max="11" width="13.85546875" bestFit="1" customWidth="1"/>
    <col min="12" max="12" width="13.42578125" bestFit="1" customWidth="1"/>
    <col min="13" max="13" width="14.42578125" bestFit="1" customWidth="1"/>
    <col min="22" max="22" width="14.85546875" customWidth="1"/>
    <col min="23" max="23" width="17.140625" customWidth="1"/>
    <col min="24" max="24" width="16" customWidth="1"/>
  </cols>
  <sheetData>
    <row r="5" spans="2:4" ht="21">
      <c r="B5" s="70" t="s">
        <v>29</v>
      </c>
      <c r="C5" s="43"/>
      <c r="D5" s="43"/>
    </row>
    <row r="6" spans="2:4" ht="15.75">
      <c r="B6" s="43"/>
      <c r="C6" s="43"/>
      <c r="D6" s="43"/>
    </row>
    <row r="7" spans="2:4" ht="18">
      <c r="B7" s="69" t="s">
        <v>41</v>
      </c>
      <c r="C7" s="43"/>
      <c r="D7" s="43"/>
    </row>
    <row r="8" spans="2:4" ht="15.75">
      <c r="B8" s="65"/>
      <c r="C8" s="43"/>
      <c r="D8" s="43"/>
    </row>
    <row r="9" spans="2:4" ht="15.75">
      <c r="B9" s="71" t="s">
        <v>493</v>
      </c>
      <c r="C9" s="43"/>
      <c r="D9" s="43"/>
    </row>
    <row r="10" spans="2:4" ht="15.75">
      <c r="B10" s="71" t="s">
        <v>494</v>
      </c>
      <c r="C10" s="43"/>
      <c r="D10" s="43"/>
    </row>
    <row r="11" spans="2:4" ht="15.75">
      <c r="B11" s="81"/>
      <c r="C11" s="43"/>
      <c r="D11" s="43"/>
    </row>
    <row r="12" spans="2:4" ht="15.75">
      <c r="B12" s="81" t="s">
        <v>495</v>
      </c>
      <c r="C12" s="43"/>
      <c r="D12" s="43"/>
    </row>
    <row r="13" spans="2:4" ht="15.75">
      <c r="B13" s="43"/>
      <c r="C13" s="43"/>
      <c r="D13" s="43"/>
    </row>
    <row r="14" spans="2:4" ht="15.75">
      <c r="B14" s="43"/>
      <c r="C14" s="43"/>
      <c r="D14" s="43"/>
    </row>
    <row r="15" spans="2:4" ht="15.75">
      <c r="B15" s="43"/>
      <c r="C15" s="43"/>
      <c r="D15" s="43"/>
    </row>
    <row r="16" spans="2:4" ht="15.75">
      <c r="B16" s="43"/>
      <c r="C16" s="43"/>
      <c r="D16" s="43"/>
    </row>
    <row r="17" spans="2:13" ht="15.75">
      <c r="B17" s="43"/>
      <c r="C17" s="43"/>
      <c r="D17" s="43"/>
    </row>
    <row r="18" spans="2:13" ht="15.75">
      <c r="B18" s="43"/>
      <c r="C18" s="43"/>
      <c r="D18" s="43"/>
    </row>
    <row r="19" spans="2:13" ht="15.75">
      <c r="B19" s="43"/>
      <c r="C19" s="43"/>
      <c r="D19" s="43"/>
    </row>
    <row r="20" spans="2:13" ht="15.75">
      <c r="B20" s="43"/>
      <c r="C20" s="43"/>
      <c r="D20" s="43"/>
    </row>
    <row r="21" spans="2:13" ht="15.75">
      <c r="B21" s="43"/>
      <c r="C21" s="43"/>
      <c r="D21" s="43"/>
    </row>
    <row r="22" spans="2:13" ht="15.75">
      <c r="B22" s="43"/>
      <c r="C22" s="43"/>
      <c r="D22" s="43"/>
    </row>
    <row r="23" spans="2:13" ht="15.75">
      <c r="B23" s="43"/>
      <c r="C23" s="43"/>
      <c r="D23" s="43"/>
    </row>
    <row r="24" spans="2:13" ht="15.75">
      <c r="B24" s="43"/>
      <c r="C24" s="43"/>
      <c r="D24" s="43"/>
    </row>
    <row r="25" spans="2:13" ht="15.75">
      <c r="B25" s="43"/>
      <c r="C25" s="43"/>
      <c r="D25" s="43"/>
    </row>
    <row r="26" spans="2:13" ht="15.75">
      <c r="B26" s="43"/>
      <c r="C26" s="43"/>
      <c r="D26" s="43"/>
    </row>
    <row r="27" spans="2:13" ht="15.75">
      <c r="B27" s="43"/>
      <c r="C27" s="43"/>
      <c r="D27" s="43"/>
    </row>
    <row r="28" spans="2:13" ht="15.75">
      <c r="B28" s="43"/>
      <c r="C28" s="43"/>
      <c r="D28" s="43"/>
    </row>
    <row r="29" spans="2:13" ht="15.75">
      <c r="B29" s="43"/>
      <c r="C29" s="43"/>
      <c r="D29" s="43"/>
    </row>
    <row r="30" spans="2:13" ht="15.75">
      <c r="B30" s="43"/>
      <c r="C30" s="43"/>
      <c r="D30" s="43"/>
    </row>
    <row r="31" spans="2:13" ht="15.75">
      <c r="B31" s="43"/>
      <c r="C31" s="43"/>
      <c r="D31" s="43"/>
      <c r="M31" s="3"/>
    </row>
    <row r="32" spans="2:13" ht="15.75">
      <c r="B32" s="43"/>
      <c r="C32" s="43"/>
      <c r="D32" s="43"/>
      <c r="M32" s="3"/>
    </row>
    <row r="33" spans="2:13" ht="15.75">
      <c r="B33" s="43"/>
      <c r="C33" s="43"/>
      <c r="D33" s="43"/>
    </row>
    <row r="34" spans="2:13" ht="15.75">
      <c r="B34" s="295" t="s">
        <v>496</v>
      </c>
      <c r="C34" s="291" t="s">
        <v>497</v>
      </c>
      <c r="D34" s="43"/>
    </row>
    <row r="35" spans="2:13" ht="15.75">
      <c r="B35" s="105" t="s">
        <v>498</v>
      </c>
      <c r="C35" s="166">
        <v>250439567.06</v>
      </c>
      <c r="D35" s="43"/>
      <c r="M35" s="9"/>
    </row>
    <row r="36" spans="2:13" ht="15.75">
      <c r="B36" s="105" t="s">
        <v>499</v>
      </c>
      <c r="C36" s="166">
        <v>406609993.92000002</v>
      </c>
      <c r="D36" s="43"/>
      <c r="M36" s="9"/>
    </row>
    <row r="37" spans="2:13" ht="15.75">
      <c r="B37" s="105" t="s">
        <v>500</v>
      </c>
      <c r="C37" s="166">
        <v>491227122</v>
      </c>
      <c r="D37" s="43"/>
      <c r="M37" s="9"/>
    </row>
    <row r="38" spans="2:13" ht="15.75">
      <c r="B38" s="105" t="s">
        <v>501</v>
      </c>
      <c r="C38" s="166">
        <v>582768945.17999995</v>
      </c>
      <c r="D38" s="43"/>
      <c r="M38" s="9"/>
    </row>
    <row r="39" spans="2:13" ht="15.75">
      <c r="B39" s="105" t="s">
        <v>502</v>
      </c>
      <c r="C39" s="166">
        <v>720111589.12</v>
      </c>
      <c r="D39" s="43"/>
      <c r="M39" s="9"/>
    </row>
    <row r="40" spans="2:13" ht="14.65" customHeight="1">
      <c r="B40" s="105" t="s">
        <v>207</v>
      </c>
      <c r="C40" s="166">
        <v>871914465.45000005</v>
      </c>
      <c r="D40" s="43"/>
      <c r="M40" s="9"/>
    </row>
    <row r="41" spans="2:13" ht="15.75">
      <c r="B41" s="105" t="s">
        <v>208</v>
      </c>
      <c r="C41" s="166">
        <v>1030250496.8599999</v>
      </c>
      <c r="D41" s="43"/>
      <c r="M41" s="9"/>
    </row>
    <row r="42" spans="2:13" ht="15.75">
      <c r="B42" s="105" t="s">
        <v>209</v>
      </c>
      <c r="C42" s="166">
        <v>1117216053.8</v>
      </c>
      <c r="D42" s="43"/>
      <c r="M42" s="9"/>
    </row>
    <row r="43" spans="2:13" ht="15.75">
      <c r="B43" s="105" t="s">
        <v>210</v>
      </c>
      <c r="C43" s="166">
        <v>1281927147.76</v>
      </c>
      <c r="D43" s="43"/>
      <c r="M43" s="9"/>
    </row>
    <row r="44" spans="2:13" ht="15.75">
      <c r="B44" s="105" t="s">
        <v>211</v>
      </c>
      <c r="C44" s="166">
        <v>1454288063.9100001</v>
      </c>
      <c r="D44" s="43"/>
      <c r="M44" s="9"/>
    </row>
    <row r="45" spans="2:13" ht="15.75">
      <c r="B45" s="105" t="s">
        <v>269</v>
      </c>
      <c r="C45" s="166">
        <v>1987047885.6200001</v>
      </c>
      <c r="D45" s="43"/>
      <c r="M45" s="9"/>
    </row>
    <row r="46" spans="2:13" ht="15.75">
      <c r="B46" s="105" t="s">
        <v>213</v>
      </c>
      <c r="C46" s="166">
        <v>2595549720</v>
      </c>
      <c r="D46" s="43"/>
      <c r="M46" s="9"/>
    </row>
    <row r="47" spans="2:13" ht="15.75">
      <c r="B47" s="105" t="s">
        <v>214</v>
      </c>
      <c r="C47" s="166">
        <v>3111220316.25</v>
      </c>
      <c r="D47" s="43"/>
      <c r="M47" s="9"/>
    </row>
    <row r="48" spans="2:13" ht="15.75">
      <c r="B48" s="105" t="s">
        <v>215</v>
      </c>
      <c r="C48" s="166">
        <v>3740774947.9099998</v>
      </c>
      <c r="D48" s="43"/>
      <c r="M48" s="9"/>
    </row>
    <row r="49" spans="2:13" ht="15.75">
      <c r="B49" s="105" t="s">
        <v>216</v>
      </c>
      <c r="C49" s="166">
        <v>4498976069.8599997</v>
      </c>
      <c r="D49" s="43"/>
      <c r="M49" s="9"/>
    </row>
    <row r="50" spans="2:13" ht="15.75">
      <c r="B50" s="105" t="s">
        <v>217</v>
      </c>
      <c r="C50" s="166">
        <v>5308924610.8199997</v>
      </c>
      <c r="D50" s="43"/>
      <c r="M50" s="9"/>
    </row>
    <row r="51" spans="2:13" ht="15.75">
      <c r="B51" s="105" t="s">
        <v>218</v>
      </c>
      <c r="C51" s="166">
        <v>5924723558.3999996</v>
      </c>
      <c r="D51" s="43"/>
      <c r="M51" s="9"/>
    </row>
    <row r="52" spans="2:13" ht="15.75">
      <c r="B52" s="105" t="s">
        <v>219</v>
      </c>
      <c r="C52" s="166">
        <v>6310741511.7699995</v>
      </c>
      <c r="D52" s="43"/>
      <c r="M52" s="9"/>
    </row>
    <row r="53" spans="2:13" ht="15.75">
      <c r="B53" s="105" t="s">
        <v>220</v>
      </c>
      <c r="C53" s="166">
        <v>5733699958.0900002</v>
      </c>
      <c r="D53" s="43"/>
      <c r="M53" s="9"/>
    </row>
    <row r="54" spans="2:13" ht="15.75">
      <c r="B54" s="105" t="s">
        <v>221</v>
      </c>
      <c r="C54" s="166">
        <v>6366340140.1599998</v>
      </c>
      <c r="D54" s="43"/>
      <c r="M54" s="9"/>
    </row>
    <row r="55" spans="2:13" ht="15.75">
      <c r="B55" s="105" t="s">
        <v>222</v>
      </c>
      <c r="C55" s="166">
        <v>6435528583.6800003</v>
      </c>
      <c r="D55" s="43"/>
      <c r="M55" s="9"/>
    </row>
    <row r="56" spans="2:13" ht="15.75">
      <c r="B56" s="105" t="s">
        <v>223</v>
      </c>
      <c r="C56" s="166">
        <v>6746728598.3699999</v>
      </c>
      <c r="D56" s="43"/>
      <c r="M56" s="9"/>
    </row>
    <row r="57" spans="2:13" ht="15.75">
      <c r="B57" s="105" t="s">
        <v>224</v>
      </c>
      <c r="C57" s="166">
        <v>7702867432.0300007</v>
      </c>
      <c r="D57" s="43"/>
    </row>
    <row r="58" spans="2:13" ht="15.75">
      <c r="B58" s="106"/>
      <c r="C58" s="43"/>
      <c r="D58" s="43"/>
    </row>
    <row r="59" spans="2:13" ht="15.75">
      <c r="B59" s="63" t="s">
        <v>127</v>
      </c>
      <c r="C59" s="43"/>
      <c r="D59" s="43"/>
    </row>
    <row r="60" spans="2:13" ht="15.75">
      <c r="B60" s="43"/>
      <c r="C60" s="43"/>
      <c r="D60" s="43"/>
    </row>
    <row r="61" spans="2:13" ht="15.75">
      <c r="B61" s="43"/>
      <c r="C61" s="43"/>
      <c r="D61" s="43"/>
    </row>
  </sheetData>
  <phoneticPr fontId="19" type="noConversion"/>
  <hyperlinks>
    <hyperlink ref="B59" location="Introduction!A1" display="Return to information tab" xr:uid="{F6B22C02-925B-4A52-8C45-0E1C7EFCBEC3}"/>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7D2D-805A-4512-9906-C648DF5417C1}">
  <sheetPr codeName="Sheet33">
    <tabColor rgb="FF2363AF"/>
    <pageSetUpPr autoPageBreaks="0"/>
  </sheetPr>
  <dimension ref="A1:U76"/>
  <sheetViews>
    <sheetView showGridLines="0" zoomScaleNormal="100" workbookViewId="0"/>
  </sheetViews>
  <sheetFormatPr defaultColWidth="8.85546875" defaultRowHeight="14.25"/>
  <cols>
    <col min="1" max="1" width="2.42578125" customWidth="1"/>
    <col min="2" max="2" width="25.140625" customWidth="1"/>
    <col min="3" max="20" width="15.42578125" customWidth="1"/>
    <col min="22" max="22" width="14.85546875" customWidth="1"/>
    <col min="23" max="23" width="17.140625" customWidth="1"/>
    <col min="24" max="24" width="16" customWidth="1"/>
  </cols>
  <sheetData>
    <row r="1" spans="1:21" ht="15.75">
      <c r="A1" s="43"/>
      <c r="B1" s="43"/>
      <c r="C1" s="43"/>
      <c r="D1" s="43"/>
      <c r="E1" s="43"/>
      <c r="F1" s="43"/>
      <c r="G1" s="43"/>
      <c r="H1" s="43"/>
      <c r="I1" s="43"/>
      <c r="J1" s="43"/>
      <c r="K1" s="43"/>
      <c r="L1" s="43"/>
      <c r="M1" s="43"/>
      <c r="N1" s="43"/>
      <c r="O1" s="43"/>
      <c r="P1" s="43"/>
      <c r="Q1" s="43"/>
      <c r="R1" s="43"/>
      <c r="S1" s="43"/>
      <c r="T1" s="43"/>
      <c r="U1" s="43"/>
    </row>
    <row r="2" spans="1:21" ht="15.75">
      <c r="A2" s="43"/>
      <c r="B2" s="43"/>
      <c r="C2" s="43"/>
      <c r="D2" s="43"/>
      <c r="E2" s="43"/>
      <c r="F2" s="43"/>
      <c r="G2" s="43"/>
      <c r="H2" s="43"/>
      <c r="I2" s="43"/>
      <c r="J2" s="43"/>
      <c r="K2" s="43"/>
      <c r="L2" s="43"/>
      <c r="M2" s="43"/>
      <c r="N2" s="43"/>
      <c r="O2" s="43"/>
      <c r="P2" s="43"/>
      <c r="Q2" s="43"/>
      <c r="R2" s="43"/>
      <c r="S2" s="43"/>
      <c r="T2" s="43"/>
      <c r="U2" s="43"/>
    </row>
    <row r="3" spans="1:21" ht="15.75">
      <c r="A3" s="43"/>
      <c r="B3" s="43"/>
      <c r="C3" s="43"/>
      <c r="D3" s="43"/>
      <c r="E3" s="43"/>
      <c r="F3" s="43"/>
      <c r="G3" s="43"/>
      <c r="H3" s="43"/>
      <c r="I3" s="43"/>
      <c r="J3" s="43"/>
      <c r="K3" s="43"/>
      <c r="L3" s="43"/>
      <c r="M3" s="43"/>
      <c r="N3" s="43"/>
      <c r="O3" s="43"/>
      <c r="P3" s="43"/>
      <c r="Q3" s="43"/>
      <c r="R3" s="43"/>
      <c r="S3" s="43"/>
      <c r="T3" s="43"/>
      <c r="U3" s="43"/>
    </row>
    <row r="4" spans="1:21" ht="15.75">
      <c r="A4" s="43"/>
      <c r="B4" s="43"/>
      <c r="C4" s="43"/>
      <c r="D4" s="43"/>
      <c r="E4" s="43"/>
      <c r="F4" s="43"/>
      <c r="G4" s="43"/>
      <c r="H4" s="43"/>
      <c r="I4" s="43"/>
      <c r="J4" s="43"/>
      <c r="K4" s="43"/>
      <c r="L4" s="43"/>
      <c r="M4" s="43"/>
      <c r="N4" s="43"/>
      <c r="O4" s="43"/>
      <c r="P4" s="43"/>
      <c r="Q4" s="43"/>
      <c r="R4" s="43"/>
      <c r="S4" s="43"/>
      <c r="T4" s="43"/>
      <c r="U4" s="43"/>
    </row>
    <row r="5" spans="1:21" ht="15.75">
      <c r="A5" s="43"/>
      <c r="B5" s="48" t="s">
        <v>29</v>
      </c>
      <c r="C5" s="43"/>
      <c r="D5" s="43"/>
      <c r="E5" s="43"/>
      <c r="F5" s="43"/>
      <c r="G5" s="43"/>
      <c r="H5" s="43"/>
      <c r="I5" s="43"/>
      <c r="J5" s="43"/>
      <c r="K5" s="43"/>
      <c r="L5" s="43"/>
      <c r="M5" s="43"/>
      <c r="N5" s="43"/>
      <c r="O5" s="43"/>
      <c r="P5" s="43"/>
      <c r="Q5" s="43"/>
      <c r="R5" s="43"/>
      <c r="S5" s="43"/>
      <c r="T5" s="43"/>
      <c r="U5" s="43"/>
    </row>
    <row r="6" spans="1:21" ht="15.75">
      <c r="A6" s="43"/>
      <c r="B6" s="43"/>
      <c r="C6" s="43"/>
      <c r="D6" s="43"/>
      <c r="E6" s="43"/>
      <c r="F6" s="43"/>
      <c r="G6" s="43"/>
      <c r="H6" s="43"/>
      <c r="I6" s="43"/>
      <c r="J6" s="43"/>
      <c r="K6" s="43"/>
      <c r="L6" s="43"/>
      <c r="M6" s="43"/>
      <c r="N6" s="43"/>
      <c r="O6" s="43"/>
      <c r="P6" s="43"/>
      <c r="Q6" s="43"/>
      <c r="R6" s="43"/>
      <c r="S6" s="43"/>
      <c r="T6" s="43"/>
      <c r="U6" s="43"/>
    </row>
    <row r="7" spans="1:21" ht="15.75">
      <c r="A7" s="43"/>
      <c r="B7" s="65" t="s">
        <v>503</v>
      </c>
      <c r="C7" s="43"/>
      <c r="D7" s="43"/>
      <c r="E7" s="43"/>
      <c r="F7" s="43"/>
      <c r="G7" s="43"/>
      <c r="H7" s="43"/>
      <c r="I7" s="43"/>
      <c r="J7" s="43"/>
      <c r="K7" s="43"/>
      <c r="L7" s="43"/>
      <c r="M7" s="43"/>
      <c r="N7" s="43"/>
      <c r="O7" s="43"/>
      <c r="P7" s="43"/>
      <c r="Q7" s="43"/>
      <c r="R7" s="43"/>
      <c r="S7" s="43"/>
      <c r="T7" s="43"/>
      <c r="U7" s="43"/>
    </row>
    <row r="8" spans="1:21" ht="15.75">
      <c r="A8" s="43"/>
      <c r="B8" s="65"/>
      <c r="C8" s="43"/>
      <c r="D8" s="43"/>
      <c r="E8" s="43"/>
      <c r="F8" s="43"/>
      <c r="G8" s="43"/>
      <c r="H8" s="43"/>
      <c r="I8" s="43"/>
      <c r="J8" s="43"/>
      <c r="K8" s="43"/>
      <c r="L8" s="43"/>
      <c r="M8" s="43"/>
      <c r="N8" s="43"/>
      <c r="O8" s="43"/>
      <c r="P8" s="43"/>
      <c r="Q8" s="43"/>
      <c r="R8" s="43"/>
      <c r="S8" s="43"/>
      <c r="T8" s="43"/>
      <c r="U8" s="43"/>
    </row>
    <row r="9" spans="1:21" ht="15.75">
      <c r="A9" s="43"/>
      <c r="B9" s="71" t="s">
        <v>504</v>
      </c>
      <c r="C9" s="43"/>
      <c r="D9" s="43"/>
      <c r="E9" s="43"/>
      <c r="F9" s="43"/>
      <c r="G9" s="43"/>
      <c r="H9" s="43"/>
      <c r="I9" s="43"/>
      <c r="J9" s="43"/>
      <c r="K9" s="43"/>
      <c r="L9" s="43"/>
      <c r="M9" s="43"/>
      <c r="N9" s="43"/>
      <c r="O9" s="43"/>
      <c r="P9" s="43"/>
      <c r="Q9" s="43"/>
      <c r="R9" s="43"/>
      <c r="S9" s="43"/>
      <c r="T9" s="43"/>
      <c r="U9" s="43"/>
    </row>
    <row r="10" spans="1:21" ht="15.75">
      <c r="A10" s="43"/>
      <c r="B10" s="140" t="s">
        <v>505</v>
      </c>
      <c r="C10" s="43"/>
      <c r="D10" s="43"/>
      <c r="E10" s="43"/>
      <c r="F10" s="43"/>
      <c r="G10" s="43"/>
      <c r="H10" s="43"/>
      <c r="I10" s="43"/>
      <c r="J10" s="43"/>
      <c r="K10" s="43"/>
      <c r="L10" s="43"/>
      <c r="M10" s="43"/>
      <c r="N10" s="43"/>
      <c r="O10" s="43"/>
      <c r="P10" s="43"/>
      <c r="Q10" s="43"/>
      <c r="R10" s="43"/>
      <c r="S10" s="43"/>
      <c r="T10" s="43"/>
      <c r="U10" s="43"/>
    </row>
    <row r="11" spans="1:21" ht="15.75">
      <c r="A11" s="43"/>
      <c r="B11" s="71" t="s">
        <v>506</v>
      </c>
      <c r="C11" s="43"/>
      <c r="D11" s="43"/>
      <c r="E11" s="43"/>
      <c r="F11" s="43"/>
      <c r="G11" s="43"/>
      <c r="H11" s="43"/>
      <c r="I11" s="43"/>
      <c r="J11" s="43"/>
      <c r="K11" s="43"/>
      <c r="L11" s="43"/>
      <c r="M11" s="43"/>
      <c r="N11" s="43"/>
      <c r="O11" s="43"/>
      <c r="P11" s="43"/>
      <c r="Q11" s="43"/>
      <c r="R11" s="43"/>
      <c r="S11" s="43"/>
      <c r="T11" s="43"/>
      <c r="U11" s="43"/>
    </row>
    <row r="12" spans="1:21" ht="15.75">
      <c r="A12" s="43"/>
      <c r="B12" s="71" t="s">
        <v>507</v>
      </c>
      <c r="C12" s="43"/>
      <c r="D12" s="43"/>
      <c r="E12" s="43"/>
      <c r="F12" s="43"/>
      <c r="G12" s="43"/>
      <c r="H12" s="43"/>
      <c r="I12" s="43"/>
      <c r="J12" s="43"/>
      <c r="K12" s="43"/>
      <c r="L12" s="43"/>
      <c r="M12" s="43"/>
      <c r="N12" s="43"/>
      <c r="O12" s="43"/>
      <c r="P12" s="43"/>
      <c r="Q12" s="43"/>
      <c r="R12" s="43"/>
      <c r="S12" s="43"/>
      <c r="T12" s="43"/>
      <c r="U12" s="43"/>
    </row>
    <row r="13" spans="1:21" ht="15.75">
      <c r="A13" s="43"/>
      <c r="B13" s="71" t="s">
        <v>508</v>
      </c>
      <c r="C13" s="43"/>
      <c r="D13" s="43"/>
      <c r="E13" s="43"/>
      <c r="F13" s="43"/>
      <c r="G13" s="43"/>
      <c r="H13" s="43"/>
      <c r="I13" s="43"/>
      <c r="J13" s="43"/>
      <c r="K13" s="43"/>
      <c r="L13" s="43"/>
      <c r="M13" s="43"/>
      <c r="N13" s="43"/>
      <c r="O13" s="43"/>
      <c r="P13" s="43"/>
      <c r="Q13" s="43"/>
      <c r="R13" s="43"/>
      <c r="S13" s="43"/>
      <c r="T13" s="43"/>
      <c r="U13" s="43"/>
    </row>
    <row r="14" spans="1:21" ht="15.75">
      <c r="A14" s="43"/>
      <c r="B14" s="71"/>
      <c r="C14" s="43"/>
      <c r="D14" s="43"/>
      <c r="E14" s="43"/>
      <c r="F14" s="43"/>
      <c r="G14" s="43"/>
      <c r="H14" s="43"/>
      <c r="I14" s="43"/>
      <c r="J14" s="43"/>
      <c r="K14" s="43"/>
      <c r="L14" s="43"/>
      <c r="M14" s="43"/>
      <c r="N14" s="43"/>
      <c r="O14" s="43"/>
      <c r="P14" s="43"/>
      <c r="Q14" s="43"/>
      <c r="R14" s="43"/>
      <c r="S14" s="43"/>
      <c r="T14" s="43"/>
      <c r="U14" s="43"/>
    </row>
    <row r="15" spans="1:21" ht="15.75">
      <c r="A15" s="43"/>
      <c r="B15" s="71" t="s">
        <v>509</v>
      </c>
      <c r="C15" s="43"/>
      <c r="D15" s="43"/>
      <c r="E15" s="43"/>
      <c r="F15" s="43"/>
      <c r="G15" s="43"/>
      <c r="H15" s="43"/>
      <c r="I15" s="43"/>
      <c r="J15" s="43"/>
      <c r="K15" s="43"/>
      <c r="L15" s="43"/>
      <c r="M15" s="43"/>
      <c r="N15" s="43"/>
      <c r="O15" s="43"/>
      <c r="P15" s="43"/>
      <c r="Q15" s="43"/>
      <c r="R15" s="43"/>
      <c r="S15" s="43"/>
      <c r="T15" s="43"/>
      <c r="U15" s="43"/>
    </row>
    <row r="16" spans="1:21" ht="15.75">
      <c r="A16" s="43"/>
      <c r="B16" s="71" t="s">
        <v>510</v>
      </c>
      <c r="C16" s="43"/>
      <c r="D16" s="43"/>
      <c r="E16" s="43"/>
      <c r="F16" s="43"/>
      <c r="G16" s="43"/>
      <c r="H16" s="43"/>
      <c r="I16" s="43"/>
      <c r="J16" s="43"/>
      <c r="K16" s="43"/>
      <c r="L16" s="43"/>
      <c r="M16" s="43"/>
      <c r="N16" s="43"/>
      <c r="O16" s="43"/>
      <c r="P16" s="43"/>
      <c r="Q16" s="43"/>
      <c r="R16" s="43"/>
      <c r="S16" s="43"/>
      <c r="T16" s="43"/>
      <c r="U16" s="43"/>
    </row>
    <row r="17" spans="1:21" ht="15.75">
      <c r="A17" s="43"/>
      <c r="B17" s="50"/>
      <c r="C17" s="43"/>
      <c r="D17" s="43"/>
      <c r="E17" s="43"/>
      <c r="F17" s="43"/>
      <c r="G17" s="43"/>
      <c r="H17" s="43"/>
      <c r="I17" s="43"/>
      <c r="J17" s="43"/>
      <c r="K17" s="43"/>
      <c r="L17" s="43"/>
      <c r="M17" s="43"/>
      <c r="N17" s="43"/>
      <c r="O17" s="43"/>
      <c r="P17" s="43"/>
      <c r="Q17" s="43"/>
      <c r="R17" s="43"/>
      <c r="S17" s="43"/>
      <c r="T17" s="43"/>
      <c r="U17" s="43"/>
    </row>
    <row r="18" spans="1:21" ht="15.75">
      <c r="A18" s="43"/>
      <c r="B18" s="43"/>
      <c r="C18" s="43"/>
      <c r="D18" s="43"/>
      <c r="E18" s="43"/>
      <c r="F18" s="43"/>
      <c r="G18" s="43"/>
      <c r="H18" s="43"/>
      <c r="I18" s="43"/>
      <c r="J18" s="43"/>
      <c r="K18" s="43"/>
      <c r="L18" s="43"/>
      <c r="M18" s="43"/>
      <c r="N18" s="43"/>
      <c r="O18" s="43"/>
      <c r="P18" s="43"/>
      <c r="Q18" s="43"/>
      <c r="R18" s="43"/>
      <c r="S18" s="43"/>
      <c r="T18" s="43"/>
      <c r="U18" s="43"/>
    </row>
    <row r="19" spans="1:21" ht="15.75">
      <c r="A19" s="43"/>
      <c r="B19" s="43"/>
      <c r="C19" s="43"/>
      <c r="D19" s="43"/>
      <c r="E19" s="43"/>
      <c r="F19" s="43"/>
      <c r="G19" s="43"/>
      <c r="H19" s="43"/>
      <c r="I19" s="43"/>
      <c r="J19" s="43"/>
      <c r="K19" s="43"/>
      <c r="L19" s="43"/>
      <c r="M19" s="43"/>
      <c r="N19" s="43"/>
      <c r="O19" s="43"/>
      <c r="P19" s="43"/>
      <c r="Q19" s="43"/>
      <c r="R19" s="43"/>
      <c r="S19" s="43"/>
      <c r="T19" s="43"/>
      <c r="U19" s="43"/>
    </row>
    <row r="20" spans="1:21" ht="15.75">
      <c r="A20" s="43"/>
      <c r="B20" s="43"/>
      <c r="C20" s="43"/>
      <c r="D20" s="43"/>
      <c r="E20" s="43"/>
      <c r="F20" s="43"/>
      <c r="G20" s="43"/>
      <c r="H20" s="43"/>
      <c r="I20" s="43"/>
      <c r="J20" s="43"/>
      <c r="K20" s="43"/>
      <c r="L20" s="43"/>
      <c r="M20" s="43"/>
      <c r="N20" s="43"/>
      <c r="O20" s="43"/>
      <c r="P20" s="43"/>
      <c r="Q20" s="43"/>
      <c r="R20" s="43"/>
      <c r="S20" s="43"/>
      <c r="T20" s="43"/>
      <c r="U20" s="43"/>
    </row>
    <row r="21" spans="1:21" ht="15.75">
      <c r="A21" s="43"/>
      <c r="B21" s="43"/>
      <c r="C21" s="43"/>
      <c r="D21" s="43"/>
      <c r="E21" s="43"/>
      <c r="F21" s="43"/>
      <c r="G21" s="43"/>
      <c r="H21" s="43"/>
      <c r="I21" s="43"/>
      <c r="J21" s="43"/>
      <c r="K21" s="43"/>
      <c r="L21" s="43"/>
      <c r="M21" s="43"/>
      <c r="N21" s="43"/>
      <c r="O21" s="43"/>
      <c r="P21" s="43"/>
      <c r="Q21" s="43"/>
      <c r="R21" s="43"/>
      <c r="S21" s="43"/>
      <c r="T21" s="43"/>
      <c r="U21" s="43"/>
    </row>
    <row r="22" spans="1:21" ht="15.75">
      <c r="A22" s="43"/>
      <c r="B22" s="43"/>
      <c r="C22" s="43"/>
      <c r="D22" s="43"/>
      <c r="E22" s="43"/>
      <c r="F22" s="43"/>
      <c r="G22" s="43"/>
      <c r="H22" s="43"/>
      <c r="I22" s="43"/>
      <c r="J22" s="43"/>
      <c r="K22" s="43"/>
      <c r="L22" s="43"/>
      <c r="M22" s="43"/>
      <c r="N22" s="43"/>
      <c r="O22" s="43"/>
      <c r="P22" s="43"/>
      <c r="Q22" s="43"/>
      <c r="R22" s="43"/>
      <c r="S22" s="43"/>
      <c r="T22" s="43"/>
      <c r="U22" s="43"/>
    </row>
    <row r="23" spans="1:21" ht="15.75">
      <c r="A23" s="43"/>
      <c r="B23" s="43"/>
      <c r="C23" s="43"/>
      <c r="D23" s="43"/>
      <c r="E23" s="43"/>
      <c r="F23" s="43"/>
      <c r="G23" s="43"/>
      <c r="H23" s="43"/>
      <c r="I23" s="43"/>
      <c r="J23" s="43"/>
      <c r="K23" s="43"/>
      <c r="L23" s="43"/>
      <c r="M23" s="43"/>
      <c r="N23" s="43"/>
      <c r="O23" s="43"/>
      <c r="P23" s="43"/>
      <c r="Q23" s="43"/>
      <c r="R23" s="43"/>
      <c r="S23" s="43"/>
      <c r="T23" s="43"/>
      <c r="U23" s="43"/>
    </row>
    <row r="24" spans="1:21" ht="15.75">
      <c r="A24" s="43"/>
      <c r="B24" s="43"/>
      <c r="C24" s="43"/>
      <c r="D24" s="43"/>
      <c r="E24" s="43"/>
      <c r="F24" s="43"/>
      <c r="G24" s="43"/>
      <c r="H24" s="43"/>
      <c r="I24" s="43"/>
      <c r="J24" s="43"/>
      <c r="K24" s="43"/>
      <c r="L24" s="43"/>
      <c r="M24" s="43"/>
      <c r="N24" s="43"/>
      <c r="O24" s="43"/>
      <c r="P24" s="43"/>
      <c r="Q24" s="43"/>
      <c r="R24" s="43"/>
      <c r="S24" s="43"/>
      <c r="T24" s="43"/>
      <c r="U24" s="43"/>
    </row>
    <row r="25" spans="1:21" ht="15.75">
      <c r="A25" s="43"/>
      <c r="B25" s="43"/>
      <c r="C25" s="43"/>
      <c r="D25" s="43"/>
      <c r="E25" s="43"/>
      <c r="F25" s="43"/>
      <c r="G25" s="43"/>
      <c r="H25" s="43"/>
      <c r="I25" s="43"/>
      <c r="J25" s="43"/>
      <c r="K25" s="43"/>
      <c r="L25" s="43"/>
      <c r="M25" s="43"/>
      <c r="N25" s="43"/>
      <c r="O25" s="43"/>
      <c r="P25" s="43"/>
      <c r="Q25" s="43"/>
      <c r="R25" s="43"/>
      <c r="S25" s="43"/>
      <c r="T25" s="43"/>
      <c r="U25" s="43"/>
    </row>
    <row r="26" spans="1:21" ht="15.75">
      <c r="A26" s="43"/>
      <c r="B26" s="43"/>
      <c r="C26" s="43"/>
      <c r="D26" s="43"/>
      <c r="E26" s="43"/>
      <c r="F26" s="43"/>
      <c r="G26" s="43"/>
      <c r="H26" s="43"/>
      <c r="I26" s="43"/>
      <c r="J26" s="43"/>
      <c r="K26" s="43"/>
      <c r="L26" s="43"/>
      <c r="M26" s="43"/>
      <c r="N26" s="43"/>
      <c r="O26" s="43"/>
      <c r="P26" s="43"/>
      <c r="Q26" s="43"/>
      <c r="R26" s="43"/>
      <c r="S26" s="43"/>
      <c r="T26" s="43"/>
      <c r="U26" s="43"/>
    </row>
    <row r="27" spans="1:21" ht="15.75">
      <c r="A27" s="43"/>
      <c r="B27" s="43"/>
      <c r="C27" s="43"/>
      <c r="D27" s="43"/>
      <c r="E27" s="43"/>
      <c r="F27" s="43"/>
      <c r="G27" s="43"/>
      <c r="H27" s="43"/>
      <c r="I27" s="43"/>
      <c r="J27" s="43"/>
      <c r="K27" s="43"/>
      <c r="L27" s="43"/>
      <c r="M27" s="43"/>
      <c r="N27" s="43"/>
      <c r="O27" s="43"/>
      <c r="P27" s="43"/>
      <c r="Q27" s="43"/>
      <c r="R27" s="43"/>
      <c r="S27" s="43"/>
      <c r="T27" s="43"/>
      <c r="U27" s="43"/>
    </row>
    <row r="28" spans="1:21" ht="15.75">
      <c r="A28" s="43"/>
      <c r="B28" s="43"/>
      <c r="C28" s="43"/>
      <c r="D28" s="43"/>
      <c r="E28" s="43"/>
      <c r="F28" s="43"/>
      <c r="G28" s="43"/>
      <c r="H28" s="43"/>
      <c r="I28" s="43"/>
      <c r="J28" s="43"/>
      <c r="K28" s="43"/>
      <c r="L28" s="43"/>
      <c r="M28" s="52"/>
      <c r="N28" s="43"/>
      <c r="O28" s="43"/>
      <c r="P28" s="43"/>
      <c r="Q28" s="43"/>
      <c r="R28" s="43"/>
      <c r="S28" s="43"/>
      <c r="T28" s="43"/>
      <c r="U28" s="43"/>
    </row>
    <row r="29" spans="1:21" ht="15.75">
      <c r="A29" s="43"/>
      <c r="B29" s="43"/>
      <c r="C29" s="43"/>
      <c r="D29" s="43"/>
      <c r="E29" s="43"/>
      <c r="F29" s="43"/>
      <c r="G29" s="43"/>
      <c r="H29" s="43"/>
      <c r="I29" s="43"/>
      <c r="J29" s="43"/>
      <c r="K29" s="43"/>
      <c r="L29" s="43"/>
      <c r="M29" s="43"/>
      <c r="N29" s="43"/>
      <c r="O29" s="43"/>
      <c r="P29" s="43"/>
      <c r="Q29" s="43"/>
      <c r="R29" s="43"/>
      <c r="S29" s="43"/>
      <c r="T29" s="43"/>
      <c r="U29" s="43"/>
    </row>
    <row r="30" spans="1:21" ht="15.75">
      <c r="A30" s="43"/>
      <c r="B30" s="43"/>
      <c r="C30" s="43"/>
      <c r="D30" s="43"/>
      <c r="E30" s="43"/>
      <c r="F30" s="43"/>
      <c r="G30" s="43"/>
      <c r="H30" s="43"/>
      <c r="I30" s="43"/>
      <c r="J30" s="43"/>
      <c r="K30" s="43"/>
      <c r="L30" s="43"/>
      <c r="M30" s="43"/>
      <c r="N30" s="43"/>
      <c r="O30" s="43"/>
      <c r="P30" s="43"/>
      <c r="Q30" s="43"/>
      <c r="R30" s="43"/>
      <c r="S30" s="43"/>
      <c r="T30" s="43"/>
      <c r="U30" s="43"/>
    </row>
    <row r="31" spans="1:21" ht="15.75">
      <c r="A31" s="43"/>
      <c r="B31" s="43"/>
      <c r="C31" s="43"/>
      <c r="D31" s="43"/>
      <c r="E31" s="43"/>
      <c r="F31" s="43"/>
      <c r="G31" s="43"/>
      <c r="H31" s="43"/>
      <c r="I31" s="43"/>
      <c r="J31" s="43"/>
      <c r="K31" s="43"/>
      <c r="L31" s="43"/>
      <c r="M31" s="43"/>
      <c r="N31" s="43"/>
      <c r="O31" s="43"/>
      <c r="P31" s="43"/>
      <c r="Q31" s="43"/>
      <c r="R31" s="43"/>
      <c r="S31" s="43"/>
      <c r="T31" s="43"/>
      <c r="U31" s="43"/>
    </row>
    <row r="32" spans="1:21" ht="15.75">
      <c r="A32" s="43"/>
      <c r="B32" s="43"/>
      <c r="C32" s="43"/>
      <c r="D32" s="43"/>
      <c r="E32" s="43"/>
      <c r="F32" s="43"/>
      <c r="G32" s="43"/>
      <c r="H32" s="43"/>
      <c r="I32" s="43"/>
      <c r="J32" s="43"/>
      <c r="K32" s="43"/>
      <c r="L32" s="43"/>
      <c r="M32" s="43"/>
      <c r="N32" s="43"/>
      <c r="O32" s="43"/>
      <c r="P32" s="43"/>
      <c r="Q32" s="43"/>
      <c r="R32" s="43"/>
      <c r="S32" s="43"/>
      <c r="T32" s="43"/>
      <c r="U32" s="43"/>
    </row>
    <row r="33" spans="1:21" ht="15.75">
      <c r="A33" s="43"/>
      <c r="B33" s="43"/>
      <c r="C33" s="43"/>
      <c r="D33" s="43"/>
      <c r="E33" s="43"/>
      <c r="F33" s="43"/>
      <c r="G33" s="43"/>
      <c r="H33" s="43"/>
      <c r="I33" s="43"/>
      <c r="J33" s="43"/>
      <c r="K33" s="43"/>
      <c r="L33" s="43"/>
      <c r="M33" s="43"/>
      <c r="N33" s="43"/>
      <c r="O33" s="43"/>
      <c r="P33" s="43"/>
      <c r="Q33" s="43"/>
      <c r="R33" s="43"/>
      <c r="S33" s="43"/>
      <c r="T33" s="43"/>
      <c r="U33" s="43"/>
    </row>
    <row r="34" spans="1:21" ht="15.75">
      <c r="A34" s="43"/>
      <c r="B34" s="43"/>
      <c r="C34" s="43"/>
      <c r="D34" s="43"/>
      <c r="E34" s="43"/>
      <c r="F34" s="43"/>
      <c r="G34" s="43"/>
      <c r="H34" s="43"/>
      <c r="I34" s="43"/>
      <c r="J34" s="43"/>
      <c r="K34" s="43"/>
      <c r="L34" s="43"/>
      <c r="M34" s="43"/>
      <c r="N34" s="43"/>
      <c r="O34" s="43"/>
      <c r="P34" s="43"/>
      <c r="Q34" s="43"/>
      <c r="R34" s="43"/>
      <c r="S34" s="43"/>
      <c r="T34" s="43"/>
      <c r="U34" s="43"/>
    </row>
    <row r="35" spans="1:21" ht="15.75">
      <c r="A35" s="43"/>
      <c r="B35" s="43"/>
      <c r="C35" s="43"/>
      <c r="D35" s="43"/>
      <c r="E35" s="43"/>
      <c r="F35" s="43"/>
      <c r="G35" s="43"/>
      <c r="H35" s="43"/>
      <c r="I35" s="43"/>
      <c r="J35" s="43"/>
      <c r="K35" s="43"/>
      <c r="L35" s="43"/>
      <c r="M35" s="43"/>
      <c r="N35" s="43"/>
      <c r="O35" s="43"/>
      <c r="P35" s="43"/>
      <c r="Q35" s="43"/>
      <c r="R35" s="43"/>
      <c r="S35" s="43"/>
      <c r="T35" s="43"/>
      <c r="U35" s="43"/>
    </row>
    <row r="36" spans="1:21" ht="15.75">
      <c r="A36" s="43"/>
      <c r="B36" s="43"/>
      <c r="C36" s="43"/>
      <c r="D36" s="43"/>
      <c r="E36" s="43"/>
      <c r="F36" s="43"/>
      <c r="G36" s="43"/>
      <c r="H36" s="43"/>
      <c r="I36" s="43"/>
      <c r="J36" s="43"/>
      <c r="K36" s="43"/>
      <c r="L36" s="43"/>
      <c r="M36" s="43"/>
      <c r="N36" s="43"/>
      <c r="O36" s="43"/>
      <c r="P36" s="43"/>
      <c r="Q36" s="43"/>
      <c r="R36" s="43"/>
      <c r="S36" s="43"/>
      <c r="T36" s="43"/>
      <c r="U36" s="43"/>
    </row>
    <row r="37" spans="1:21" ht="15.75">
      <c r="A37" s="43"/>
      <c r="B37" s="43"/>
      <c r="C37" s="43"/>
      <c r="D37" s="43"/>
      <c r="E37" s="43"/>
      <c r="F37" s="43"/>
      <c r="G37" s="43"/>
      <c r="H37" s="43"/>
      <c r="I37" s="43"/>
      <c r="J37" s="43"/>
      <c r="K37" s="43"/>
      <c r="L37" s="43"/>
      <c r="M37" s="43"/>
      <c r="N37" s="43"/>
      <c r="O37" s="43"/>
      <c r="P37" s="43"/>
      <c r="Q37" s="43"/>
      <c r="R37" s="43"/>
      <c r="S37" s="43"/>
      <c r="T37" s="43"/>
      <c r="U37" s="43"/>
    </row>
    <row r="38" spans="1:21" ht="15.75">
      <c r="A38" s="43"/>
      <c r="B38" s="43"/>
      <c r="C38" s="43"/>
      <c r="D38" s="43"/>
      <c r="E38" s="43"/>
      <c r="F38" s="43"/>
      <c r="G38" s="43"/>
      <c r="H38" s="43"/>
      <c r="I38" s="43"/>
      <c r="J38" s="43"/>
      <c r="K38" s="43"/>
      <c r="L38" s="43"/>
      <c r="M38" s="43"/>
      <c r="N38" s="43"/>
      <c r="O38" s="43"/>
      <c r="P38" s="43"/>
      <c r="Q38" s="43"/>
      <c r="R38" s="43"/>
      <c r="S38" s="43"/>
      <c r="T38" s="43"/>
      <c r="U38" s="43"/>
    </row>
    <row r="39" spans="1:21" ht="15.75">
      <c r="A39" s="43"/>
      <c r="B39" s="43"/>
      <c r="C39" s="43"/>
      <c r="D39" s="43"/>
      <c r="E39" s="43"/>
      <c r="F39" s="43"/>
      <c r="G39" s="43"/>
      <c r="H39" s="43"/>
      <c r="I39" s="43"/>
      <c r="J39" s="43"/>
      <c r="K39" s="43"/>
      <c r="L39" s="43"/>
      <c r="M39" s="43"/>
      <c r="N39" s="43"/>
      <c r="O39" s="43"/>
      <c r="P39" s="43"/>
      <c r="Q39" s="43"/>
      <c r="R39" s="43"/>
      <c r="S39" s="43"/>
      <c r="T39" s="43"/>
      <c r="U39" s="43"/>
    </row>
    <row r="40" spans="1:21" ht="15.75">
      <c r="A40" s="43"/>
      <c r="B40" s="43"/>
      <c r="C40" s="43"/>
      <c r="D40" s="43"/>
      <c r="E40" s="43"/>
      <c r="F40" s="43"/>
      <c r="G40" s="43"/>
      <c r="H40" s="43"/>
      <c r="I40" s="43"/>
      <c r="J40" s="43"/>
      <c r="K40" s="43"/>
      <c r="L40" s="43"/>
      <c r="M40" s="43"/>
      <c r="N40" s="43"/>
      <c r="O40" s="43"/>
      <c r="P40" s="43"/>
      <c r="Q40" s="43"/>
      <c r="R40" s="43"/>
      <c r="S40" s="43"/>
      <c r="T40" s="43"/>
      <c r="U40" s="43"/>
    </row>
    <row r="41" spans="1:21" ht="15.75">
      <c r="A41" s="43"/>
      <c r="B41" s="43"/>
      <c r="C41" s="43"/>
      <c r="D41" s="43"/>
      <c r="E41" s="43"/>
      <c r="F41" s="43"/>
      <c r="G41" s="43"/>
      <c r="H41" s="43"/>
      <c r="I41" s="43"/>
      <c r="J41" s="43"/>
      <c r="K41" s="43"/>
      <c r="L41" s="43"/>
      <c r="M41" s="43"/>
      <c r="N41" s="43"/>
      <c r="O41" s="43"/>
      <c r="P41" s="43"/>
      <c r="Q41" s="43"/>
      <c r="R41" s="43"/>
      <c r="S41" s="43"/>
      <c r="T41" s="43"/>
      <c r="U41" s="43"/>
    </row>
    <row r="42" spans="1:21" ht="15.75">
      <c r="A42" s="43"/>
      <c r="B42" s="43"/>
      <c r="C42" s="43"/>
      <c r="D42" s="43"/>
      <c r="E42" s="43"/>
      <c r="F42" s="43"/>
      <c r="G42" s="43"/>
      <c r="H42" s="43"/>
      <c r="I42" s="43"/>
      <c r="J42" s="43"/>
      <c r="K42" s="43"/>
      <c r="L42" s="43"/>
      <c r="M42" s="43"/>
      <c r="N42" s="43"/>
      <c r="O42" s="43"/>
      <c r="P42" s="43"/>
      <c r="Q42" s="43"/>
      <c r="R42" s="43"/>
      <c r="S42" s="43"/>
      <c r="T42" s="43"/>
      <c r="U42" s="43"/>
    </row>
    <row r="43" spans="1:21" ht="15.75">
      <c r="A43" s="43"/>
      <c r="B43" s="43"/>
      <c r="C43" s="43"/>
      <c r="D43" s="43"/>
      <c r="E43" s="43"/>
      <c r="F43" s="43"/>
      <c r="G43" s="43"/>
      <c r="H43" s="43"/>
      <c r="I43" s="43"/>
      <c r="J43" s="43"/>
      <c r="K43" s="43"/>
      <c r="L43" s="43"/>
      <c r="M43" s="43"/>
      <c r="N43" s="43"/>
      <c r="O43" s="43"/>
      <c r="P43" s="43"/>
      <c r="Q43" s="43"/>
      <c r="R43" s="43"/>
      <c r="S43" s="43"/>
      <c r="T43" s="43"/>
      <c r="U43" s="43"/>
    </row>
    <row r="44" spans="1:21" ht="15.75">
      <c r="A44" s="43"/>
      <c r="B44" s="43"/>
      <c r="C44" s="43"/>
      <c r="D44" s="43"/>
      <c r="E44" s="43"/>
      <c r="F44" s="43"/>
      <c r="G44" s="43"/>
      <c r="H44" s="43"/>
      <c r="I44" s="43"/>
      <c r="J44" s="43"/>
      <c r="K44" s="43"/>
      <c r="L44" s="43"/>
      <c r="M44" s="43"/>
      <c r="N44" s="43"/>
      <c r="O44" s="43"/>
      <c r="P44" s="43"/>
      <c r="Q44" s="43"/>
      <c r="R44" s="43"/>
      <c r="S44" s="43"/>
      <c r="T44" s="43"/>
      <c r="U44" s="43"/>
    </row>
    <row r="45" spans="1:21" ht="15.75">
      <c r="A45" s="43"/>
      <c r="B45" s="43"/>
      <c r="C45" s="43"/>
      <c r="D45" s="43"/>
      <c r="E45" s="43"/>
      <c r="F45" s="43"/>
      <c r="G45" s="43"/>
      <c r="H45" s="43"/>
      <c r="I45" s="43"/>
      <c r="J45" s="43"/>
      <c r="K45" s="43"/>
      <c r="L45" s="43"/>
      <c r="M45" s="43"/>
      <c r="N45" s="43"/>
      <c r="O45" s="43"/>
      <c r="P45" s="43"/>
      <c r="Q45" s="43"/>
      <c r="R45" s="43"/>
      <c r="S45" s="43"/>
      <c r="T45" s="43"/>
      <c r="U45" s="43"/>
    </row>
    <row r="46" spans="1:21" ht="15.75">
      <c r="A46" s="43"/>
      <c r="B46" s="43"/>
      <c r="C46" s="43"/>
      <c r="D46" s="43"/>
      <c r="E46" s="43"/>
      <c r="F46" s="43"/>
      <c r="G46" s="43"/>
      <c r="H46" s="43"/>
      <c r="I46" s="43"/>
      <c r="J46" s="43"/>
      <c r="K46" s="43"/>
      <c r="L46" s="43"/>
      <c r="M46" s="43"/>
      <c r="N46" s="43"/>
      <c r="O46" s="43"/>
      <c r="P46" s="43"/>
      <c r="Q46" s="43"/>
      <c r="R46" s="43"/>
      <c r="S46" s="43"/>
      <c r="T46" s="43"/>
      <c r="U46" s="43"/>
    </row>
    <row r="47" spans="1:21" ht="15.75">
      <c r="A47" s="43"/>
      <c r="B47" s="43"/>
      <c r="C47" s="43"/>
      <c r="D47" s="43"/>
      <c r="E47" s="43"/>
      <c r="F47" s="43"/>
      <c r="G47" s="43"/>
      <c r="H47" s="43"/>
      <c r="I47" s="43"/>
      <c r="J47" s="43"/>
      <c r="K47" s="43"/>
      <c r="L47" s="43"/>
      <c r="M47" s="43"/>
      <c r="N47" s="43"/>
      <c r="O47" s="43"/>
      <c r="P47" s="43"/>
      <c r="Q47" s="43"/>
      <c r="R47" s="43"/>
      <c r="S47" s="43"/>
      <c r="T47" s="43"/>
      <c r="U47" s="43"/>
    </row>
    <row r="48" spans="1:21" ht="15.75">
      <c r="A48" s="43"/>
      <c r="B48" s="43"/>
      <c r="C48" s="43"/>
      <c r="D48" s="43"/>
      <c r="E48" s="43"/>
      <c r="F48" s="43"/>
      <c r="G48" s="43"/>
      <c r="H48" s="43"/>
      <c r="I48" s="43"/>
      <c r="J48" s="43"/>
      <c r="K48" s="43"/>
      <c r="L48" s="43"/>
      <c r="M48" s="43"/>
      <c r="N48" s="43"/>
      <c r="O48" s="43"/>
      <c r="P48" s="43"/>
      <c r="Q48" s="43"/>
      <c r="R48" s="43"/>
      <c r="S48" s="43"/>
      <c r="T48" s="43"/>
      <c r="U48" s="43"/>
    </row>
    <row r="49" spans="1:21" ht="15.75">
      <c r="A49" s="43"/>
      <c r="B49" s="43"/>
      <c r="C49" s="43"/>
      <c r="D49" s="43"/>
      <c r="E49" s="43"/>
      <c r="F49" s="43"/>
      <c r="G49" s="43"/>
      <c r="H49" s="43"/>
      <c r="I49" s="43"/>
      <c r="J49" s="43"/>
      <c r="K49" s="43"/>
      <c r="L49" s="43"/>
      <c r="M49" s="43"/>
      <c r="N49" s="43"/>
      <c r="O49" s="43"/>
      <c r="P49" s="43"/>
      <c r="Q49" s="43"/>
      <c r="R49" s="43"/>
      <c r="S49" s="43"/>
      <c r="T49" s="43"/>
      <c r="U49" s="43"/>
    </row>
    <row r="50" spans="1:21" ht="15.75">
      <c r="A50" s="43"/>
      <c r="B50" s="43"/>
      <c r="C50" s="43"/>
      <c r="D50" s="43"/>
      <c r="E50" s="43"/>
      <c r="F50" s="43"/>
      <c r="G50" s="43"/>
      <c r="H50" s="43"/>
      <c r="I50" s="43"/>
      <c r="J50" s="43"/>
      <c r="K50" s="43"/>
      <c r="L50" s="43"/>
      <c r="M50" s="43"/>
      <c r="N50" s="43"/>
      <c r="O50" s="43"/>
      <c r="P50" s="43"/>
      <c r="Q50" s="43"/>
      <c r="R50" s="43"/>
      <c r="S50" s="43"/>
      <c r="T50" s="43"/>
      <c r="U50" s="43"/>
    </row>
    <row r="51" spans="1:21" ht="15.75">
      <c r="A51" s="43"/>
      <c r="B51" s="43"/>
      <c r="C51" s="43"/>
      <c r="D51" s="43"/>
      <c r="E51" s="43"/>
      <c r="F51" s="43"/>
      <c r="G51" s="43"/>
      <c r="H51" s="43"/>
      <c r="I51" s="43"/>
      <c r="J51" s="43"/>
      <c r="K51" s="43"/>
      <c r="L51" s="43"/>
      <c r="M51" s="43"/>
      <c r="N51" s="43"/>
      <c r="O51" s="43"/>
      <c r="P51" s="43"/>
      <c r="Q51" s="43"/>
      <c r="R51" s="43"/>
      <c r="S51" s="43"/>
      <c r="T51" s="43"/>
      <c r="U51" s="43"/>
    </row>
    <row r="52" spans="1:21" ht="15.75">
      <c r="A52" s="43"/>
      <c r="B52" s="43"/>
      <c r="C52" s="43"/>
      <c r="D52" s="43"/>
      <c r="E52" s="43"/>
      <c r="F52" s="43"/>
      <c r="G52" s="43"/>
      <c r="H52" s="43"/>
      <c r="I52" s="43"/>
      <c r="J52" s="43"/>
      <c r="K52" s="43"/>
      <c r="L52" s="43"/>
      <c r="M52" s="43"/>
      <c r="N52" s="43"/>
      <c r="O52" s="43"/>
      <c r="P52" s="43"/>
      <c r="Q52" s="43"/>
      <c r="R52" s="43"/>
      <c r="S52" s="43"/>
      <c r="T52" s="43"/>
      <c r="U52" s="43"/>
    </row>
    <row r="53" spans="1:21" ht="15.75">
      <c r="A53" s="43"/>
      <c r="B53" s="43"/>
      <c r="C53" s="43"/>
      <c r="D53" s="43"/>
      <c r="E53" s="43"/>
      <c r="F53" s="43"/>
      <c r="G53" s="43"/>
      <c r="H53" s="43"/>
      <c r="I53" s="43"/>
      <c r="J53" s="43"/>
      <c r="K53" s="43"/>
      <c r="L53" s="43"/>
      <c r="M53" s="43"/>
      <c r="N53" s="43"/>
      <c r="O53" s="43"/>
      <c r="P53" s="43"/>
      <c r="Q53" s="43"/>
      <c r="R53" s="43"/>
      <c r="S53" s="43"/>
      <c r="T53" s="43"/>
      <c r="U53" s="43"/>
    </row>
    <row r="54" spans="1:21" ht="15.75">
      <c r="A54" s="43"/>
      <c r="B54" s="43"/>
      <c r="C54" s="43"/>
      <c r="D54" s="43"/>
      <c r="E54" s="43"/>
      <c r="F54" s="43"/>
      <c r="G54" s="43"/>
      <c r="H54" s="43"/>
      <c r="I54" s="43"/>
      <c r="J54" s="43"/>
      <c r="K54" s="43"/>
      <c r="L54" s="43"/>
      <c r="M54" s="43"/>
      <c r="N54" s="43"/>
      <c r="O54" s="43"/>
      <c r="P54" s="43"/>
      <c r="Q54" s="43"/>
      <c r="R54" s="43"/>
      <c r="S54" s="43"/>
      <c r="T54" s="43"/>
      <c r="U54" s="43"/>
    </row>
    <row r="55" spans="1:21" ht="15.75">
      <c r="A55" s="43"/>
      <c r="B55" s="43"/>
      <c r="C55" s="43"/>
      <c r="D55" s="43"/>
      <c r="E55" s="43"/>
      <c r="F55" s="43"/>
      <c r="G55" s="43"/>
      <c r="H55" s="43"/>
      <c r="I55" s="43"/>
      <c r="J55" s="43"/>
      <c r="K55" s="43"/>
      <c r="L55" s="43"/>
      <c r="M55" s="43"/>
      <c r="N55" s="43"/>
      <c r="O55" s="43"/>
      <c r="P55" s="43"/>
      <c r="Q55" s="43"/>
      <c r="R55" s="43"/>
      <c r="S55" s="43"/>
      <c r="T55" s="43"/>
      <c r="U55" s="43"/>
    </row>
    <row r="56" spans="1:21" ht="13.15" customHeight="1">
      <c r="A56" s="43"/>
      <c r="B56" s="43"/>
      <c r="C56" s="43"/>
      <c r="D56" s="43"/>
      <c r="E56" s="43"/>
      <c r="F56" s="43"/>
      <c r="G56" s="43"/>
      <c r="H56" s="43"/>
      <c r="I56" s="43"/>
      <c r="J56" s="43"/>
      <c r="K56" s="43"/>
      <c r="L56" s="43"/>
      <c r="M56" s="43"/>
      <c r="N56" s="43"/>
      <c r="O56" s="43"/>
      <c r="P56" s="43"/>
      <c r="Q56" s="43"/>
      <c r="R56" s="43"/>
      <c r="S56" s="43"/>
      <c r="T56" s="43"/>
      <c r="U56" s="43"/>
    </row>
    <row r="57" spans="1:21" ht="36.75" customHeight="1">
      <c r="A57" s="43"/>
      <c r="B57" s="296" t="s">
        <v>511</v>
      </c>
      <c r="C57" s="326" t="s">
        <v>207</v>
      </c>
      <c r="D57" s="326" t="s">
        <v>208</v>
      </c>
      <c r="E57" s="326" t="s">
        <v>209</v>
      </c>
      <c r="F57" s="326" t="s">
        <v>210</v>
      </c>
      <c r="G57" s="326" t="s">
        <v>211</v>
      </c>
      <c r="H57" s="326" t="s">
        <v>269</v>
      </c>
      <c r="I57" s="326" t="s">
        <v>213</v>
      </c>
      <c r="J57" s="326" t="s">
        <v>214</v>
      </c>
      <c r="K57" s="326" t="s">
        <v>215</v>
      </c>
      <c r="L57" s="326" t="s">
        <v>216</v>
      </c>
      <c r="M57" s="326" t="s">
        <v>217</v>
      </c>
      <c r="N57" s="326" t="s">
        <v>218</v>
      </c>
      <c r="O57" s="326" t="s">
        <v>219</v>
      </c>
      <c r="P57" s="326" t="s">
        <v>220</v>
      </c>
      <c r="Q57" s="326" t="s">
        <v>221</v>
      </c>
      <c r="R57" s="326" t="s">
        <v>222</v>
      </c>
      <c r="S57" s="326" t="s">
        <v>223</v>
      </c>
      <c r="T57" s="326" t="s">
        <v>224</v>
      </c>
      <c r="U57" s="43"/>
    </row>
    <row r="58" spans="1:21" ht="15.75">
      <c r="A58" s="43"/>
      <c r="B58" s="104" t="s">
        <v>140</v>
      </c>
      <c r="C58" s="330">
        <v>52.95</v>
      </c>
      <c r="D58" s="330">
        <v>54.37</v>
      </c>
      <c r="E58" s="330">
        <v>56.341241561242754</v>
      </c>
      <c r="F58" s="330">
        <v>51.187638782705982</v>
      </c>
      <c r="G58" s="330">
        <v>44.384164973471172</v>
      </c>
      <c r="H58" s="330">
        <v>61.042208698619149</v>
      </c>
      <c r="I58" s="330">
        <v>51.308080230226963</v>
      </c>
      <c r="J58" s="330">
        <v>51.163278216363096</v>
      </c>
      <c r="K58" s="330">
        <v>51.749354488850699</v>
      </c>
      <c r="L58" s="330">
        <v>61.29142165867578</v>
      </c>
      <c r="M58" s="330">
        <v>68.929244561036057</v>
      </c>
      <c r="N58" s="330">
        <v>72.52249353938204</v>
      </c>
      <c r="O58" s="330">
        <v>72.396837374567667</v>
      </c>
      <c r="P58" s="330">
        <v>72.305146935608164</v>
      </c>
      <c r="Q58" s="330">
        <v>75.867521444643515</v>
      </c>
      <c r="R58" s="330">
        <v>77.98</v>
      </c>
      <c r="S58" s="330">
        <v>86.388060050276778</v>
      </c>
      <c r="T58" s="330">
        <v>96.267910538573886</v>
      </c>
      <c r="U58" s="43"/>
    </row>
    <row r="59" spans="1:21" ht="15.75">
      <c r="A59" s="43"/>
      <c r="B59" s="104" t="s">
        <v>144</v>
      </c>
      <c r="C59" s="330">
        <v>52.95</v>
      </c>
      <c r="D59" s="330">
        <v>54.37</v>
      </c>
      <c r="E59" s="330">
        <v>52.449751476914244</v>
      </c>
      <c r="F59" s="330">
        <v>51.344975473133523</v>
      </c>
      <c r="G59" s="330">
        <v>42.314232329600308</v>
      </c>
      <c r="H59" s="330">
        <v>44.477856504218387</v>
      </c>
      <c r="I59" s="330">
        <v>42.819548719082</v>
      </c>
      <c r="J59" s="330">
        <v>43.821041608927487</v>
      </c>
      <c r="K59" s="330">
        <v>44.5548355559934</v>
      </c>
      <c r="L59" s="330">
        <v>50.140166154910382</v>
      </c>
      <c r="M59" s="330">
        <v>51.97744931281207</v>
      </c>
      <c r="N59" s="330">
        <v>55.58736755425992</v>
      </c>
      <c r="O59" s="330">
        <v>55.069244854229296</v>
      </c>
      <c r="P59" s="330">
        <v>55.136596756236749</v>
      </c>
      <c r="Q59" s="330">
        <v>58.877047938852328</v>
      </c>
      <c r="R59" s="330">
        <v>60.35</v>
      </c>
      <c r="S59" s="330">
        <v>65.794632857174435</v>
      </c>
      <c r="T59" s="330">
        <v>73.479419188874687</v>
      </c>
      <c r="U59" s="43"/>
    </row>
    <row r="60" spans="1:21" ht="15.75">
      <c r="A60" s="43"/>
      <c r="B60" s="104" t="s">
        <v>194</v>
      </c>
      <c r="C60" s="330">
        <v>52.95</v>
      </c>
      <c r="D60" s="330">
        <v>54.37</v>
      </c>
      <c r="E60" s="330">
        <v>52.259499800959276</v>
      </c>
      <c r="F60" s="330">
        <v>51.34</v>
      </c>
      <c r="G60" s="330">
        <v>42.246077688651368</v>
      </c>
      <c r="H60" s="330">
        <v>44.2704400469406</v>
      </c>
      <c r="I60" s="330">
        <v>42.281469091327331</v>
      </c>
      <c r="J60" s="330">
        <v>43.101568165517683</v>
      </c>
      <c r="K60" s="330">
        <v>43.814339796629262</v>
      </c>
      <c r="L60" s="330">
        <v>49.310022673869064</v>
      </c>
      <c r="M60" s="330">
        <v>50.648528816172679</v>
      </c>
      <c r="N60" s="330">
        <v>54.124217300686524</v>
      </c>
      <c r="O60" s="330">
        <v>53.568810016189012</v>
      </c>
      <c r="P60" s="330">
        <v>53.528051043865823</v>
      </c>
      <c r="Q60" s="330">
        <v>57.061642209157199</v>
      </c>
      <c r="R60" s="330">
        <v>58.5</v>
      </c>
      <c r="S60" s="330">
        <v>63.444023047287843</v>
      </c>
      <c r="T60" s="330">
        <v>71.293631156108432</v>
      </c>
      <c r="U60" s="43"/>
    </row>
    <row r="61" spans="1:21" ht="15.75">
      <c r="A61" s="43"/>
      <c r="B61" s="104" t="s">
        <v>141</v>
      </c>
      <c r="C61" s="330">
        <v>52.95</v>
      </c>
      <c r="D61" s="330">
        <v>54.37</v>
      </c>
      <c r="E61" s="330">
        <v>68.051929601575722</v>
      </c>
      <c r="F61" s="330">
        <v>77.136196806283678</v>
      </c>
      <c r="G61" s="330">
        <v>68.924317351316958</v>
      </c>
      <c r="H61" s="330">
        <v>78.989103028952627</v>
      </c>
      <c r="I61" s="330">
        <v>78.57380786706068</v>
      </c>
      <c r="J61" s="330">
        <v>81.560519347400287</v>
      </c>
      <c r="K61" s="330">
        <v>83.601205760232844</v>
      </c>
      <c r="L61" s="330">
        <v>94.463610830026198</v>
      </c>
      <c r="M61" s="330">
        <v>97.238519701359792</v>
      </c>
      <c r="N61" s="330">
        <v>103.8640687945275</v>
      </c>
      <c r="O61" s="330">
        <v>102.94123992117473</v>
      </c>
      <c r="P61" s="330">
        <v>102.88548271996162</v>
      </c>
      <c r="Q61" s="330">
        <v>110.44970943515901</v>
      </c>
      <c r="R61" s="330">
        <v>113.47</v>
      </c>
      <c r="S61" s="330">
        <v>123.26753324139794</v>
      </c>
      <c r="T61" s="330">
        <v>138.18689667913816</v>
      </c>
      <c r="U61" s="43"/>
    </row>
    <row r="62" spans="1:21" ht="15.75">
      <c r="A62" s="43"/>
      <c r="B62" s="104" t="s">
        <v>139</v>
      </c>
      <c r="C62" s="330">
        <v>52.95</v>
      </c>
      <c r="D62" s="330">
        <v>54.37</v>
      </c>
      <c r="E62" s="330">
        <v>52.367397272496937</v>
      </c>
      <c r="F62" s="330">
        <v>51.370227200766372</v>
      </c>
      <c r="G62" s="330">
        <v>42.332235026702428</v>
      </c>
      <c r="H62" s="330">
        <v>44.522937480803243</v>
      </c>
      <c r="I62" s="330">
        <v>42.917420034586094</v>
      </c>
      <c r="J62" s="330">
        <v>43.7851212074629</v>
      </c>
      <c r="K62" s="330">
        <v>44.457572945217429</v>
      </c>
      <c r="L62" s="330">
        <v>49.811530098718045</v>
      </c>
      <c r="M62" s="330">
        <v>50.972394457157279</v>
      </c>
      <c r="N62" s="330">
        <v>54.517102813284041</v>
      </c>
      <c r="O62" s="330">
        <v>53.994541165817701</v>
      </c>
      <c r="P62" s="330">
        <v>54.109369211698869</v>
      </c>
      <c r="Q62" s="330">
        <v>57.765734842476384</v>
      </c>
      <c r="R62" s="330">
        <v>59.43</v>
      </c>
      <c r="S62" s="330">
        <v>64.876619574616896</v>
      </c>
      <c r="T62" s="330">
        <v>72.807505217169677</v>
      </c>
      <c r="U62" s="43"/>
    </row>
    <row r="63" spans="1:21" ht="15.75">
      <c r="A63" s="43"/>
      <c r="B63" s="104" t="s">
        <v>145</v>
      </c>
      <c r="C63" s="330">
        <v>52.95</v>
      </c>
      <c r="D63" s="330">
        <v>54.37</v>
      </c>
      <c r="E63" s="330">
        <v>52.36</v>
      </c>
      <c r="F63" s="330">
        <v>51.34</v>
      </c>
      <c r="G63" s="330">
        <v>42.260773487956996</v>
      </c>
      <c r="H63" s="330">
        <v>43.591508716190795</v>
      </c>
      <c r="I63" s="330">
        <v>40.741357252250864</v>
      </c>
      <c r="J63" s="330">
        <v>39.679198071484635</v>
      </c>
      <c r="K63" s="330">
        <v>39.605846276249878</v>
      </c>
      <c r="L63" s="330">
        <v>43.808136098628275</v>
      </c>
      <c r="M63" s="330">
        <v>42.084687109125404</v>
      </c>
      <c r="N63" s="330">
        <v>44.476497300784715</v>
      </c>
      <c r="O63" s="330">
        <v>44.074068323460253</v>
      </c>
      <c r="P63" s="330">
        <v>44.374036072037754</v>
      </c>
      <c r="Q63" s="330">
        <v>46.767251448435687</v>
      </c>
      <c r="R63" s="330">
        <v>48.13</v>
      </c>
      <c r="S63" s="330">
        <v>51.875083233299101</v>
      </c>
      <c r="T63" s="330">
        <v>58.170162081553229</v>
      </c>
      <c r="U63" s="43"/>
    </row>
    <row r="64" spans="1:21" ht="15.75">
      <c r="A64" s="43"/>
      <c r="B64" s="104" t="s">
        <v>142</v>
      </c>
      <c r="C64" s="330">
        <v>52.95</v>
      </c>
      <c r="D64" s="330">
        <v>54.37</v>
      </c>
      <c r="E64" s="330">
        <v>56.214433499881039</v>
      </c>
      <c r="F64" s="330">
        <v>57.172519083969469</v>
      </c>
      <c r="G64" s="330">
        <v>56.160568834290295</v>
      </c>
      <c r="H64" s="330">
        <v>70.242930257819239</v>
      </c>
      <c r="I64" s="330">
        <v>80.289485396806455</v>
      </c>
      <c r="J64" s="330">
        <v>74.070573337758375</v>
      </c>
      <c r="K64" s="330">
        <v>68.135177986507969</v>
      </c>
      <c r="L64" s="330">
        <v>74.211859309502174</v>
      </c>
      <c r="M64" s="330">
        <v>75.138059385312062</v>
      </c>
      <c r="N64" s="330">
        <v>80.219472679037253</v>
      </c>
      <c r="O64" s="330">
        <v>79.403063599455592</v>
      </c>
      <c r="P64" s="330">
        <v>79.454419616690487</v>
      </c>
      <c r="Q64" s="330">
        <v>85.036328945399717</v>
      </c>
      <c r="R64" s="330">
        <v>87.02</v>
      </c>
      <c r="S64" s="330">
        <v>94.540975111426562</v>
      </c>
      <c r="T64" s="330">
        <v>105.6873267623623</v>
      </c>
      <c r="U64" s="43"/>
    </row>
    <row r="65" spans="1:21" ht="15.75">
      <c r="A65" s="43"/>
      <c r="B65" s="328" t="s">
        <v>512</v>
      </c>
      <c r="C65" s="329">
        <v>52.95</v>
      </c>
      <c r="D65" s="329">
        <v>54.37</v>
      </c>
      <c r="E65" s="329">
        <v>54.651190406663467</v>
      </c>
      <c r="F65" s="329">
        <v>55.027222263510765</v>
      </c>
      <c r="G65" s="329">
        <v>47.28081545582215</v>
      </c>
      <c r="H65" s="329">
        <v>56.145059023805658</v>
      </c>
      <c r="I65" s="329">
        <v>54.127356146917982</v>
      </c>
      <c r="J65" s="329">
        <v>55.824606817179372</v>
      </c>
      <c r="K65" s="329">
        <v>58.031911848469633</v>
      </c>
      <c r="L65" s="329">
        <v>65.87646332520778</v>
      </c>
      <c r="M65" s="329">
        <v>68.827476466614158</v>
      </c>
      <c r="N65" s="329">
        <v>73.719520324647803</v>
      </c>
      <c r="O65" s="329">
        <v>73.515790273685596</v>
      </c>
      <c r="P65" s="329">
        <v>74.06451770828609</v>
      </c>
      <c r="Q65" s="329">
        <v>78.483502433193877</v>
      </c>
      <c r="R65" s="329">
        <v>80.58</v>
      </c>
      <c r="S65" s="329">
        <v>89.253168915180268</v>
      </c>
      <c r="T65" s="329">
        <v>94.371331449284881</v>
      </c>
      <c r="U65" s="43"/>
    </row>
    <row r="66" spans="1:21" ht="15.75">
      <c r="A66" s="43"/>
      <c r="B66" s="43"/>
      <c r="C66" s="43"/>
      <c r="D66" s="43"/>
      <c r="E66" s="43"/>
      <c r="F66" s="43"/>
      <c r="G66" s="43"/>
      <c r="H66" s="43"/>
      <c r="I66" s="43"/>
      <c r="J66" s="43"/>
      <c r="K66" s="43"/>
      <c r="L66" s="167"/>
      <c r="M66" s="43"/>
      <c r="N66" s="43"/>
      <c r="O66" s="43"/>
      <c r="P66" s="43"/>
      <c r="Q66" s="43"/>
      <c r="R66" s="43"/>
      <c r="S66" s="43"/>
      <c r="T66" s="43"/>
      <c r="U66" s="43"/>
    </row>
    <row r="67" spans="1:21" ht="15.75">
      <c r="A67" s="43"/>
      <c r="B67" s="63" t="s">
        <v>127</v>
      </c>
      <c r="C67" s="43"/>
      <c r="D67" s="43"/>
      <c r="E67" s="43"/>
      <c r="F67" s="43"/>
      <c r="G67" s="43"/>
      <c r="H67" s="43"/>
      <c r="I67" s="43"/>
      <c r="J67" s="43"/>
      <c r="K67" s="43"/>
      <c r="L67" s="43"/>
      <c r="M67" s="43"/>
      <c r="N67" s="43"/>
      <c r="O67" s="43"/>
      <c r="P67" s="43"/>
      <c r="Q67" s="43"/>
      <c r="R67" s="43"/>
      <c r="S67" s="43"/>
      <c r="T67" s="43"/>
      <c r="U67" s="43"/>
    </row>
    <row r="68" spans="1:21" ht="15.75">
      <c r="A68" s="43"/>
      <c r="B68" s="43"/>
      <c r="C68" s="43"/>
      <c r="D68" s="43"/>
      <c r="E68" s="43"/>
      <c r="F68" s="43"/>
      <c r="G68" s="43"/>
      <c r="H68" s="43"/>
      <c r="I68" s="43"/>
      <c r="J68" s="43"/>
      <c r="K68" s="43"/>
      <c r="L68" s="43"/>
      <c r="M68" s="43"/>
      <c r="N68" s="43"/>
      <c r="O68" s="43"/>
      <c r="P68" s="43"/>
      <c r="Q68" s="43"/>
      <c r="R68" s="43"/>
      <c r="S68" s="43"/>
      <c r="T68" s="43"/>
      <c r="U68" s="43"/>
    </row>
    <row r="69" spans="1:21" ht="15.75">
      <c r="A69" s="43"/>
      <c r="B69" s="43"/>
      <c r="C69" s="43"/>
      <c r="D69" s="43"/>
      <c r="E69" s="43"/>
      <c r="F69" s="43"/>
      <c r="G69" s="43"/>
      <c r="H69" s="43"/>
      <c r="I69" s="43"/>
      <c r="J69" s="43"/>
      <c r="K69" s="43"/>
      <c r="L69" s="43"/>
      <c r="M69" s="43"/>
      <c r="N69" s="43"/>
      <c r="O69" s="43"/>
      <c r="P69" s="43"/>
      <c r="Q69" s="43"/>
      <c r="R69" s="43"/>
      <c r="S69" s="43"/>
      <c r="T69" s="43"/>
      <c r="U69" s="43"/>
    </row>
    <row r="70" spans="1:21" ht="15.75">
      <c r="A70" s="43"/>
      <c r="B70" s="43"/>
      <c r="C70" s="43"/>
      <c r="D70" s="43"/>
      <c r="E70" s="43"/>
      <c r="F70" s="43"/>
      <c r="G70" s="43"/>
      <c r="H70" s="43"/>
      <c r="I70" s="43"/>
      <c r="J70" s="43"/>
      <c r="K70" s="43"/>
      <c r="L70" s="43"/>
      <c r="M70" s="43"/>
      <c r="N70" s="43"/>
      <c r="O70" s="43"/>
      <c r="P70" s="43"/>
      <c r="Q70" s="43"/>
      <c r="R70" s="43"/>
      <c r="S70" s="43"/>
      <c r="T70" s="43"/>
      <c r="U70" s="43"/>
    </row>
    <row r="71" spans="1:21" ht="15.75">
      <c r="A71" s="43"/>
      <c r="B71" s="43"/>
      <c r="C71" s="43"/>
      <c r="D71" s="43"/>
      <c r="E71" s="43"/>
      <c r="F71" s="43"/>
      <c r="G71" s="43"/>
      <c r="H71" s="43"/>
      <c r="I71" s="43"/>
      <c r="J71" s="43"/>
      <c r="K71" s="43"/>
      <c r="L71" s="43"/>
      <c r="M71" s="43"/>
      <c r="N71" s="43"/>
      <c r="O71" s="43"/>
      <c r="P71" s="43"/>
      <c r="Q71" s="43"/>
      <c r="R71" s="43"/>
      <c r="S71" s="43"/>
      <c r="T71" s="43"/>
      <c r="U71" s="43"/>
    </row>
    <row r="72" spans="1:21" ht="15.75">
      <c r="A72" s="43"/>
      <c r="B72" s="43"/>
      <c r="C72" s="43"/>
      <c r="D72" s="43"/>
      <c r="E72" s="43"/>
      <c r="F72" s="43"/>
      <c r="G72" s="43"/>
      <c r="H72" s="43"/>
      <c r="I72" s="43"/>
      <c r="J72" s="43"/>
      <c r="K72" s="43"/>
      <c r="L72" s="43"/>
      <c r="M72" s="43"/>
      <c r="N72" s="43"/>
      <c r="O72" s="43"/>
      <c r="P72" s="43"/>
      <c r="Q72" s="43"/>
      <c r="R72" s="43"/>
      <c r="S72" s="43"/>
      <c r="T72" s="43"/>
      <c r="U72" s="43"/>
    </row>
    <row r="73" spans="1:21" ht="15.75">
      <c r="A73" s="43"/>
      <c r="B73" s="43"/>
      <c r="C73" s="43"/>
      <c r="D73" s="43"/>
      <c r="E73" s="43"/>
      <c r="F73" s="43"/>
      <c r="G73" s="43"/>
      <c r="H73" s="43"/>
      <c r="I73" s="43"/>
      <c r="J73" s="43"/>
      <c r="K73" s="43"/>
      <c r="L73" s="43"/>
      <c r="M73" s="43"/>
      <c r="N73" s="43"/>
      <c r="O73" s="43"/>
      <c r="P73" s="43"/>
      <c r="Q73" s="43"/>
      <c r="R73" s="43"/>
      <c r="S73" s="43"/>
      <c r="T73" s="43"/>
      <c r="U73" s="43"/>
    </row>
    <row r="74" spans="1:21" ht="15.75">
      <c r="A74" s="43"/>
      <c r="B74" s="43"/>
      <c r="C74" s="43"/>
      <c r="D74" s="43"/>
      <c r="E74" s="43"/>
      <c r="F74" s="43"/>
      <c r="G74" s="43"/>
      <c r="H74" s="43"/>
      <c r="I74" s="43"/>
      <c r="J74" s="43"/>
      <c r="K74" s="43"/>
      <c r="L74" s="43"/>
      <c r="M74" s="43"/>
      <c r="N74" s="43"/>
      <c r="O74" s="43"/>
      <c r="P74" s="43"/>
      <c r="Q74" s="43"/>
      <c r="R74" s="43"/>
      <c r="S74" s="43"/>
      <c r="T74" s="43"/>
      <c r="U74" s="43"/>
    </row>
    <row r="75" spans="1:21" ht="15.75">
      <c r="A75" s="43"/>
      <c r="B75" s="43"/>
      <c r="C75" s="43"/>
      <c r="D75" s="43"/>
      <c r="E75" s="43"/>
      <c r="F75" s="43"/>
      <c r="G75" s="43"/>
      <c r="H75" s="43"/>
      <c r="I75" s="43"/>
      <c r="J75" s="43"/>
      <c r="K75" s="43"/>
      <c r="L75" s="43"/>
      <c r="M75" s="43"/>
      <c r="N75" s="43"/>
      <c r="O75" s="43"/>
      <c r="P75" s="43"/>
      <c r="Q75" s="43"/>
      <c r="R75" s="43"/>
      <c r="S75" s="43"/>
      <c r="T75" s="43"/>
      <c r="U75" s="43"/>
    </row>
    <row r="76" spans="1:21" ht="15.75">
      <c r="A76" s="43"/>
      <c r="B76" s="43"/>
      <c r="C76" s="43"/>
      <c r="D76" s="43"/>
      <c r="E76" s="43"/>
      <c r="F76" s="43"/>
      <c r="G76" s="43"/>
      <c r="H76" s="43"/>
      <c r="I76" s="43"/>
      <c r="J76" s="43"/>
      <c r="K76" s="43"/>
      <c r="L76" s="43"/>
      <c r="M76" s="43"/>
      <c r="N76" s="43"/>
      <c r="O76" s="43"/>
      <c r="P76" s="43"/>
      <c r="Q76" s="43"/>
      <c r="R76" s="43"/>
      <c r="S76" s="43"/>
      <c r="T76" s="43"/>
      <c r="U76" s="43"/>
    </row>
  </sheetData>
  <phoneticPr fontId="19" type="noConversion"/>
  <hyperlinks>
    <hyperlink ref="B67" location="Introduction!A1" display="Return to information tab" xr:uid="{33126E92-D691-420F-B10A-FD504F6F8A85}"/>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3D42E-026C-409C-B8A0-420A44FD221F}">
  <sheetPr codeName="Sheet34">
    <tabColor rgb="FF2363AF"/>
    <pageSetUpPr autoPageBreaks="0"/>
  </sheetPr>
  <dimension ref="B3:G19"/>
  <sheetViews>
    <sheetView showGridLines="0" workbookViewId="0"/>
  </sheetViews>
  <sheetFormatPr defaultRowHeight="14.25"/>
  <cols>
    <col min="1" max="1" width="2.42578125" customWidth="1"/>
    <col min="2" max="2" width="22.5703125" customWidth="1"/>
    <col min="3" max="6" width="19.5703125" customWidth="1"/>
  </cols>
  <sheetData>
    <row r="3" spans="2:7" ht="15.75">
      <c r="B3" s="43"/>
      <c r="C3" s="43"/>
      <c r="D3" s="43"/>
      <c r="E3" s="43"/>
      <c r="F3" s="43"/>
      <c r="G3" s="43"/>
    </row>
    <row r="4" spans="2:7" ht="15.75">
      <c r="B4" s="43"/>
      <c r="C4" s="43"/>
      <c r="D4" s="43"/>
      <c r="E4" s="43"/>
      <c r="F4" s="43"/>
      <c r="G4" s="43"/>
    </row>
    <row r="5" spans="2:7" ht="21">
      <c r="B5" s="70" t="s">
        <v>29</v>
      </c>
      <c r="C5" s="43"/>
      <c r="D5" s="43"/>
      <c r="E5" s="43"/>
      <c r="F5" s="43"/>
      <c r="G5" s="43"/>
    </row>
    <row r="6" spans="2:7" ht="15.75">
      <c r="B6" s="43"/>
      <c r="C6" s="43"/>
      <c r="D6" s="43"/>
      <c r="E6" s="43"/>
      <c r="F6" s="43"/>
      <c r="G6" s="43"/>
    </row>
    <row r="7" spans="2:7" ht="18">
      <c r="B7" s="69" t="s">
        <v>43</v>
      </c>
      <c r="C7" s="43"/>
      <c r="D7" s="43"/>
      <c r="E7" s="43"/>
      <c r="F7" s="43"/>
      <c r="G7" s="43"/>
    </row>
    <row r="8" spans="2:7" ht="15.75">
      <c r="B8" s="43"/>
      <c r="C8" s="43"/>
      <c r="D8" s="43"/>
      <c r="E8" s="43"/>
      <c r="F8" s="43"/>
      <c r="G8" s="43"/>
    </row>
    <row r="9" spans="2:7" ht="15.75">
      <c r="B9" s="168"/>
      <c r="C9" s="293" t="s">
        <v>370</v>
      </c>
      <c r="D9" s="293" t="s">
        <v>371</v>
      </c>
      <c r="E9" s="293" t="s">
        <v>372</v>
      </c>
      <c r="F9" s="293" t="s">
        <v>433</v>
      </c>
      <c r="G9" s="43"/>
    </row>
    <row r="10" spans="2:7" ht="15.75">
      <c r="B10" s="317" t="s">
        <v>513</v>
      </c>
      <c r="C10" s="252">
        <v>750559867</v>
      </c>
      <c r="D10" s="252">
        <v>92661987</v>
      </c>
      <c r="E10" s="252">
        <v>864458</v>
      </c>
      <c r="F10" s="252">
        <v>844086312</v>
      </c>
      <c r="G10" s="43"/>
    </row>
    <row r="11" spans="2:7" ht="15.75">
      <c r="B11" s="317" t="s">
        <v>514</v>
      </c>
      <c r="C11" s="252">
        <v>7083623</v>
      </c>
      <c r="D11" s="252">
        <v>330646</v>
      </c>
      <c r="E11" s="252">
        <v>0</v>
      </c>
      <c r="F11" s="252">
        <v>7414269</v>
      </c>
      <c r="G11" s="43"/>
    </row>
    <row r="12" spans="2:7" ht="15.75">
      <c r="B12" s="317" t="s">
        <v>148</v>
      </c>
      <c r="C12" s="253">
        <v>757643490</v>
      </c>
      <c r="D12" s="253">
        <v>92992633</v>
      </c>
      <c r="E12" s="253">
        <v>864458</v>
      </c>
      <c r="F12" s="253">
        <v>851500581</v>
      </c>
      <c r="G12" s="43"/>
    </row>
    <row r="13" spans="2:7" ht="15.75">
      <c r="B13" s="43"/>
      <c r="C13" s="43"/>
      <c r="D13" s="43"/>
      <c r="E13" s="43"/>
      <c r="F13" s="43"/>
      <c r="G13" s="43"/>
    </row>
    <row r="14" spans="2:7" ht="15.75">
      <c r="B14" s="63" t="s">
        <v>127</v>
      </c>
      <c r="C14" s="43"/>
      <c r="D14" s="43"/>
      <c r="E14" s="43"/>
      <c r="F14" s="43"/>
      <c r="G14" s="43"/>
    </row>
    <row r="15" spans="2:7" ht="15.75">
      <c r="B15" s="43"/>
      <c r="C15" s="43"/>
      <c r="D15" s="43"/>
      <c r="E15" s="43"/>
      <c r="F15" s="43"/>
      <c r="G15" s="43"/>
    </row>
    <row r="16" spans="2:7" ht="15.75">
      <c r="B16" s="43"/>
      <c r="C16" s="43"/>
      <c r="D16" s="43"/>
      <c r="E16" s="43"/>
      <c r="F16" s="43"/>
      <c r="G16" s="43"/>
    </row>
    <row r="17" spans="2:7" ht="15.75">
      <c r="B17" s="43"/>
      <c r="C17" s="43"/>
      <c r="D17" s="43"/>
      <c r="E17" s="43"/>
      <c r="F17" s="43"/>
      <c r="G17" s="43"/>
    </row>
    <row r="18" spans="2:7" ht="15.75">
      <c r="B18" s="43"/>
      <c r="C18" s="43"/>
      <c r="D18" s="43"/>
      <c r="E18" s="43"/>
      <c r="F18" s="43"/>
      <c r="G18" s="43"/>
    </row>
    <row r="19" spans="2:7" ht="15.75">
      <c r="B19" s="43"/>
      <c r="C19" s="43"/>
      <c r="D19" s="43"/>
      <c r="E19" s="43"/>
      <c r="F19" s="43"/>
      <c r="G19" s="43"/>
    </row>
  </sheetData>
  <hyperlinks>
    <hyperlink ref="B14" location="Introduction!A1" display="Return to information tab" xr:uid="{8943569E-01C5-4627-9D25-61E0F95DFBB0}"/>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4050-452F-44C2-AEE1-219605F3083D}">
  <sheetPr codeName="Sheet35">
    <tabColor rgb="FF2363AF"/>
    <pageSetUpPr autoPageBreaks="0"/>
  </sheetPr>
  <dimension ref="B1:M63"/>
  <sheetViews>
    <sheetView showGridLines="0" zoomScaleNormal="100" workbookViewId="0"/>
  </sheetViews>
  <sheetFormatPr defaultColWidth="8.85546875" defaultRowHeight="14.25"/>
  <cols>
    <col min="1" max="1" width="2.42578125" customWidth="1"/>
    <col min="2" max="2" width="17.140625" customWidth="1"/>
    <col min="3" max="3" width="29.5703125" customWidth="1"/>
    <col min="4" max="4" width="20.85546875" customWidth="1"/>
    <col min="5" max="5" width="13.42578125" customWidth="1"/>
    <col min="6" max="6" width="14.85546875" customWidth="1"/>
    <col min="22" max="22" width="14.85546875" customWidth="1"/>
    <col min="23" max="23" width="17.140625" customWidth="1"/>
    <col min="24" max="24" width="16" customWidth="1"/>
  </cols>
  <sheetData>
    <row r="1" spans="2:8" ht="15.75">
      <c r="B1" s="43"/>
      <c r="C1" s="43"/>
      <c r="D1" s="43"/>
      <c r="E1" s="43"/>
      <c r="F1" s="43"/>
      <c r="G1" s="43"/>
      <c r="H1" s="43"/>
    </row>
    <row r="2" spans="2:8" ht="15.75">
      <c r="B2" s="43"/>
      <c r="C2" s="43"/>
      <c r="D2" s="43"/>
      <c r="E2" s="43"/>
      <c r="F2" s="43"/>
      <c r="G2" s="43"/>
      <c r="H2" s="43"/>
    </row>
    <row r="3" spans="2:8" ht="15.75">
      <c r="B3" s="43"/>
      <c r="C3" s="43"/>
      <c r="D3" s="43"/>
      <c r="E3" s="43"/>
      <c r="F3" s="43"/>
      <c r="G3" s="43"/>
      <c r="H3" s="43"/>
    </row>
    <row r="4" spans="2:8" ht="15.75">
      <c r="B4" s="43"/>
      <c r="C4" s="43"/>
      <c r="D4" s="43"/>
      <c r="E4" s="43"/>
      <c r="F4" s="43"/>
      <c r="G4" s="43"/>
      <c r="H4" s="43"/>
    </row>
    <row r="5" spans="2:8" ht="21">
      <c r="B5" s="70" t="s">
        <v>29</v>
      </c>
      <c r="C5" s="43"/>
      <c r="D5" s="43"/>
      <c r="E5" s="43"/>
      <c r="F5" s="43"/>
      <c r="G5" s="43"/>
      <c r="H5" s="43"/>
    </row>
    <row r="6" spans="2:8" ht="15.75">
      <c r="B6" s="43"/>
      <c r="C6" s="43"/>
      <c r="D6" s="43"/>
      <c r="E6" s="43"/>
      <c r="F6" s="43"/>
      <c r="G6" s="43"/>
      <c r="H6" s="43"/>
    </row>
    <row r="7" spans="2:8" ht="18">
      <c r="B7" s="69" t="s">
        <v>44</v>
      </c>
      <c r="C7" s="43"/>
      <c r="D7" s="43"/>
      <c r="E7" s="43"/>
      <c r="F7" s="43"/>
      <c r="G7" s="43"/>
      <c r="H7" s="43"/>
    </row>
    <row r="8" spans="2:8" ht="15.75">
      <c r="B8" s="65"/>
      <c r="C8" s="43"/>
      <c r="D8" s="43"/>
      <c r="E8" s="43"/>
      <c r="F8" s="43"/>
      <c r="G8" s="43"/>
      <c r="H8" s="43"/>
    </row>
    <row r="9" spans="2:8" ht="15.75">
      <c r="B9" s="71" t="s">
        <v>515</v>
      </c>
      <c r="C9" s="43"/>
      <c r="D9" s="43"/>
      <c r="E9" s="43"/>
      <c r="F9" s="43"/>
      <c r="G9" s="43"/>
      <c r="H9" s="43"/>
    </row>
    <row r="10" spans="2:8" ht="15.75">
      <c r="B10" s="71" t="s">
        <v>516</v>
      </c>
      <c r="C10" s="43"/>
      <c r="D10" s="43"/>
      <c r="E10" s="43"/>
      <c r="F10" s="43"/>
      <c r="G10" s="43"/>
      <c r="H10" s="43"/>
    </row>
    <row r="11" spans="2:8" ht="15.75">
      <c r="B11" s="71" t="s">
        <v>517</v>
      </c>
      <c r="C11" s="43"/>
      <c r="D11" s="43"/>
      <c r="E11" s="43"/>
      <c r="F11" s="43"/>
      <c r="G11" s="43"/>
      <c r="H11" s="43"/>
    </row>
    <row r="12" spans="2:8" ht="15.75">
      <c r="B12" s="71" t="s">
        <v>518</v>
      </c>
      <c r="C12" s="43"/>
      <c r="D12" s="43"/>
      <c r="E12" s="43"/>
      <c r="F12" s="43"/>
      <c r="G12" s="43"/>
      <c r="H12" s="43"/>
    </row>
    <row r="13" spans="2:8" ht="15.75">
      <c r="B13" s="80"/>
      <c r="C13" s="43"/>
      <c r="D13" s="43"/>
      <c r="E13" s="43"/>
      <c r="F13" s="43"/>
      <c r="G13" s="43"/>
      <c r="H13" s="43"/>
    </row>
    <row r="14" spans="2:8" ht="15.75">
      <c r="B14" s="43"/>
      <c r="C14" s="43"/>
      <c r="D14" s="43"/>
      <c r="E14" s="43"/>
      <c r="F14" s="43"/>
      <c r="G14" s="43"/>
      <c r="H14" s="43"/>
    </row>
    <row r="15" spans="2:8" ht="15.75">
      <c r="B15" s="43"/>
      <c r="C15" s="43"/>
      <c r="D15" s="43"/>
      <c r="E15" s="43"/>
      <c r="F15" s="43"/>
      <c r="G15" s="43"/>
      <c r="H15" s="43"/>
    </row>
    <row r="16" spans="2:8" ht="15.75">
      <c r="B16" s="43"/>
      <c r="C16" s="43"/>
      <c r="D16" s="43"/>
      <c r="E16" s="43"/>
      <c r="F16" s="43"/>
      <c r="G16" s="43"/>
      <c r="H16" s="43"/>
    </row>
    <row r="17" spans="2:13" ht="15.75">
      <c r="B17" s="43"/>
      <c r="C17" s="43"/>
      <c r="D17" s="43"/>
      <c r="E17" s="43"/>
      <c r="F17" s="43"/>
      <c r="G17" s="43"/>
      <c r="H17" s="43"/>
    </row>
    <row r="18" spans="2:13" ht="15.75">
      <c r="B18" s="43"/>
      <c r="C18" s="43"/>
      <c r="D18" s="43"/>
      <c r="E18" s="43"/>
      <c r="F18" s="43"/>
      <c r="G18" s="43"/>
      <c r="H18" s="43"/>
    </row>
    <row r="19" spans="2:13" ht="15.75">
      <c r="B19" s="43"/>
      <c r="C19" s="43"/>
      <c r="D19" s="43"/>
      <c r="E19" s="43"/>
      <c r="F19" s="43"/>
      <c r="G19" s="43"/>
      <c r="H19" s="43"/>
    </row>
    <row r="20" spans="2:13" ht="15.75">
      <c r="B20" s="43"/>
      <c r="C20" s="43"/>
      <c r="D20" s="43"/>
      <c r="E20" s="43"/>
      <c r="F20" s="43"/>
      <c r="G20" s="43"/>
      <c r="H20" s="43"/>
    </row>
    <row r="21" spans="2:13" ht="15.75">
      <c r="B21" s="43"/>
      <c r="C21" s="43"/>
      <c r="D21" s="43"/>
      <c r="E21" s="43"/>
      <c r="F21" s="43"/>
      <c r="G21" s="43"/>
      <c r="H21" s="43"/>
    </row>
    <row r="22" spans="2:13" ht="15.75">
      <c r="B22" s="43"/>
      <c r="C22" s="43"/>
      <c r="D22" s="43"/>
      <c r="E22" s="43"/>
      <c r="F22" s="43"/>
      <c r="G22" s="43"/>
      <c r="H22" s="43"/>
    </row>
    <row r="23" spans="2:13" ht="15.75">
      <c r="B23" s="43"/>
      <c r="C23" s="43"/>
      <c r="D23" s="43"/>
      <c r="E23" s="43"/>
      <c r="F23" s="43"/>
      <c r="G23" s="43"/>
      <c r="H23" s="43"/>
    </row>
    <row r="24" spans="2:13" ht="15.75">
      <c r="B24" s="43"/>
      <c r="C24" s="43"/>
      <c r="D24" s="43"/>
      <c r="E24" s="43"/>
      <c r="F24" s="43"/>
      <c r="G24" s="43"/>
      <c r="H24" s="43"/>
    </row>
    <row r="25" spans="2:13" ht="15.75">
      <c r="B25" s="43"/>
      <c r="C25" s="43"/>
      <c r="D25" s="43"/>
      <c r="E25" s="43"/>
      <c r="F25" s="43"/>
      <c r="G25" s="43"/>
      <c r="H25" s="43"/>
    </row>
    <row r="26" spans="2:13" ht="15.75">
      <c r="B26" s="43"/>
      <c r="C26" s="43"/>
      <c r="D26" s="43"/>
      <c r="E26" s="43"/>
      <c r="F26" s="43"/>
      <c r="G26" s="43"/>
      <c r="H26" s="43"/>
    </row>
    <row r="27" spans="2:13" ht="15.75">
      <c r="B27" s="43"/>
      <c r="C27" s="43"/>
      <c r="D27" s="43"/>
      <c r="E27" s="43"/>
      <c r="F27" s="43"/>
      <c r="G27" s="43"/>
      <c r="H27" s="43"/>
    </row>
    <row r="28" spans="2:13" ht="15.75">
      <c r="B28" s="43"/>
      <c r="C28" s="43"/>
      <c r="D28" s="43"/>
      <c r="E28" s="43"/>
      <c r="F28" s="43"/>
      <c r="G28" s="43"/>
      <c r="H28" s="43"/>
    </row>
    <row r="29" spans="2:13" ht="15.75">
      <c r="B29" s="43"/>
      <c r="C29" s="43"/>
      <c r="D29" s="43"/>
      <c r="E29" s="43"/>
      <c r="F29" s="43"/>
      <c r="G29" s="43"/>
      <c r="H29" s="43"/>
    </row>
    <row r="30" spans="2:13" ht="15.75">
      <c r="B30" s="43"/>
      <c r="C30" s="43"/>
      <c r="D30" s="43"/>
      <c r="E30" s="43"/>
      <c r="F30" s="43"/>
      <c r="G30" s="43"/>
      <c r="H30" s="43"/>
      <c r="M30" s="3"/>
    </row>
    <row r="31" spans="2:13" ht="15.75">
      <c r="B31" s="43"/>
      <c r="C31" s="43"/>
      <c r="D31" s="43"/>
      <c r="E31" s="43"/>
      <c r="F31" s="43"/>
      <c r="G31" s="43"/>
      <c r="H31" s="43"/>
    </row>
    <row r="32" spans="2:13" ht="15.75">
      <c r="B32" s="43"/>
      <c r="C32" s="43"/>
      <c r="D32" s="43"/>
      <c r="E32" s="43"/>
      <c r="F32" s="43"/>
      <c r="G32" s="43"/>
      <c r="H32" s="43"/>
    </row>
    <row r="33" spans="2:8" ht="15.75">
      <c r="B33" s="43"/>
      <c r="C33" s="43"/>
      <c r="D33" s="43"/>
      <c r="E33" s="43"/>
      <c r="F33" s="43"/>
      <c r="G33" s="43"/>
      <c r="H33" s="43"/>
    </row>
    <row r="34" spans="2:8" ht="15.75">
      <c r="B34" s="295" t="s">
        <v>202</v>
      </c>
      <c r="C34" s="291" t="s">
        <v>519</v>
      </c>
      <c r="D34" s="43"/>
      <c r="E34" s="43"/>
      <c r="F34" s="43"/>
      <c r="G34" s="43"/>
      <c r="H34" s="43"/>
    </row>
    <row r="35" spans="2:8" ht="22.9" customHeight="1">
      <c r="B35" s="105" t="s">
        <v>498</v>
      </c>
      <c r="C35" s="169">
        <v>90519054</v>
      </c>
      <c r="D35" s="43"/>
      <c r="E35" s="43"/>
      <c r="F35" s="165"/>
      <c r="G35" s="43"/>
      <c r="H35" s="43"/>
    </row>
    <row r="36" spans="2:8" ht="22.9" customHeight="1">
      <c r="B36" s="105" t="s">
        <v>499</v>
      </c>
      <c r="C36" s="169">
        <v>174955257</v>
      </c>
      <c r="D36" s="43"/>
      <c r="E36" s="43"/>
      <c r="F36" s="165"/>
      <c r="G36" s="43"/>
      <c r="H36" s="43"/>
    </row>
    <row r="37" spans="2:8" ht="22.9" customHeight="1">
      <c r="B37" s="105" t="s">
        <v>500</v>
      </c>
      <c r="C37" s="169">
        <v>153838306</v>
      </c>
      <c r="D37" s="43"/>
      <c r="E37" s="43"/>
      <c r="F37" s="165"/>
      <c r="G37" s="43"/>
      <c r="H37" s="43"/>
    </row>
    <row r="38" spans="2:8" ht="22.9" customHeight="1">
      <c r="B38" s="105" t="s">
        <v>501</v>
      </c>
      <c r="C38" s="169">
        <v>139654394</v>
      </c>
      <c r="D38" s="43"/>
      <c r="E38" s="43"/>
      <c r="F38" s="165"/>
      <c r="G38" s="43"/>
      <c r="H38" s="43"/>
    </row>
    <row r="39" spans="2:8" ht="22.9" customHeight="1">
      <c r="B39" s="105" t="s">
        <v>502</v>
      </c>
      <c r="C39" s="169">
        <v>234179269</v>
      </c>
      <c r="D39" s="43"/>
      <c r="E39" s="43"/>
      <c r="F39" s="165"/>
      <c r="G39" s="43"/>
      <c r="H39" s="43"/>
    </row>
    <row r="40" spans="2:8" ht="22.9" customHeight="1">
      <c r="B40" s="105" t="s">
        <v>207</v>
      </c>
      <c r="C40" s="169">
        <v>307180739</v>
      </c>
      <c r="D40" s="43"/>
      <c r="E40" s="43"/>
      <c r="F40" s="165"/>
      <c r="G40" s="43"/>
      <c r="H40" s="43"/>
    </row>
    <row r="41" spans="2:8" ht="22.9" customHeight="1">
      <c r="B41" s="105" t="s">
        <v>208</v>
      </c>
      <c r="C41" s="169">
        <v>352651576</v>
      </c>
      <c r="D41" s="43"/>
      <c r="E41" s="43"/>
      <c r="F41" s="165"/>
      <c r="G41" s="43"/>
      <c r="H41" s="43"/>
    </row>
    <row r="42" spans="2:8" ht="22.9" customHeight="1">
      <c r="B42" s="105" t="s">
        <v>209</v>
      </c>
      <c r="C42" s="169">
        <v>323306752</v>
      </c>
      <c r="D42" s="43"/>
      <c r="E42" s="43"/>
      <c r="F42" s="165"/>
      <c r="G42" s="43"/>
      <c r="H42" s="43"/>
    </row>
    <row r="43" spans="2:8" ht="22.9" customHeight="1">
      <c r="B43" s="105" t="s">
        <v>210</v>
      </c>
      <c r="C43" s="169">
        <v>358308373</v>
      </c>
      <c r="D43" s="43"/>
      <c r="E43" s="43"/>
      <c r="F43" s="165"/>
      <c r="G43" s="43"/>
      <c r="H43" s="43"/>
    </row>
    <row r="44" spans="2:8" ht="22.9" customHeight="1">
      <c r="B44" s="105" t="s">
        <v>211</v>
      </c>
      <c r="C44" s="169">
        <v>123116772</v>
      </c>
      <c r="D44" s="43"/>
      <c r="E44" s="43"/>
      <c r="F44" s="165"/>
      <c r="G44" s="43"/>
      <c r="H44" s="43"/>
    </row>
    <row r="45" spans="2:8" ht="22.9" customHeight="1">
      <c r="B45" s="105" t="s">
        <v>269</v>
      </c>
      <c r="C45" s="169">
        <v>164420029</v>
      </c>
      <c r="D45" s="43"/>
      <c r="E45" s="43"/>
      <c r="F45" s="165"/>
      <c r="G45" s="43"/>
      <c r="H45" s="43"/>
    </row>
    <row r="46" spans="2:8" ht="22.9" customHeight="1">
      <c r="B46" s="105" t="s">
        <v>213</v>
      </c>
      <c r="C46" s="169">
        <v>42372844</v>
      </c>
      <c r="D46" s="43"/>
      <c r="E46" s="43"/>
      <c r="F46" s="165"/>
      <c r="G46" s="43"/>
      <c r="H46" s="43"/>
    </row>
    <row r="47" spans="2:8" ht="22.9" customHeight="1">
      <c r="B47" s="105" t="s">
        <v>214</v>
      </c>
      <c r="C47" s="169">
        <v>24714120</v>
      </c>
      <c r="D47" s="43"/>
      <c r="E47" s="43"/>
      <c r="F47" s="165"/>
      <c r="G47" s="43"/>
      <c r="H47" s="43"/>
    </row>
    <row r="48" spans="2:8" ht="22.9" customHeight="1">
      <c r="B48" s="105" t="s">
        <v>215</v>
      </c>
      <c r="C48" s="169">
        <v>0</v>
      </c>
      <c r="D48" s="43"/>
      <c r="E48" s="43"/>
      <c r="F48" s="165"/>
      <c r="G48" s="43"/>
      <c r="H48" s="43"/>
    </row>
    <row r="49" spans="2:8" ht="22.9" customHeight="1">
      <c r="B49" s="105" t="s">
        <v>216</v>
      </c>
      <c r="C49" s="169">
        <v>459957270</v>
      </c>
      <c r="D49" s="43"/>
      <c r="E49" s="43"/>
      <c r="F49" s="165"/>
      <c r="G49" s="43"/>
      <c r="H49" s="43"/>
    </row>
    <row r="50" spans="2:8" ht="22.9" customHeight="1">
      <c r="B50" s="105" t="s">
        <v>217</v>
      </c>
      <c r="C50" s="169">
        <v>604116946</v>
      </c>
      <c r="D50" s="43"/>
      <c r="E50" s="43"/>
      <c r="F50" s="165"/>
      <c r="G50" s="43"/>
      <c r="H50" s="43"/>
    </row>
    <row r="51" spans="2:8" ht="22.9" customHeight="1">
      <c r="B51" s="105" t="s">
        <v>218</v>
      </c>
      <c r="C51" s="169">
        <v>841941647</v>
      </c>
      <c r="D51" s="43"/>
      <c r="E51" s="43"/>
      <c r="F51" s="165"/>
      <c r="G51" s="43"/>
      <c r="H51" s="43"/>
    </row>
    <row r="52" spans="2:8" ht="22.9" customHeight="1">
      <c r="B52" s="105" t="s">
        <v>219</v>
      </c>
      <c r="C52" s="169">
        <v>654596272</v>
      </c>
      <c r="D52" s="43"/>
      <c r="E52" s="43"/>
      <c r="F52" s="165"/>
      <c r="G52" s="43"/>
      <c r="H52" s="43"/>
    </row>
    <row r="53" spans="2:8" ht="22.9" customHeight="1">
      <c r="B53" s="105" t="s">
        <v>220</v>
      </c>
      <c r="C53" s="170">
        <v>465872811</v>
      </c>
      <c r="D53" s="43"/>
      <c r="E53" s="43"/>
      <c r="F53" s="165"/>
      <c r="G53" s="43"/>
      <c r="H53" s="43"/>
    </row>
    <row r="54" spans="2:8" ht="22.9" customHeight="1">
      <c r="B54" s="105" t="s">
        <v>221</v>
      </c>
      <c r="C54" s="170">
        <v>813432379</v>
      </c>
      <c r="D54" s="43"/>
      <c r="E54" s="43"/>
      <c r="F54" s="165"/>
      <c r="G54" s="43"/>
      <c r="H54" s="43"/>
    </row>
    <row r="55" spans="2:8" ht="22.9" customHeight="1">
      <c r="B55" s="105" t="s">
        <v>222</v>
      </c>
      <c r="C55" s="169">
        <v>740395147</v>
      </c>
      <c r="D55" s="43"/>
      <c r="E55" s="43"/>
      <c r="F55" s="165"/>
      <c r="G55" s="43"/>
      <c r="H55" s="43"/>
    </row>
    <row r="56" spans="2:8" ht="22.9" customHeight="1">
      <c r="B56" s="105" t="s">
        <v>223</v>
      </c>
      <c r="C56" s="169">
        <v>617257398</v>
      </c>
      <c r="D56" s="43"/>
      <c r="E56" s="43"/>
      <c r="F56" s="165"/>
      <c r="G56" s="43"/>
      <c r="H56" s="43"/>
    </row>
    <row r="57" spans="2:8" ht="22.9" customHeight="1">
      <c r="B57" s="105" t="s">
        <v>224</v>
      </c>
      <c r="C57" s="169">
        <v>851500581</v>
      </c>
      <c r="D57" s="43"/>
      <c r="E57" s="43"/>
      <c r="F57" s="165"/>
      <c r="G57" s="43"/>
      <c r="H57" s="43"/>
    </row>
    <row r="58" spans="2:8" ht="15.75">
      <c r="B58" s="106"/>
      <c r="C58" s="171"/>
      <c r="D58" s="43"/>
      <c r="E58" s="43"/>
      <c r="F58" s="165"/>
      <c r="G58" s="43"/>
      <c r="H58" s="43"/>
    </row>
    <row r="59" spans="2:8" ht="15.75">
      <c r="B59" s="63" t="s">
        <v>127</v>
      </c>
      <c r="C59" s="43"/>
      <c r="D59" s="43"/>
      <c r="E59" s="43"/>
      <c r="F59" s="43"/>
      <c r="G59" s="43"/>
      <c r="H59" s="43"/>
    </row>
    <row r="60" spans="2:8" ht="15.75">
      <c r="B60" s="43"/>
      <c r="C60" s="43"/>
      <c r="D60" s="43"/>
      <c r="E60" s="43"/>
      <c r="F60" s="43"/>
      <c r="G60" s="43"/>
      <c r="H60" s="43"/>
    </row>
    <row r="61" spans="2:8" ht="15.75">
      <c r="B61" s="43"/>
      <c r="C61" s="43"/>
      <c r="D61" s="43"/>
      <c r="E61" s="43"/>
      <c r="F61" s="43"/>
      <c r="G61" s="43"/>
      <c r="H61" s="43"/>
    </row>
    <row r="62" spans="2:8" ht="15.75">
      <c r="B62" s="43"/>
      <c r="C62" s="43"/>
      <c r="D62" s="43"/>
      <c r="E62" s="43"/>
      <c r="F62" s="43"/>
      <c r="G62" s="43"/>
      <c r="H62" s="43"/>
    </row>
    <row r="63" spans="2:8" ht="15.75">
      <c r="B63" s="43"/>
      <c r="C63" s="43"/>
      <c r="D63" s="43"/>
      <c r="E63" s="43"/>
      <c r="F63" s="43"/>
      <c r="G63" s="43"/>
      <c r="H63" s="43"/>
    </row>
  </sheetData>
  <phoneticPr fontId="19" type="noConversion"/>
  <hyperlinks>
    <hyperlink ref="B59" location="Introduction!A1" display="Return to information tab" xr:uid="{3966730B-4F04-4C8E-8435-2D7C5E966D72}"/>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68AE-9C1C-48F3-B004-DAF371B44C3E}">
  <sheetPr codeName="Sheet36">
    <tabColor rgb="FF2363AF"/>
    <pageSetUpPr autoPageBreaks="0"/>
  </sheetPr>
  <dimension ref="B5:J72"/>
  <sheetViews>
    <sheetView zoomScaleNormal="100" workbookViewId="0"/>
  </sheetViews>
  <sheetFormatPr defaultColWidth="8.85546875" defaultRowHeight="14.25"/>
  <cols>
    <col min="1" max="1" width="2.42578125" style="17" customWidth="1"/>
    <col min="2" max="6" width="17" style="17" customWidth="1"/>
    <col min="7" max="7" width="29.140625" style="17" customWidth="1"/>
    <col min="8" max="9" width="8.85546875" style="17"/>
    <col min="10" max="10" width="7.42578125" style="17" bestFit="1" customWidth="1"/>
    <col min="11" max="11" width="13.42578125" style="17" bestFit="1" customWidth="1"/>
    <col min="12" max="12" width="6.5703125" style="17" bestFit="1" customWidth="1"/>
    <col min="13" max="13" width="15.85546875" style="17" bestFit="1" customWidth="1"/>
    <col min="14" max="16384" width="8.85546875" style="17"/>
  </cols>
  <sheetData>
    <row r="5" spans="2:7" ht="21">
      <c r="B5" s="182" t="s">
        <v>29</v>
      </c>
      <c r="C5" s="173"/>
      <c r="D5" s="173"/>
      <c r="E5" s="173"/>
      <c r="F5" s="173"/>
      <c r="G5" s="49"/>
    </row>
    <row r="6" spans="2:7" ht="15.75">
      <c r="B6" s="173"/>
      <c r="C6" s="173"/>
      <c r="D6" s="173"/>
      <c r="E6" s="173"/>
      <c r="F6" s="173"/>
      <c r="G6" s="49"/>
    </row>
    <row r="7" spans="2:7" ht="18">
      <c r="B7" s="181" t="s">
        <v>45</v>
      </c>
      <c r="C7" s="173"/>
      <c r="D7" s="173"/>
      <c r="E7" s="173"/>
      <c r="F7" s="173"/>
      <c r="G7" s="49"/>
    </row>
    <row r="8" spans="2:7" ht="15.75">
      <c r="B8" s="172"/>
      <c r="C8" s="173"/>
      <c r="D8" s="173"/>
      <c r="E8" s="173"/>
      <c r="F8" s="173"/>
      <c r="G8" s="49"/>
    </row>
    <row r="9" spans="2:7" ht="15.75">
      <c r="B9" s="80" t="s">
        <v>520</v>
      </c>
      <c r="C9" s="173"/>
      <c r="D9" s="173"/>
      <c r="E9" s="173"/>
      <c r="F9" s="173"/>
      <c r="G9" s="49"/>
    </row>
    <row r="10" spans="2:7" ht="15.75">
      <c r="B10" s="80" t="s">
        <v>521</v>
      </c>
      <c r="C10" s="173"/>
      <c r="D10" s="173"/>
      <c r="E10" s="173"/>
      <c r="F10" s="173"/>
      <c r="G10" s="49"/>
    </row>
    <row r="11" spans="2:7" ht="15.75">
      <c r="B11" s="80" t="s">
        <v>522</v>
      </c>
      <c r="C11" s="173"/>
      <c r="D11" s="173"/>
      <c r="E11" s="173"/>
      <c r="F11" s="173"/>
      <c r="G11" s="49"/>
    </row>
    <row r="12" spans="2:7" ht="15.75">
      <c r="B12" s="80" t="s">
        <v>523</v>
      </c>
      <c r="C12" s="173"/>
      <c r="D12" s="173"/>
      <c r="E12" s="173"/>
      <c r="F12" s="173"/>
      <c r="G12" s="49"/>
    </row>
    <row r="13" spans="2:7" ht="15.75">
      <c r="B13" s="80" t="s">
        <v>524</v>
      </c>
      <c r="C13" s="173"/>
      <c r="D13" s="173"/>
      <c r="E13" s="173"/>
      <c r="F13" s="173"/>
      <c r="G13" s="49"/>
    </row>
    <row r="14" spans="2:7" ht="15.75">
      <c r="B14" s="80"/>
      <c r="C14" s="173"/>
      <c r="D14" s="173"/>
      <c r="E14" s="173"/>
      <c r="F14" s="173"/>
      <c r="G14" s="49"/>
    </row>
    <row r="15" spans="2:7" ht="15.75">
      <c r="B15" s="174"/>
      <c r="C15" s="49"/>
      <c r="D15" s="49"/>
      <c r="E15" s="49"/>
      <c r="F15" s="49"/>
      <c r="G15" s="49"/>
    </row>
    <row r="16" spans="2:7" ht="15.75">
      <c r="B16" s="49"/>
      <c r="C16" s="49"/>
      <c r="D16" s="49"/>
      <c r="E16" s="49"/>
      <c r="F16" s="49"/>
      <c r="G16" s="49"/>
    </row>
    <row r="17" spans="2:7" ht="15.75">
      <c r="B17" s="49"/>
      <c r="C17" s="49"/>
      <c r="D17" s="49"/>
      <c r="E17" s="49"/>
      <c r="F17" s="49"/>
      <c r="G17" s="49"/>
    </row>
    <row r="18" spans="2:7" ht="15.75">
      <c r="B18" s="49"/>
      <c r="C18" s="49"/>
      <c r="D18" s="49"/>
      <c r="E18" s="49"/>
      <c r="F18" s="49"/>
      <c r="G18" s="49"/>
    </row>
    <row r="19" spans="2:7" ht="15.75">
      <c r="B19" s="49"/>
      <c r="C19" s="49"/>
      <c r="D19" s="49"/>
      <c r="E19" s="49"/>
      <c r="F19" s="49"/>
      <c r="G19" s="49"/>
    </row>
    <row r="20" spans="2:7" ht="15.75">
      <c r="B20" s="49"/>
      <c r="C20" s="49"/>
      <c r="D20" s="49"/>
      <c r="E20" s="49"/>
      <c r="F20" s="49"/>
      <c r="G20" s="49"/>
    </row>
    <row r="21" spans="2:7" ht="15.75">
      <c r="B21" s="49"/>
      <c r="C21" s="49"/>
      <c r="D21" s="49"/>
      <c r="E21" s="49"/>
      <c r="F21" s="49"/>
      <c r="G21" s="49"/>
    </row>
    <row r="22" spans="2:7" ht="15.75">
      <c r="B22" s="49"/>
      <c r="C22" s="49"/>
      <c r="D22" s="49"/>
      <c r="E22" s="49"/>
      <c r="F22" s="49"/>
      <c r="G22" s="49"/>
    </row>
    <row r="23" spans="2:7" ht="15.75">
      <c r="B23" s="49"/>
      <c r="C23" s="49"/>
      <c r="D23" s="49"/>
      <c r="E23" s="49"/>
      <c r="F23" s="49"/>
      <c r="G23" s="49"/>
    </row>
    <row r="24" spans="2:7" ht="15.75">
      <c r="B24" s="49"/>
      <c r="C24" s="49"/>
      <c r="D24" s="49"/>
      <c r="E24" s="49"/>
      <c r="F24" s="49"/>
      <c r="G24" s="49"/>
    </row>
    <row r="25" spans="2:7" ht="15.75">
      <c r="B25" s="49"/>
      <c r="C25" s="49"/>
      <c r="D25" s="49"/>
      <c r="E25" s="49"/>
      <c r="F25" s="49"/>
      <c r="G25" s="49"/>
    </row>
    <row r="26" spans="2:7" ht="15.75">
      <c r="B26" s="49"/>
      <c r="C26" s="49"/>
      <c r="D26" s="49"/>
      <c r="E26" s="49"/>
      <c r="F26" s="49"/>
      <c r="G26" s="49"/>
    </row>
    <row r="27" spans="2:7" ht="15.75">
      <c r="B27" s="49"/>
      <c r="C27" s="49"/>
      <c r="D27" s="49"/>
      <c r="E27" s="49"/>
      <c r="F27" s="49"/>
      <c r="G27" s="49"/>
    </row>
    <row r="28" spans="2:7" ht="15.75">
      <c r="B28" s="49"/>
      <c r="C28" s="49"/>
      <c r="D28" s="49"/>
      <c r="E28" s="49"/>
      <c r="F28" s="49"/>
      <c r="G28" s="49"/>
    </row>
    <row r="29" spans="2:7" ht="15.75">
      <c r="B29" s="49"/>
      <c r="C29" s="49"/>
      <c r="D29" s="49"/>
      <c r="E29" s="49"/>
      <c r="F29" s="49"/>
      <c r="G29" s="49"/>
    </row>
    <row r="30" spans="2:7" ht="15.75">
      <c r="B30" s="49"/>
      <c r="C30" s="49"/>
      <c r="D30" s="49"/>
      <c r="E30" s="49"/>
      <c r="F30" s="49"/>
      <c r="G30" s="49"/>
    </row>
    <row r="31" spans="2:7" ht="15.75">
      <c r="B31" s="49"/>
      <c r="C31" s="49"/>
      <c r="D31" s="49"/>
      <c r="E31" s="49"/>
      <c r="F31" s="49"/>
      <c r="G31" s="49"/>
    </row>
    <row r="32" spans="2:7" ht="15.75">
      <c r="B32" s="49"/>
      <c r="C32" s="49"/>
      <c r="D32" s="49"/>
      <c r="E32" s="49"/>
      <c r="F32" s="49"/>
      <c r="G32" s="49"/>
    </row>
    <row r="33" spans="2:10" ht="15.75">
      <c r="B33" s="49"/>
      <c r="C33" s="49"/>
      <c r="D33" s="49"/>
      <c r="E33" s="49"/>
      <c r="F33" s="49"/>
      <c r="G33" s="49"/>
    </row>
    <row r="34" spans="2:10" ht="15.75">
      <c r="B34" s="49"/>
      <c r="C34" s="49"/>
      <c r="D34" s="49"/>
      <c r="E34" s="49"/>
      <c r="F34" s="49"/>
      <c r="G34" s="49"/>
    </row>
    <row r="35" spans="2:10" ht="15.75">
      <c r="B35" s="49"/>
      <c r="C35" s="49"/>
      <c r="D35" s="49"/>
      <c r="E35" s="49"/>
      <c r="F35" s="49"/>
      <c r="G35" s="49"/>
    </row>
    <row r="36" spans="2:10" ht="15.75">
      <c r="B36" s="49"/>
      <c r="C36" s="49"/>
      <c r="D36" s="49"/>
      <c r="E36" s="49"/>
      <c r="F36" s="49"/>
      <c r="G36" s="49"/>
    </row>
    <row r="37" spans="2:10" ht="15.75">
      <c r="B37" s="49"/>
      <c r="C37" s="49"/>
      <c r="D37" s="49"/>
      <c r="E37" s="49"/>
      <c r="F37" s="49"/>
      <c r="G37" s="49"/>
    </row>
    <row r="38" spans="2:10" ht="15.75">
      <c r="B38" s="49"/>
      <c r="C38" s="49"/>
      <c r="D38" s="49"/>
      <c r="E38" s="49"/>
      <c r="F38" s="49"/>
      <c r="G38" s="49"/>
    </row>
    <row r="39" spans="2:10" ht="15.75">
      <c r="B39" s="49"/>
      <c r="C39" s="49"/>
      <c r="D39" s="49"/>
      <c r="E39" s="49"/>
      <c r="F39" s="49"/>
      <c r="G39" s="49"/>
    </row>
    <row r="40" spans="2:10" ht="15.75">
      <c r="B40" s="49"/>
      <c r="C40" s="49"/>
      <c r="D40" s="49"/>
      <c r="E40" s="49"/>
      <c r="F40" s="49"/>
      <c r="G40" s="49"/>
    </row>
    <row r="41" spans="2:10" ht="15.75">
      <c r="B41" s="96" t="s">
        <v>525</v>
      </c>
      <c r="C41" s="49"/>
      <c r="D41" s="49"/>
      <c r="E41" s="175"/>
      <c r="F41" s="176"/>
      <c r="G41" s="176"/>
      <c r="H41" s="28"/>
      <c r="I41" s="28"/>
      <c r="J41" s="24"/>
    </row>
    <row r="42" spans="2:10" ht="15.75">
      <c r="B42" s="49"/>
      <c r="C42" s="49"/>
      <c r="D42" s="49"/>
      <c r="E42" s="49"/>
      <c r="F42" s="49"/>
      <c r="G42" s="49"/>
    </row>
    <row r="43" spans="2:10" ht="15.75">
      <c r="B43" s="331" t="s">
        <v>202</v>
      </c>
      <c r="C43" s="291" t="s">
        <v>526</v>
      </c>
      <c r="D43" s="291" t="s">
        <v>527</v>
      </c>
      <c r="E43" s="291" t="s">
        <v>528</v>
      </c>
      <c r="F43" s="291" t="s">
        <v>529</v>
      </c>
      <c r="G43" s="332" t="s">
        <v>530</v>
      </c>
    </row>
    <row r="44" spans="2:10" ht="31.5">
      <c r="B44" s="105" t="s">
        <v>453</v>
      </c>
      <c r="C44" s="74">
        <v>2</v>
      </c>
      <c r="D44" s="74">
        <v>4</v>
      </c>
      <c r="E44" s="74">
        <v>1</v>
      </c>
      <c r="F44" s="74">
        <v>0</v>
      </c>
      <c r="G44" s="74">
        <v>7</v>
      </c>
    </row>
    <row r="45" spans="2:10" ht="31.5">
      <c r="B45" s="105" t="s">
        <v>454</v>
      </c>
      <c r="C45" s="74">
        <v>1</v>
      </c>
      <c r="D45" s="74">
        <v>2</v>
      </c>
      <c r="E45" s="74">
        <v>0</v>
      </c>
      <c r="F45" s="74">
        <v>1</v>
      </c>
      <c r="G45" s="74">
        <v>4</v>
      </c>
    </row>
    <row r="46" spans="2:10" ht="31.5">
      <c r="B46" s="105" t="s">
        <v>455</v>
      </c>
      <c r="C46" s="74">
        <v>3</v>
      </c>
      <c r="D46" s="74">
        <v>1</v>
      </c>
      <c r="E46" s="74">
        <v>0</v>
      </c>
      <c r="F46" s="74">
        <v>0</v>
      </c>
      <c r="G46" s="74">
        <v>4</v>
      </c>
    </row>
    <row r="47" spans="2:10" ht="31.5">
      <c r="B47" s="105" t="s">
        <v>456</v>
      </c>
      <c r="C47" s="74">
        <v>2</v>
      </c>
      <c r="D47" s="74">
        <v>0</v>
      </c>
      <c r="E47" s="74">
        <v>1</v>
      </c>
      <c r="F47" s="74">
        <v>1</v>
      </c>
      <c r="G47" s="74">
        <v>4</v>
      </c>
    </row>
    <row r="48" spans="2:10" ht="31.5">
      <c r="B48" s="105" t="s">
        <v>457</v>
      </c>
      <c r="C48" s="74">
        <v>2</v>
      </c>
      <c r="D48" s="74">
        <v>0</v>
      </c>
      <c r="E48" s="74">
        <v>1</v>
      </c>
      <c r="F48" s="74">
        <v>1</v>
      </c>
      <c r="G48" s="74">
        <v>4</v>
      </c>
    </row>
    <row r="49" spans="2:7" ht="31.5">
      <c r="B49" s="105" t="s">
        <v>458</v>
      </c>
      <c r="C49" s="74">
        <v>3</v>
      </c>
      <c r="D49" s="74">
        <v>0</v>
      </c>
      <c r="E49" s="74">
        <v>1</v>
      </c>
      <c r="F49" s="74">
        <v>0</v>
      </c>
      <c r="G49" s="74">
        <v>4</v>
      </c>
    </row>
    <row r="50" spans="2:7" ht="31.5">
      <c r="B50" s="105" t="s">
        <v>459</v>
      </c>
      <c r="C50" s="74">
        <v>3</v>
      </c>
      <c r="D50" s="74">
        <v>1</v>
      </c>
      <c r="E50" s="74">
        <v>0</v>
      </c>
      <c r="F50" s="74">
        <v>0</v>
      </c>
      <c r="G50" s="74">
        <v>4</v>
      </c>
    </row>
    <row r="51" spans="2:7" ht="31.5">
      <c r="B51" s="105" t="s">
        <v>460</v>
      </c>
      <c r="C51" s="74">
        <v>2</v>
      </c>
      <c r="D51" s="74">
        <v>1</v>
      </c>
      <c r="E51" s="74">
        <v>1</v>
      </c>
      <c r="F51" s="74">
        <v>0</v>
      </c>
      <c r="G51" s="74">
        <v>4</v>
      </c>
    </row>
    <row r="52" spans="2:7" ht="31.5">
      <c r="B52" s="105" t="s">
        <v>461</v>
      </c>
      <c r="C52" s="74">
        <v>1</v>
      </c>
      <c r="D52" s="74">
        <v>3</v>
      </c>
      <c r="E52" s="74">
        <v>0</v>
      </c>
      <c r="F52" s="74">
        <v>0</v>
      </c>
      <c r="G52" s="74">
        <v>4</v>
      </c>
    </row>
    <row r="53" spans="2:7" ht="31.5">
      <c r="B53" s="105" t="s">
        <v>462</v>
      </c>
      <c r="C53" s="74">
        <v>4</v>
      </c>
      <c r="D53" s="74">
        <v>5</v>
      </c>
      <c r="E53" s="74">
        <v>3</v>
      </c>
      <c r="F53" s="74">
        <v>0</v>
      </c>
      <c r="G53" s="74">
        <v>12</v>
      </c>
    </row>
    <row r="54" spans="2:7" ht="15.75">
      <c r="B54" s="320" t="s">
        <v>148</v>
      </c>
      <c r="C54" s="295">
        <f>SUM(C44:C52)</f>
        <v>19</v>
      </c>
      <c r="D54" s="295">
        <f>SUM(D44:D52)</f>
        <v>12</v>
      </c>
      <c r="E54" s="295">
        <f>SUM(E44:E52)</f>
        <v>5</v>
      </c>
      <c r="F54" s="295">
        <f>SUM(F44:F52)</f>
        <v>3</v>
      </c>
      <c r="G54" s="295">
        <f>SUM(G44:G52)</f>
        <v>39</v>
      </c>
    </row>
    <row r="55" spans="2:7" ht="15.75">
      <c r="B55" s="49"/>
      <c r="C55" s="49"/>
      <c r="D55" s="49"/>
      <c r="E55" s="49"/>
      <c r="F55" s="49"/>
      <c r="G55" s="49"/>
    </row>
    <row r="56" spans="2:7" ht="15.75">
      <c r="B56" s="96" t="s">
        <v>531</v>
      </c>
      <c r="C56" s="49"/>
      <c r="D56" s="49"/>
      <c r="E56" s="49"/>
      <c r="F56" s="49"/>
      <c r="G56" s="49"/>
    </row>
    <row r="57" spans="2:7" ht="15.75">
      <c r="B57" s="49"/>
      <c r="C57" s="49"/>
      <c r="D57" s="49"/>
      <c r="E57" s="49"/>
      <c r="F57" s="49"/>
      <c r="G57" s="49"/>
    </row>
    <row r="58" spans="2:7" ht="15.75">
      <c r="B58" s="331" t="s">
        <v>202</v>
      </c>
      <c r="C58" s="291" t="s">
        <v>526</v>
      </c>
      <c r="D58" s="291" t="s">
        <v>527</v>
      </c>
      <c r="E58" s="291" t="s">
        <v>528</v>
      </c>
      <c r="F58" s="291" t="s">
        <v>529</v>
      </c>
      <c r="G58" s="291" t="s">
        <v>532</v>
      </c>
    </row>
    <row r="59" spans="2:7" ht="31.5">
      <c r="B59" s="105" t="s">
        <v>453</v>
      </c>
      <c r="C59" s="178">
        <v>0.2857142857142857</v>
      </c>
      <c r="D59" s="178">
        <v>0.5714285714285714</v>
      </c>
      <c r="E59" s="178">
        <v>0.14285714285714285</v>
      </c>
      <c r="F59" s="178">
        <v>0</v>
      </c>
      <c r="G59" s="179">
        <v>0.14285714285714285</v>
      </c>
    </row>
    <row r="60" spans="2:7" ht="31.5">
      <c r="B60" s="105" t="s">
        <v>454</v>
      </c>
      <c r="C60" s="178">
        <v>0.25</v>
      </c>
      <c r="D60" s="178">
        <v>0.5</v>
      </c>
      <c r="E60" s="178">
        <v>0</v>
      </c>
      <c r="F60" s="178">
        <v>0.25</v>
      </c>
      <c r="G60" s="179">
        <v>0.25</v>
      </c>
    </row>
    <row r="61" spans="2:7" ht="31.5">
      <c r="B61" s="105" t="s">
        <v>455</v>
      </c>
      <c r="C61" s="178">
        <v>0.75</v>
      </c>
      <c r="D61" s="178">
        <v>0.25</v>
      </c>
      <c r="E61" s="178">
        <v>0</v>
      </c>
      <c r="F61" s="178">
        <v>0</v>
      </c>
      <c r="G61" s="179">
        <v>0</v>
      </c>
    </row>
    <row r="62" spans="2:7" ht="31.5">
      <c r="B62" s="105" t="s">
        <v>456</v>
      </c>
      <c r="C62" s="178">
        <v>0.5</v>
      </c>
      <c r="D62" s="178">
        <v>0</v>
      </c>
      <c r="E62" s="178">
        <v>0.25</v>
      </c>
      <c r="F62" s="178">
        <v>0.25</v>
      </c>
      <c r="G62" s="179">
        <v>0.5</v>
      </c>
    </row>
    <row r="63" spans="2:7" ht="31.5">
      <c r="B63" s="105" t="s">
        <v>457</v>
      </c>
      <c r="C63" s="178">
        <v>0.5</v>
      </c>
      <c r="D63" s="178">
        <v>0</v>
      </c>
      <c r="E63" s="178">
        <v>0.25</v>
      </c>
      <c r="F63" s="178">
        <v>0.25</v>
      </c>
      <c r="G63" s="179">
        <v>0.5</v>
      </c>
    </row>
    <row r="64" spans="2:7" ht="31.5">
      <c r="B64" s="105" t="s">
        <v>458</v>
      </c>
      <c r="C64" s="178">
        <v>0.75</v>
      </c>
      <c r="D64" s="178">
        <v>0</v>
      </c>
      <c r="E64" s="178">
        <v>0.25</v>
      </c>
      <c r="F64" s="178">
        <v>0</v>
      </c>
      <c r="G64" s="179">
        <v>0.25</v>
      </c>
    </row>
    <row r="65" spans="2:7" ht="31.5">
      <c r="B65" s="105" t="s">
        <v>459</v>
      </c>
      <c r="C65" s="178">
        <v>0.75</v>
      </c>
      <c r="D65" s="178">
        <v>0.25</v>
      </c>
      <c r="E65" s="178">
        <v>0</v>
      </c>
      <c r="F65" s="178">
        <v>0</v>
      </c>
      <c r="G65" s="179">
        <v>0</v>
      </c>
    </row>
    <row r="66" spans="2:7" ht="31.5">
      <c r="B66" s="105" t="s">
        <v>460</v>
      </c>
      <c r="C66" s="178">
        <v>0.5</v>
      </c>
      <c r="D66" s="178">
        <v>0.25</v>
      </c>
      <c r="E66" s="178">
        <v>0.25</v>
      </c>
      <c r="F66" s="178">
        <v>0</v>
      </c>
      <c r="G66" s="179">
        <v>0.25</v>
      </c>
    </row>
    <row r="67" spans="2:7" ht="31.5">
      <c r="B67" s="105" t="s">
        <v>461</v>
      </c>
      <c r="C67" s="178">
        <v>0.25</v>
      </c>
      <c r="D67" s="178">
        <v>0.75</v>
      </c>
      <c r="E67" s="178">
        <v>0</v>
      </c>
      <c r="F67" s="178">
        <v>0</v>
      </c>
      <c r="G67" s="179">
        <v>0</v>
      </c>
    </row>
    <row r="68" spans="2:7" ht="31.5">
      <c r="B68" s="105" t="s">
        <v>462</v>
      </c>
      <c r="C68" s="179">
        <v>0.33333333333333331</v>
      </c>
      <c r="D68" s="179">
        <v>0.41666666666666669</v>
      </c>
      <c r="E68" s="179">
        <v>0.25</v>
      </c>
      <c r="F68" s="179">
        <v>0</v>
      </c>
      <c r="G68" s="179">
        <v>0.25</v>
      </c>
    </row>
    <row r="69" spans="2:7" ht="15.75">
      <c r="B69" s="320" t="s">
        <v>533</v>
      </c>
      <c r="C69" s="323">
        <v>0.45098039215686275</v>
      </c>
      <c r="D69" s="323">
        <v>0.33333333333333331</v>
      </c>
      <c r="E69" s="323">
        <v>0.15686274509803921</v>
      </c>
      <c r="F69" s="323">
        <v>5.8823529411764705E-2</v>
      </c>
      <c r="G69" s="323">
        <v>0.21568627450980393</v>
      </c>
    </row>
    <row r="70" spans="2:7" ht="15.75">
      <c r="B70" s="49"/>
      <c r="C70" s="49"/>
      <c r="D70" s="49"/>
      <c r="E70" s="49"/>
      <c r="F70" s="49"/>
      <c r="G70" s="49"/>
    </row>
    <row r="71" spans="2:7" ht="15.75">
      <c r="B71" s="180" t="s">
        <v>127</v>
      </c>
      <c r="C71" s="180"/>
      <c r="D71" s="180"/>
      <c r="E71" s="49"/>
      <c r="F71" s="49"/>
      <c r="G71" s="49"/>
    </row>
    <row r="72" spans="2:7" ht="15.75">
      <c r="B72" s="49"/>
      <c r="C72" s="49"/>
      <c r="D72" s="49"/>
      <c r="E72" s="49"/>
      <c r="F72" s="49"/>
      <c r="G72" s="49"/>
    </row>
  </sheetData>
  <phoneticPr fontId="19" type="noConversion"/>
  <hyperlinks>
    <hyperlink ref="B71" location="Introduction!A1" display="Return to information tab" xr:uid="{E5D70347-A589-4785-BD84-BEDC6206FCFF}"/>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9A17-1672-44A0-A61A-0C1D6AF3B71F}">
  <sheetPr codeName="Sheet37">
    <tabColor rgb="FFCD1F45"/>
    <pageSetUpPr autoPageBreaks="0"/>
  </sheetPr>
  <dimension ref="B1:CY88"/>
  <sheetViews>
    <sheetView showGridLines="0" zoomScaleNormal="100" workbookViewId="0"/>
  </sheetViews>
  <sheetFormatPr defaultColWidth="8.85546875" defaultRowHeight="14.25"/>
  <cols>
    <col min="1" max="1" width="2.42578125" customWidth="1"/>
    <col min="2" max="6" width="17.140625" customWidth="1"/>
    <col min="7" max="7" width="26" bestFit="1" customWidth="1"/>
    <col min="22" max="22" width="14.85546875" customWidth="1"/>
    <col min="23" max="23" width="17.140625" customWidth="1"/>
    <col min="24" max="24" width="16" customWidth="1"/>
  </cols>
  <sheetData>
    <row r="1" spans="2:103" ht="15.7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row>
    <row r="2" spans="2:103" ht="15.75">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row>
    <row r="3" spans="2:103" ht="15.75">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row>
    <row r="4" spans="2:103" ht="15.75">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row>
    <row r="5" spans="2:103" ht="21">
      <c r="B5" s="70" t="s">
        <v>46</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row>
    <row r="6" spans="2:103" ht="15.7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row>
    <row r="7" spans="2:103" ht="18">
      <c r="B7" s="69" t="s">
        <v>47</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row>
    <row r="8" spans="2:103" ht="15.75">
      <c r="B8" s="65"/>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row>
    <row r="9" spans="2:103" ht="15.75">
      <c r="B9" s="140" t="s">
        <v>534</v>
      </c>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row>
    <row r="10" spans="2:103" ht="15.75">
      <c r="B10" s="80" t="s">
        <v>535</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row>
    <row r="11" spans="2:103" ht="15.75">
      <c r="B11" s="80" t="s">
        <v>536</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row>
    <row r="12" spans="2:103" ht="15.75">
      <c r="B12" s="71"/>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row>
    <row r="13" spans="2:103" ht="15.75">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row>
    <row r="14" spans="2:103" ht="15.75">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row>
    <row r="15" spans="2:103" ht="15.75">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row>
    <row r="16" spans="2:103" ht="15.7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row>
    <row r="17" spans="2:103" ht="15.7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row>
    <row r="18" spans="2:103" ht="15.7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row>
    <row r="19" spans="2:103" ht="15.7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row>
    <row r="20" spans="2:103" ht="15.75">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row>
    <row r="21" spans="2:103" ht="15.7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row>
    <row r="22" spans="2:103" ht="15.7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row>
    <row r="23" spans="2:103" ht="15.75">
      <c r="B23" s="43"/>
      <c r="C23" s="43"/>
      <c r="D23" s="43"/>
      <c r="E23" s="43"/>
      <c r="F23" s="43"/>
      <c r="G23" s="43"/>
      <c r="H23" s="43"/>
      <c r="I23" s="43"/>
      <c r="J23" s="43"/>
      <c r="K23" s="43"/>
      <c r="L23" s="43"/>
      <c r="M23" s="52"/>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row>
    <row r="24" spans="2:103" ht="15.7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row>
    <row r="25" spans="2:103" ht="15.7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row>
    <row r="26" spans="2:103" ht="15.7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row>
    <row r="27" spans="2:103" ht="15.7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row>
    <row r="28" spans="2:103" ht="15.7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row>
    <row r="29" spans="2:103" ht="15.75">
      <c r="B29" s="42"/>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row>
    <row r="30" spans="2:103" ht="15.75">
      <c r="B30" s="4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row>
    <row r="31" spans="2:103" ht="15.75">
      <c r="B31" s="96"/>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row>
    <row r="32" spans="2:103" ht="15.75">
      <c r="B32" s="96"/>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row>
    <row r="33" spans="2:103" ht="15.75">
      <c r="B33" s="96"/>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row>
    <row r="34" spans="2:103" ht="15.75">
      <c r="B34" s="96"/>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row>
    <row r="35" spans="2:103" ht="15.75">
      <c r="B35" s="96"/>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row>
    <row r="36" spans="2:103" ht="15.75">
      <c r="B36" s="96"/>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row>
    <row r="37" spans="2:103" ht="15.75">
      <c r="B37" s="96"/>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row>
    <row r="38" spans="2:103" ht="15.75">
      <c r="B38" s="96"/>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row>
    <row r="39" spans="2:103" ht="15.75">
      <c r="B39" s="96"/>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row>
    <row r="40" spans="2:103" ht="15.75">
      <c r="B40" s="96"/>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row>
    <row r="41" spans="2:103" ht="15.75">
      <c r="B41" s="96"/>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row>
    <row r="42" spans="2:103" ht="15.75">
      <c r="B42" s="96"/>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row>
    <row r="43" spans="2:103" ht="15.75">
      <c r="B43" s="96"/>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row>
    <row r="44" spans="2:103" ht="15.75">
      <c r="B44" s="96"/>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row>
    <row r="45" spans="2:103" ht="15.75">
      <c r="B45" s="96"/>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row>
    <row r="46" spans="2:103" ht="15.75">
      <c r="B46" s="96"/>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row>
    <row r="47" spans="2:103" ht="15.75">
      <c r="B47" s="96"/>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row>
    <row r="48" spans="2:103" ht="15.75">
      <c r="B48" s="96"/>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row>
    <row r="49" spans="2:103" ht="15.75">
      <c r="B49" s="96"/>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row>
    <row r="50" spans="2:103" ht="15.75">
      <c r="B50" s="96"/>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row>
    <row r="51" spans="2:103" ht="15.75">
      <c r="B51" s="96"/>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row>
    <row r="52" spans="2:103" ht="15.75">
      <c r="B52" s="96"/>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row>
    <row r="53" spans="2:103" ht="15.75">
      <c r="B53" s="96"/>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row>
    <row r="54" spans="2:103" ht="15.75">
      <c r="B54" s="96"/>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row>
    <row r="55" spans="2:103" ht="15.75">
      <c r="B55" s="96"/>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row>
    <row r="56" spans="2:103" ht="15.75">
      <c r="B56" s="96"/>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row>
    <row r="57" spans="2:103" ht="15.75">
      <c r="B57" s="96"/>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row>
    <row r="58" spans="2:103" ht="15.75">
      <c r="B58" s="96"/>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row>
    <row r="59" spans="2:103" ht="15.75">
      <c r="B59" s="96"/>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row>
    <row r="60" spans="2:103" ht="15.75">
      <c r="B60" s="96"/>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row>
    <row r="61" spans="2:103" ht="15.75">
      <c r="B61" s="96"/>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row>
    <row r="62" spans="2:103" ht="15.75">
      <c r="B62" s="96"/>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row>
    <row r="63" spans="2:103" ht="15.75">
      <c r="B63" s="96"/>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row>
    <row r="64" spans="2:103" ht="15.75">
      <c r="B64" s="96"/>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row>
    <row r="65" spans="2:103" ht="15.75">
      <c r="B65" s="96"/>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row>
    <row r="66" spans="2:103" ht="15.75">
      <c r="B66" s="96" t="s">
        <v>525</v>
      </c>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row>
    <row r="67" spans="2:103" ht="15.75">
      <c r="B67" s="96"/>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row>
    <row r="68" spans="2:103" ht="14.25" customHeigh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row>
    <row r="69" spans="2:103" ht="15.75">
      <c r="B69" s="295" t="s">
        <v>351</v>
      </c>
      <c r="C69" s="291" t="s">
        <v>526</v>
      </c>
      <c r="D69" s="291" t="s">
        <v>527</v>
      </c>
      <c r="E69" s="291" t="s">
        <v>528</v>
      </c>
      <c r="F69" s="291" t="s">
        <v>529</v>
      </c>
      <c r="G69" s="291" t="s">
        <v>537</v>
      </c>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row>
    <row r="70" spans="2:103" ht="15.75">
      <c r="B70" s="74" t="s">
        <v>151</v>
      </c>
      <c r="C70" s="74">
        <v>0</v>
      </c>
      <c r="D70" s="74">
        <v>9</v>
      </c>
      <c r="E70" s="74">
        <v>28</v>
      </c>
      <c r="F70" s="74">
        <v>0</v>
      </c>
      <c r="G70" s="74">
        <f>SUM(C70:F70)</f>
        <v>37</v>
      </c>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row>
    <row r="71" spans="2:103" ht="15.75">
      <c r="B71" s="74" t="s">
        <v>161</v>
      </c>
      <c r="C71" s="74">
        <v>0</v>
      </c>
      <c r="D71" s="74">
        <v>4</v>
      </c>
      <c r="E71" s="74">
        <v>5</v>
      </c>
      <c r="F71" s="74">
        <v>1</v>
      </c>
      <c r="G71" s="74">
        <f t="shared" ref="G71:G73" si="0">SUM(C71:F71)</f>
        <v>10</v>
      </c>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row>
    <row r="72" spans="2:103" ht="15.75">
      <c r="B72" s="74" t="s">
        <v>164</v>
      </c>
      <c r="C72" s="74">
        <v>0</v>
      </c>
      <c r="D72" s="74">
        <v>1</v>
      </c>
      <c r="E72" s="74">
        <v>3</v>
      </c>
      <c r="F72" s="74">
        <v>0</v>
      </c>
      <c r="G72" s="74">
        <f t="shared" si="0"/>
        <v>4</v>
      </c>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row>
    <row r="73" spans="2:103" ht="15.75">
      <c r="B73" s="74" t="s">
        <v>159</v>
      </c>
      <c r="C73" s="74">
        <v>0</v>
      </c>
      <c r="D73" s="74">
        <v>1</v>
      </c>
      <c r="E73" s="74">
        <v>4</v>
      </c>
      <c r="F73" s="74">
        <v>0</v>
      </c>
      <c r="G73" s="74">
        <f t="shared" si="0"/>
        <v>5</v>
      </c>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row>
    <row r="74" spans="2:103" ht="15.75">
      <c r="B74" s="295" t="s">
        <v>538</v>
      </c>
      <c r="C74" s="295">
        <f>C70+C71+C72+C73</f>
        <v>0</v>
      </c>
      <c r="D74" s="295">
        <f>D70+D71+D72+D73</f>
        <v>15</v>
      </c>
      <c r="E74" s="295">
        <f>E70+E71+E72+E73</f>
        <v>40</v>
      </c>
      <c r="F74" s="295">
        <f>F70+F71+F72+F73</f>
        <v>1</v>
      </c>
      <c r="G74" s="295">
        <f>SUM(C74:F74)</f>
        <v>56</v>
      </c>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row>
    <row r="75" spans="2:103" ht="15.75">
      <c r="B75" s="42"/>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row>
    <row r="76" spans="2:103" ht="15.75">
      <c r="B76" s="96" t="s">
        <v>531</v>
      </c>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row>
    <row r="77" spans="2:103" ht="15.7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row>
    <row r="78" spans="2:103" ht="15.75">
      <c r="B78" s="295" t="s">
        <v>351</v>
      </c>
      <c r="C78" s="291" t="s">
        <v>526</v>
      </c>
      <c r="D78" s="291" t="s">
        <v>527</v>
      </c>
      <c r="E78" s="291" t="s">
        <v>528</v>
      </c>
      <c r="F78" s="291" t="s">
        <v>529</v>
      </c>
      <c r="G78" s="291" t="s">
        <v>539</v>
      </c>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row>
    <row r="79" spans="2:103" ht="15.75">
      <c r="B79" s="74" t="s">
        <v>151</v>
      </c>
      <c r="C79" s="183">
        <f t="shared" ref="C79:F82" si="1">C70/SUM($C70:$F70)</f>
        <v>0</v>
      </c>
      <c r="D79" s="183">
        <f t="shared" si="1"/>
        <v>0.24324324324324326</v>
      </c>
      <c r="E79" s="183">
        <f t="shared" si="1"/>
        <v>0.7567567567567568</v>
      </c>
      <c r="F79" s="183">
        <f t="shared" si="1"/>
        <v>0</v>
      </c>
      <c r="G79" s="184">
        <f>SUM(E70:F70)/G70</f>
        <v>0.7567567567567568</v>
      </c>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row>
    <row r="80" spans="2:103" ht="15.75">
      <c r="B80" s="74" t="s">
        <v>161</v>
      </c>
      <c r="C80" s="183">
        <f t="shared" si="1"/>
        <v>0</v>
      </c>
      <c r="D80" s="183">
        <f t="shared" si="1"/>
        <v>0.4</v>
      </c>
      <c r="E80" s="183">
        <f t="shared" si="1"/>
        <v>0.5</v>
      </c>
      <c r="F80" s="183">
        <f t="shared" si="1"/>
        <v>0.1</v>
      </c>
      <c r="G80" s="184">
        <f t="shared" ref="G80:G82" si="2">SUM(E71:F71)/G71</f>
        <v>0.6</v>
      </c>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row>
    <row r="81" spans="2:103" ht="15.75">
      <c r="B81" s="74" t="s">
        <v>164</v>
      </c>
      <c r="C81" s="183">
        <f t="shared" si="1"/>
        <v>0</v>
      </c>
      <c r="D81" s="183">
        <f t="shared" si="1"/>
        <v>0.25</v>
      </c>
      <c r="E81" s="183">
        <f t="shared" si="1"/>
        <v>0.75</v>
      </c>
      <c r="F81" s="183">
        <f t="shared" si="1"/>
        <v>0</v>
      </c>
      <c r="G81" s="184">
        <f t="shared" si="2"/>
        <v>0.75</v>
      </c>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row>
    <row r="82" spans="2:103" ht="15.75">
      <c r="B82" s="74" t="s">
        <v>159</v>
      </c>
      <c r="C82" s="183">
        <f t="shared" si="1"/>
        <v>0</v>
      </c>
      <c r="D82" s="183">
        <f t="shared" si="1"/>
        <v>0.2</v>
      </c>
      <c r="E82" s="183">
        <f t="shared" si="1"/>
        <v>0.8</v>
      </c>
      <c r="F82" s="183">
        <f t="shared" si="1"/>
        <v>0</v>
      </c>
      <c r="G82" s="184">
        <f t="shared" si="2"/>
        <v>0.8</v>
      </c>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row>
    <row r="83" spans="2:103" ht="15.75">
      <c r="B83" s="295" t="s">
        <v>538</v>
      </c>
      <c r="C83" s="333">
        <f>C74/SUM($C74:$F74)</f>
        <v>0</v>
      </c>
      <c r="D83" s="333">
        <f t="shared" ref="D83:F83" si="3">D74/SUM($C74:$F74)</f>
        <v>0.26785714285714285</v>
      </c>
      <c r="E83" s="333">
        <f t="shared" si="3"/>
        <v>0.7142857142857143</v>
      </c>
      <c r="F83" s="333">
        <f t="shared" si="3"/>
        <v>1.7857142857142856E-2</v>
      </c>
      <c r="G83" s="334">
        <f>SUM(E74:F74)/G74</f>
        <v>0.7321428571428571</v>
      </c>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row>
    <row r="84" spans="2:103" ht="15.75">
      <c r="B84" s="43"/>
      <c r="C84" s="180"/>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row>
    <row r="85" spans="2:103" ht="15.7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row>
    <row r="86" spans="2:103" ht="15.75">
      <c r="B86" s="180" t="s">
        <v>127</v>
      </c>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row>
    <row r="87" spans="2:103" ht="15.7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row>
    <row r="88" spans="2:103" ht="15.7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row>
  </sheetData>
  <hyperlinks>
    <hyperlink ref="B86" location="Introduction!A1" display="Return to information tab" xr:uid="{259AFA15-DD1C-4335-8011-9D10740130D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79:G82" formulaRange="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D21E-0856-4DAE-B08D-E0772E5F6EC9}">
  <sheetPr codeName="Sheet38">
    <tabColor rgb="FFCD1F45"/>
    <pageSetUpPr autoPageBreaks="0"/>
  </sheetPr>
  <dimension ref="B1:M78"/>
  <sheetViews>
    <sheetView showGridLines="0" zoomScaleNormal="100" workbookViewId="0"/>
  </sheetViews>
  <sheetFormatPr defaultColWidth="8.85546875" defaultRowHeight="14.25"/>
  <cols>
    <col min="1" max="1" width="2.42578125" customWidth="1"/>
    <col min="2" max="2" width="20" customWidth="1"/>
    <col min="3" max="3" width="26.42578125" bestFit="1" customWidth="1"/>
    <col min="4" max="4" width="33.5703125" bestFit="1" customWidth="1"/>
    <col min="5" max="5" width="26.85546875" bestFit="1" customWidth="1"/>
    <col min="6" max="6" width="33.42578125" bestFit="1" customWidth="1"/>
    <col min="7" max="7" width="27" bestFit="1" customWidth="1"/>
    <col min="8" max="8" width="14.140625" customWidth="1"/>
    <col min="12" max="12" width="10.5703125" customWidth="1"/>
    <col min="13" max="13" width="13.42578125" bestFit="1" customWidth="1"/>
    <col min="14" max="14" width="9.5703125" customWidth="1"/>
    <col min="15" max="15" width="15.85546875" bestFit="1" customWidth="1"/>
    <col min="22" max="22" width="14.85546875" customWidth="1"/>
    <col min="23" max="23" width="17.140625" customWidth="1"/>
    <col min="24" max="24" width="16" customWidth="1"/>
  </cols>
  <sheetData>
    <row r="1" spans="2:12" ht="15.75">
      <c r="B1" s="43"/>
      <c r="C1" s="43"/>
      <c r="D1" s="43"/>
      <c r="E1" s="43"/>
      <c r="F1" s="43"/>
      <c r="G1" s="43"/>
      <c r="H1" s="43"/>
      <c r="I1" s="43"/>
      <c r="J1" s="43"/>
      <c r="K1" s="43"/>
      <c r="L1" s="43"/>
    </row>
    <row r="2" spans="2:12" ht="15.75">
      <c r="B2" s="43"/>
      <c r="C2" s="43"/>
      <c r="D2" s="43"/>
      <c r="E2" s="43"/>
      <c r="F2" s="43"/>
      <c r="G2" s="43"/>
      <c r="H2" s="43"/>
      <c r="I2" s="43"/>
      <c r="J2" s="43"/>
      <c r="K2" s="43"/>
      <c r="L2" s="43"/>
    </row>
    <row r="3" spans="2:12" ht="15.75">
      <c r="B3" s="43"/>
      <c r="C3" s="43"/>
      <c r="D3" s="43"/>
      <c r="E3" s="43"/>
      <c r="F3" s="43"/>
      <c r="G3" s="43"/>
      <c r="H3" s="43"/>
      <c r="I3" s="43"/>
      <c r="J3" s="43"/>
      <c r="K3" s="43"/>
      <c r="L3" s="43"/>
    </row>
    <row r="4" spans="2:12" ht="15.75">
      <c r="B4" s="43"/>
      <c r="C4" s="43"/>
      <c r="D4" s="43"/>
      <c r="E4" s="43"/>
      <c r="F4" s="43"/>
      <c r="G4" s="43"/>
      <c r="H4" s="43"/>
      <c r="I4" s="43"/>
      <c r="J4" s="43"/>
      <c r="K4" s="43"/>
      <c r="L4" s="43"/>
    </row>
    <row r="5" spans="2:12" ht="21">
      <c r="B5" s="70" t="s">
        <v>46</v>
      </c>
      <c r="C5" s="43"/>
      <c r="D5" s="43"/>
      <c r="E5" s="43"/>
      <c r="F5" s="43"/>
      <c r="G5" s="43"/>
      <c r="H5" s="43"/>
      <c r="I5" s="43"/>
      <c r="J5" s="43"/>
      <c r="K5" s="43"/>
      <c r="L5" s="43"/>
    </row>
    <row r="6" spans="2:12" ht="15.75">
      <c r="B6" s="43"/>
      <c r="C6" s="43"/>
      <c r="D6" s="43"/>
      <c r="E6" s="43"/>
      <c r="F6" s="43"/>
      <c r="G6" s="43"/>
      <c r="H6" s="43"/>
      <c r="I6" s="43"/>
      <c r="J6" s="43"/>
      <c r="K6" s="43"/>
      <c r="L6" s="43"/>
    </row>
    <row r="7" spans="2:12" ht="18">
      <c r="B7" s="69" t="s">
        <v>48</v>
      </c>
      <c r="C7" s="43"/>
      <c r="D7" s="43"/>
      <c r="E7" s="43"/>
      <c r="F7" s="43"/>
      <c r="G7" s="43"/>
      <c r="H7" s="43"/>
      <c r="I7" s="43"/>
      <c r="J7" s="43"/>
      <c r="K7" s="43"/>
      <c r="L7" s="43"/>
    </row>
    <row r="8" spans="2:12" ht="15.75">
      <c r="B8" s="65"/>
      <c r="C8" s="43"/>
      <c r="D8" s="43"/>
      <c r="E8" s="43"/>
      <c r="F8" s="43"/>
      <c r="G8" s="43"/>
      <c r="H8" s="43"/>
      <c r="I8" s="43"/>
      <c r="J8" s="43"/>
      <c r="K8" s="43"/>
      <c r="L8" s="43"/>
    </row>
    <row r="9" spans="2:12" ht="15.75">
      <c r="B9" s="185" t="s">
        <v>540</v>
      </c>
      <c r="C9" s="43"/>
      <c r="D9" s="43"/>
      <c r="E9" s="43"/>
      <c r="F9" s="43"/>
      <c r="G9" s="43"/>
      <c r="H9" s="43"/>
      <c r="I9" s="43"/>
      <c r="J9" s="43"/>
      <c r="K9" s="43"/>
      <c r="L9" s="43"/>
    </row>
    <row r="10" spans="2:12" ht="15.75">
      <c r="B10" s="80" t="s">
        <v>541</v>
      </c>
      <c r="C10" s="43"/>
      <c r="D10" s="43"/>
      <c r="E10" s="43"/>
      <c r="F10" s="43"/>
      <c r="G10" s="43"/>
      <c r="H10" s="43"/>
      <c r="I10" s="43"/>
      <c r="J10" s="43"/>
      <c r="K10" s="43"/>
      <c r="L10" s="43"/>
    </row>
    <row r="11" spans="2:12" ht="15.75">
      <c r="B11" s="80"/>
      <c r="C11" s="43"/>
      <c r="D11" s="43"/>
      <c r="E11" s="43"/>
      <c r="F11" s="43"/>
      <c r="G11" s="43"/>
      <c r="H11" s="43"/>
      <c r="I11" s="43"/>
      <c r="J11" s="43"/>
      <c r="K11" s="43"/>
      <c r="L11" s="43"/>
    </row>
    <row r="12" spans="2:12" ht="15.75">
      <c r="B12" s="80" t="s">
        <v>542</v>
      </c>
      <c r="C12" s="43"/>
      <c r="D12" s="43"/>
      <c r="E12" s="43"/>
      <c r="F12" s="43"/>
      <c r="G12" s="43"/>
      <c r="H12" s="43"/>
      <c r="I12" s="43"/>
      <c r="J12" s="43"/>
      <c r="K12" s="43"/>
      <c r="L12" s="43"/>
    </row>
    <row r="13" spans="2:12" ht="15.75">
      <c r="B13" s="80" t="s">
        <v>543</v>
      </c>
      <c r="C13" s="43"/>
      <c r="D13" s="43"/>
      <c r="E13" s="43"/>
      <c r="F13" s="43"/>
      <c r="G13" s="43"/>
      <c r="H13" s="43"/>
      <c r="I13" s="43"/>
      <c r="J13" s="43"/>
      <c r="K13" s="43"/>
      <c r="L13" s="43"/>
    </row>
    <row r="14" spans="2:12" ht="15.75">
      <c r="B14" s="119" t="s">
        <v>544</v>
      </c>
      <c r="C14" s="43"/>
      <c r="D14" s="43"/>
      <c r="E14" s="43"/>
      <c r="F14" s="43"/>
      <c r="G14" s="43"/>
      <c r="H14" s="43"/>
      <c r="I14" s="43"/>
      <c r="J14" s="43"/>
      <c r="K14" s="43"/>
      <c r="L14" s="43"/>
    </row>
    <row r="15" spans="2:12" ht="15.75">
      <c r="B15" s="119" t="s">
        <v>545</v>
      </c>
      <c r="C15" s="43"/>
      <c r="D15" s="43"/>
      <c r="E15" s="43"/>
      <c r="F15" s="43"/>
      <c r="G15" s="43"/>
      <c r="H15" s="43"/>
      <c r="I15" s="43"/>
      <c r="J15" s="43"/>
      <c r="K15" s="43"/>
      <c r="L15" s="43"/>
    </row>
    <row r="16" spans="2:12" ht="15.75">
      <c r="B16" s="119"/>
      <c r="C16" s="43"/>
      <c r="D16" s="43"/>
      <c r="E16" s="43"/>
      <c r="F16" s="43"/>
      <c r="G16" s="43"/>
      <c r="H16" s="43"/>
      <c r="I16" s="43"/>
      <c r="J16" s="43"/>
      <c r="K16" s="43"/>
      <c r="L16" s="43"/>
    </row>
    <row r="17" spans="2:13" ht="15.75">
      <c r="B17" s="185"/>
      <c r="C17" s="43"/>
      <c r="D17" s="43"/>
      <c r="E17" s="43"/>
      <c r="F17" s="43"/>
      <c r="G17" s="43"/>
      <c r="H17" s="43"/>
      <c r="I17" s="43"/>
      <c r="J17" s="43"/>
      <c r="K17" s="43"/>
      <c r="L17" s="43"/>
    </row>
    <row r="18" spans="2:13" ht="15.75">
      <c r="B18" s="43"/>
      <c r="C18" s="43"/>
      <c r="D18" s="43"/>
      <c r="E18" s="43"/>
      <c r="F18" s="43"/>
      <c r="G18" s="43"/>
      <c r="H18" s="43"/>
      <c r="I18" s="43"/>
      <c r="J18" s="43"/>
      <c r="K18" s="43"/>
      <c r="L18" s="43"/>
    </row>
    <row r="19" spans="2:13" ht="15.75">
      <c r="B19" s="43"/>
      <c r="C19" s="43"/>
      <c r="D19" s="43"/>
      <c r="E19" s="43"/>
      <c r="F19" s="43"/>
      <c r="G19" s="43"/>
      <c r="H19" s="43"/>
      <c r="I19" s="43"/>
      <c r="J19" s="43"/>
      <c r="K19" s="43"/>
      <c r="L19" s="43"/>
    </row>
    <row r="20" spans="2:13" ht="15.75">
      <c r="B20" s="43"/>
      <c r="C20" s="43"/>
      <c r="D20" s="43"/>
      <c r="E20" s="43"/>
      <c r="F20" s="43"/>
      <c r="G20" s="43"/>
      <c r="H20" s="43"/>
      <c r="I20" s="43"/>
      <c r="J20" s="43"/>
      <c r="K20" s="43"/>
      <c r="L20" s="43"/>
    </row>
    <row r="21" spans="2:13" ht="15.75">
      <c r="B21" s="43"/>
      <c r="C21" s="43"/>
      <c r="D21" s="43"/>
      <c r="E21" s="43"/>
      <c r="F21" s="43"/>
      <c r="G21" s="43"/>
      <c r="H21" s="43"/>
      <c r="I21" s="43"/>
      <c r="J21" s="43"/>
      <c r="K21" s="43"/>
      <c r="L21" s="43"/>
    </row>
    <row r="22" spans="2:13" ht="15.75">
      <c r="B22" s="43"/>
      <c r="C22" s="43"/>
      <c r="D22" s="43"/>
      <c r="E22" s="43"/>
      <c r="F22" s="43"/>
      <c r="G22" s="43"/>
      <c r="H22" s="43"/>
      <c r="I22" s="43"/>
      <c r="J22" s="43"/>
      <c r="K22" s="43"/>
      <c r="L22" s="43"/>
    </row>
    <row r="23" spans="2:13" ht="15.75">
      <c r="B23" s="43"/>
      <c r="C23" s="43"/>
      <c r="D23" s="43"/>
      <c r="E23" s="43"/>
      <c r="F23" s="43"/>
      <c r="G23" s="43"/>
      <c r="H23" s="43"/>
      <c r="I23" s="43"/>
      <c r="J23" s="43"/>
      <c r="K23" s="43"/>
      <c r="L23" s="43"/>
    </row>
    <row r="24" spans="2:13" ht="15.75">
      <c r="B24" s="43"/>
      <c r="C24" s="43"/>
      <c r="D24" s="43"/>
      <c r="E24" s="43"/>
      <c r="F24" s="43"/>
      <c r="G24" s="43"/>
      <c r="H24" s="43"/>
      <c r="I24" s="43"/>
      <c r="J24" s="43"/>
      <c r="K24" s="43"/>
      <c r="L24" s="43"/>
    </row>
    <row r="25" spans="2:13" ht="15.75">
      <c r="B25" s="43"/>
      <c r="C25" s="43"/>
      <c r="D25" s="43"/>
      <c r="E25" s="43"/>
      <c r="F25" s="43"/>
      <c r="G25" s="43"/>
      <c r="H25" s="43"/>
      <c r="I25" s="43"/>
      <c r="J25" s="43"/>
      <c r="K25" s="43"/>
      <c r="L25" s="43"/>
    </row>
    <row r="26" spans="2:13" ht="15.75">
      <c r="B26" s="43"/>
      <c r="C26" s="43"/>
      <c r="D26" s="43"/>
      <c r="E26" s="43"/>
      <c r="F26" s="43"/>
      <c r="G26" s="43"/>
      <c r="H26" s="43"/>
      <c r="I26" s="43"/>
      <c r="J26" s="43"/>
      <c r="K26" s="43"/>
      <c r="L26" s="43"/>
    </row>
    <row r="27" spans="2:13" ht="15.75">
      <c r="B27" s="43"/>
      <c r="C27" s="43"/>
      <c r="D27" s="43"/>
      <c r="E27" s="43"/>
      <c r="F27" s="43"/>
      <c r="G27" s="43"/>
      <c r="H27" s="43"/>
      <c r="I27" s="43"/>
      <c r="J27" s="43"/>
      <c r="K27" s="43"/>
      <c r="L27" s="43"/>
    </row>
    <row r="28" spans="2:13" ht="15.75">
      <c r="B28" s="43"/>
      <c r="C28" s="43"/>
      <c r="D28" s="43"/>
      <c r="E28" s="43"/>
      <c r="F28" s="43"/>
      <c r="G28" s="43"/>
      <c r="H28" s="43"/>
      <c r="I28" s="43"/>
      <c r="J28" s="43"/>
      <c r="K28" s="43"/>
      <c r="L28" s="43"/>
    </row>
    <row r="29" spans="2:13" ht="15.75">
      <c r="B29" s="43"/>
      <c r="C29" s="43"/>
      <c r="D29" s="43"/>
      <c r="E29" s="43"/>
      <c r="F29" s="43"/>
      <c r="G29" s="43"/>
      <c r="H29" s="43"/>
      <c r="I29" s="43"/>
      <c r="J29" s="43"/>
      <c r="K29" s="43"/>
      <c r="L29" s="43"/>
      <c r="M29" s="3"/>
    </row>
    <row r="30" spans="2:13" ht="15.75">
      <c r="B30" s="43"/>
      <c r="C30" s="43"/>
      <c r="D30" s="43"/>
      <c r="E30" s="43"/>
      <c r="F30" s="43"/>
      <c r="G30" s="43"/>
      <c r="H30" s="43"/>
      <c r="I30" s="43"/>
      <c r="J30" s="43"/>
      <c r="K30" s="43"/>
      <c r="L30" s="43"/>
    </row>
    <row r="31" spans="2:13" ht="15.75">
      <c r="B31" s="43"/>
      <c r="C31" s="43"/>
      <c r="D31" s="43"/>
      <c r="E31" s="43"/>
      <c r="F31" s="43"/>
      <c r="G31" s="43"/>
      <c r="H31" s="43"/>
      <c r="I31" s="43"/>
      <c r="J31" s="43"/>
      <c r="K31" s="43"/>
      <c r="L31" s="43"/>
    </row>
    <row r="32" spans="2:13" ht="15.75">
      <c r="B32" s="43"/>
      <c r="C32" s="43"/>
      <c r="D32" s="43"/>
      <c r="E32" s="43"/>
      <c r="F32" s="43"/>
      <c r="G32" s="43"/>
      <c r="H32" s="43"/>
      <c r="I32" s="43"/>
      <c r="J32" s="43"/>
      <c r="K32" s="43"/>
      <c r="L32" s="43"/>
    </row>
    <row r="33" spans="2:12" ht="15.75">
      <c r="B33" s="43"/>
      <c r="C33" s="43"/>
      <c r="D33" s="43"/>
      <c r="E33" s="43"/>
      <c r="F33" s="43"/>
      <c r="G33" s="43"/>
      <c r="H33" s="43"/>
      <c r="I33" s="43"/>
      <c r="J33" s="43"/>
      <c r="K33" s="43"/>
      <c r="L33" s="43"/>
    </row>
    <row r="34" spans="2:12" ht="15.75">
      <c r="B34" s="43"/>
      <c r="C34" s="43"/>
      <c r="D34" s="43"/>
      <c r="E34" s="43"/>
      <c r="F34" s="43"/>
      <c r="G34" s="43"/>
      <c r="H34" s="43"/>
      <c r="I34" s="43"/>
      <c r="J34" s="43"/>
      <c r="K34" s="43"/>
      <c r="L34" s="43"/>
    </row>
    <row r="35" spans="2:12" ht="15.75">
      <c r="B35" s="43"/>
      <c r="C35" s="43"/>
      <c r="D35" s="43"/>
      <c r="E35" s="43"/>
      <c r="F35" s="43"/>
      <c r="G35" s="43"/>
      <c r="H35" s="43"/>
      <c r="I35" s="43"/>
      <c r="J35" s="43"/>
      <c r="K35" s="43"/>
      <c r="L35" s="43"/>
    </row>
    <row r="36" spans="2:12" ht="15.75">
      <c r="B36" s="43"/>
      <c r="C36" s="43"/>
      <c r="D36" s="43"/>
      <c r="E36" s="43"/>
      <c r="F36" s="43"/>
      <c r="G36" s="43"/>
      <c r="H36" s="43"/>
      <c r="I36" s="43"/>
      <c r="J36" s="43"/>
      <c r="K36" s="43"/>
      <c r="L36" s="43"/>
    </row>
    <row r="37" spans="2:12" ht="15.75">
      <c r="B37" s="43"/>
      <c r="C37" s="43"/>
      <c r="D37" s="43"/>
      <c r="E37" s="43"/>
      <c r="F37" s="43"/>
      <c r="G37" s="43"/>
      <c r="H37" s="43"/>
      <c r="I37" s="43"/>
      <c r="J37" s="43"/>
      <c r="K37" s="43"/>
      <c r="L37" s="43"/>
    </row>
    <row r="38" spans="2:12" ht="15.75">
      <c r="B38" s="43"/>
      <c r="C38" s="43"/>
      <c r="D38" s="43"/>
      <c r="E38" s="43"/>
      <c r="F38" s="43"/>
      <c r="G38" s="43"/>
      <c r="H38" s="43"/>
      <c r="I38" s="43"/>
      <c r="J38" s="43"/>
      <c r="K38" s="43"/>
      <c r="L38" s="43"/>
    </row>
    <row r="39" spans="2:12" ht="15.75">
      <c r="B39" s="43"/>
      <c r="C39" s="43"/>
      <c r="D39" s="43"/>
      <c r="E39" s="43"/>
      <c r="F39" s="43"/>
      <c r="G39" s="43"/>
      <c r="H39" s="43"/>
      <c r="I39" s="43"/>
      <c r="J39" s="43"/>
      <c r="K39" s="43"/>
      <c r="L39" s="43"/>
    </row>
    <row r="40" spans="2:12" ht="15.75">
      <c r="B40" s="43"/>
      <c r="C40" s="43"/>
      <c r="D40" s="43"/>
      <c r="E40" s="43"/>
      <c r="F40" s="43"/>
      <c r="G40" s="43"/>
      <c r="H40" s="43"/>
      <c r="I40" s="43"/>
      <c r="J40" s="43"/>
      <c r="K40" s="43"/>
      <c r="L40" s="43"/>
    </row>
    <row r="41" spans="2:12" ht="15.75">
      <c r="B41" s="43"/>
      <c r="C41" s="43"/>
      <c r="D41" s="43"/>
      <c r="E41" s="43"/>
      <c r="F41" s="43"/>
      <c r="G41" s="43"/>
      <c r="H41" s="43"/>
      <c r="I41" s="43"/>
      <c r="J41" s="43"/>
      <c r="K41" s="43"/>
      <c r="L41" s="43"/>
    </row>
    <row r="42" spans="2:12" ht="15.75">
      <c r="B42" s="43"/>
      <c r="C42" s="43"/>
      <c r="D42" s="43"/>
      <c r="E42" s="43"/>
      <c r="F42" s="43"/>
      <c r="G42" s="43"/>
      <c r="H42" s="43"/>
      <c r="I42" s="43"/>
      <c r="J42" s="43"/>
      <c r="K42" s="43"/>
      <c r="L42" s="43"/>
    </row>
    <row r="43" spans="2:12" ht="15.75">
      <c r="B43" s="43"/>
      <c r="C43" s="43"/>
      <c r="D43" s="43"/>
      <c r="E43" s="43"/>
      <c r="F43" s="43"/>
      <c r="G43" s="43"/>
      <c r="H43" s="43"/>
      <c r="I43" s="43"/>
      <c r="J43" s="43"/>
      <c r="K43" s="43"/>
      <c r="L43" s="43"/>
    </row>
    <row r="44" spans="2:12" ht="15.75">
      <c r="B44" s="43"/>
      <c r="C44" s="43"/>
      <c r="D44" s="43"/>
      <c r="E44" s="43"/>
      <c r="F44" s="43"/>
      <c r="G44" s="43"/>
      <c r="H44" s="43"/>
      <c r="I44" s="43"/>
      <c r="J44" s="43"/>
      <c r="K44" s="43"/>
      <c r="L44" s="43"/>
    </row>
    <row r="45" spans="2:12" ht="15.75">
      <c r="B45" s="43"/>
      <c r="C45" s="43"/>
      <c r="D45" s="43"/>
      <c r="E45" s="43"/>
      <c r="F45" s="43"/>
      <c r="G45" s="43"/>
      <c r="H45" s="43"/>
      <c r="I45" s="43"/>
      <c r="J45" s="43"/>
      <c r="K45" s="43"/>
      <c r="L45" s="43"/>
    </row>
    <row r="46" spans="2:12" ht="15.75">
      <c r="B46" s="43"/>
      <c r="C46" s="43"/>
      <c r="D46" s="43"/>
      <c r="E46" s="43"/>
      <c r="F46" s="43"/>
      <c r="G46" s="43"/>
      <c r="H46" s="43"/>
      <c r="I46" s="43"/>
      <c r="J46" s="43"/>
      <c r="K46" s="43"/>
      <c r="L46" s="43"/>
    </row>
    <row r="47" spans="2:12" ht="15.75">
      <c r="B47" s="43"/>
      <c r="C47" s="43"/>
      <c r="D47" s="43"/>
      <c r="E47" s="43"/>
      <c r="F47" s="43"/>
      <c r="G47" s="43"/>
      <c r="H47" s="43"/>
      <c r="I47" s="43"/>
      <c r="J47" s="43"/>
      <c r="K47" s="43"/>
      <c r="L47" s="43"/>
    </row>
    <row r="48" spans="2:12" ht="15.75">
      <c r="B48" s="43"/>
      <c r="C48" s="43"/>
      <c r="D48" s="43"/>
      <c r="E48" s="43"/>
      <c r="F48" s="43"/>
      <c r="G48" s="43"/>
      <c r="H48" s="43"/>
      <c r="I48" s="43"/>
      <c r="J48" s="43"/>
      <c r="K48" s="43"/>
      <c r="L48" s="43"/>
    </row>
    <row r="49" spans="2:12" ht="15.75">
      <c r="B49" s="43"/>
      <c r="C49" s="43"/>
      <c r="D49" s="43"/>
      <c r="E49" s="43"/>
      <c r="F49" s="43"/>
      <c r="G49" s="43"/>
      <c r="H49" s="43"/>
      <c r="I49" s="43"/>
      <c r="J49" s="43"/>
      <c r="K49" s="43"/>
      <c r="L49" s="43"/>
    </row>
    <row r="50" spans="2:12" ht="15.75">
      <c r="B50" s="43"/>
      <c r="C50" s="43"/>
      <c r="D50" s="43"/>
      <c r="E50" s="43"/>
      <c r="F50" s="43"/>
      <c r="G50" s="43"/>
      <c r="H50" s="43"/>
      <c r="I50" s="43"/>
      <c r="J50" s="43"/>
      <c r="K50" s="43"/>
      <c r="L50" s="43"/>
    </row>
    <row r="51" spans="2:12" ht="15.75">
      <c r="B51" s="43"/>
      <c r="C51" s="43"/>
      <c r="D51" s="43"/>
      <c r="E51" s="43"/>
      <c r="F51" s="43"/>
      <c r="G51" s="43"/>
      <c r="H51" s="43"/>
      <c r="I51" s="43"/>
      <c r="J51" s="43"/>
      <c r="K51" s="43"/>
      <c r="L51" s="43"/>
    </row>
    <row r="52" spans="2:12" ht="15.75">
      <c r="B52" s="96" t="s">
        <v>525</v>
      </c>
      <c r="C52" s="43"/>
      <c r="D52" s="43"/>
      <c r="E52" s="43"/>
      <c r="F52" s="43"/>
      <c r="G52" s="43"/>
      <c r="H52" s="43"/>
      <c r="I52" s="43"/>
      <c r="J52" s="43"/>
      <c r="K52" s="43"/>
      <c r="L52" s="43"/>
    </row>
    <row r="53" spans="2:12" ht="15.75">
      <c r="B53" s="43"/>
      <c r="C53" s="43"/>
      <c r="D53" s="43"/>
      <c r="E53" s="43"/>
      <c r="F53" s="43"/>
      <c r="G53" s="43"/>
      <c r="H53" s="43"/>
      <c r="I53" s="43"/>
      <c r="J53" s="43"/>
      <c r="K53" s="43"/>
      <c r="L53" s="43"/>
    </row>
    <row r="54" spans="2:12" ht="15.75">
      <c r="B54" s="295" t="s">
        <v>152</v>
      </c>
      <c r="C54" s="291" t="s">
        <v>526</v>
      </c>
      <c r="D54" s="291" t="s">
        <v>527</v>
      </c>
      <c r="E54" s="291" t="s">
        <v>528</v>
      </c>
      <c r="F54" s="291" t="s">
        <v>529</v>
      </c>
      <c r="G54" s="291" t="s">
        <v>148</v>
      </c>
      <c r="H54" s="43"/>
      <c r="I54" s="43"/>
      <c r="J54" s="43"/>
      <c r="K54" s="43"/>
      <c r="L54" s="43"/>
    </row>
    <row r="55" spans="2:12" ht="15.75">
      <c r="B55" s="186" t="s">
        <v>140</v>
      </c>
      <c r="C55" s="231">
        <v>0</v>
      </c>
      <c r="D55" s="231">
        <v>2</v>
      </c>
      <c r="E55" s="231">
        <v>4</v>
      </c>
      <c r="F55" s="231">
        <v>1</v>
      </c>
      <c r="G55" s="74">
        <f>SUM(C55:F55)</f>
        <v>7</v>
      </c>
      <c r="H55" s="43"/>
      <c r="I55" s="43"/>
      <c r="J55" s="43"/>
      <c r="K55" s="43"/>
      <c r="L55" s="43"/>
    </row>
    <row r="56" spans="2:12" ht="15.75">
      <c r="B56" s="186" t="s">
        <v>139</v>
      </c>
      <c r="C56" s="231">
        <v>0</v>
      </c>
      <c r="D56" s="231">
        <v>6</v>
      </c>
      <c r="E56" s="231">
        <v>15</v>
      </c>
      <c r="F56" s="231">
        <v>0</v>
      </c>
      <c r="G56" s="74">
        <f t="shared" ref="G56:G57" si="0">SUM(C56:F56)</f>
        <v>21</v>
      </c>
      <c r="H56" s="43"/>
      <c r="I56" s="43"/>
      <c r="J56" s="43"/>
      <c r="K56" s="43"/>
      <c r="L56" s="43"/>
    </row>
    <row r="57" spans="2:12" ht="15.75">
      <c r="B57" s="186" t="s">
        <v>142</v>
      </c>
      <c r="C57" s="231">
        <v>0</v>
      </c>
      <c r="D57" s="231">
        <v>5</v>
      </c>
      <c r="E57" s="231">
        <v>14</v>
      </c>
      <c r="F57" s="231">
        <v>0</v>
      </c>
      <c r="G57" s="74">
        <f t="shared" si="0"/>
        <v>19</v>
      </c>
      <c r="H57" s="43"/>
      <c r="I57" s="43"/>
      <c r="J57" s="43"/>
      <c r="K57" s="43"/>
      <c r="L57" s="43"/>
    </row>
    <row r="58" spans="2:12" ht="15.75">
      <c r="B58" s="186" t="s">
        <v>144</v>
      </c>
      <c r="C58" s="231">
        <v>0</v>
      </c>
      <c r="D58" s="231">
        <v>1</v>
      </c>
      <c r="E58" s="231">
        <v>1</v>
      </c>
      <c r="F58" s="231">
        <v>0</v>
      </c>
      <c r="G58" s="74">
        <f>SUM(C58:F58)</f>
        <v>2</v>
      </c>
      <c r="H58" s="43"/>
      <c r="I58" s="43"/>
      <c r="J58" s="43"/>
      <c r="K58" s="43"/>
      <c r="L58" s="43"/>
    </row>
    <row r="59" spans="2:12" ht="15.75">
      <c r="B59" s="186" t="s">
        <v>546</v>
      </c>
      <c r="C59" s="231">
        <v>0</v>
      </c>
      <c r="D59" s="231">
        <v>1</v>
      </c>
      <c r="E59" s="231">
        <v>4</v>
      </c>
      <c r="F59" s="231">
        <v>0</v>
      </c>
      <c r="G59" s="74">
        <f>SUM(C59:F59)</f>
        <v>5</v>
      </c>
      <c r="H59" s="43"/>
      <c r="I59" s="43"/>
      <c r="J59" s="43"/>
      <c r="K59" s="43"/>
      <c r="L59" s="43"/>
    </row>
    <row r="60" spans="2:12" ht="15.75">
      <c r="B60" s="186" t="s">
        <v>141</v>
      </c>
      <c r="C60" s="231">
        <v>0</v>
      </c>
      <c r="D60" s="231">
        <v>0</v>
      </c>
      <c r="E60" s="231">
        <v>2</v>
      </c>
      <c r="F60" s="231">
        <v>0</v>
      </c>
      <c r="G60" s="74">
        <f>SUM(C60:F60)</f>
        <v>2</v>
      </c>
      <c r="H60" s="43"/>
      <c r="I60" s="43"/>
      <c r="J60" s="43"/>
      <c r="K60" s="43"/>
      <c r="L60" s="43"/>
    </row>
    <row r="61" spans="2:12" ht="15.75">
      <c r="B61" s="320" t="s">
        <v>148</v>
      </c>
      <c r="C61" s="295">
        <f>SUM(C55:C57)</f>
        <v>0</v>
      </c>
      <c r="D61" s="295">
        <f>SUM(D55:D57)</f>
        <v>13</v>
      </c>
      <c r="E61" s="295">
        <f>SUM(E55:E57)</f>
        <v>33</v>
      </c>
      <c r="F61" s="295">
        <f>SUM(F55:F57)</f>
        <v>1</v>
      </c>
      <c r="G61" s="295">
        <f>SUM(G55:G57)</f>
        <v>47</v>
      </c>
      <c r="H61" s="43"/>
      <c r="I61" s="43"/>
      <c r="J61" s="43"/>
      <c r="K61" s="43"/>
      <c r="L61" s="43"/>
    </row>
    <row r="62" spans="2:12" ht="15.75">
      <c r="B62" s="43"/>
      <c r="C62" s="43"/>
      <c r="D62" s="43"/>
      <c r="E62" s="43"/>
      <c r="F62" s="43"/>
      <c r="G62" s="43"/>
      <c r="H62" s="43"/>
      <c r="I62" s="43"/>
      <c r="J62" s="43"/>
      <c r="K62" s="43"/>
      <c r="L62" s="43"/>
    </row>
    <row r="63" spans="2:12" ht="15.75">
      <c r="B63" s="96" t="s">
        <v>531</v>
      </c>
      <c r="C63" s="43"/>
      <c r="D63" s="43"/>
      <c r="E63" s="43"/>
      <c r="F63" s="43"/>
      <c r="G63" s="43"/>
      <c r="H63" s="43"/>
      <c r="I63" s="43"/>
      <c r="J63" s="43"/>
      <c r="K63" s="43"/>
      <c r="L63" s="43"/>
    </row>
    <row r="64" spans="2:12" ht="15.75">
      <c r="B64" s="43"/>
      <c r="C64" s="43"/>
      <c r="D64" s="43"/>
      <c r="E64" s="43"/>
      <c r="F64" s="43"/>
      <c r="G64" s="43"/>
      <c r="H64" s="43"/>
      <c r="I64" s="43"/>
      <c r="J64" s="43"/>
      <c r="K64" s="43"/>
      <c r="L64" s="43"/>
    </row>
    <row r="65" spans="2:12" ht="15.75">
      <c r="B65" s="295" t="s">
        <v>152</v>
      </c>
      <c r="C65" s="291" t="s">
        <v>526</v>
      </c>
      <c r="D65" s="291" t="s">
        <v>527</v>
      </c>
      <c r="E65" s="291" t="s">
        <v>528</v>
      </c>
      <c r="F65" s="291" t="s">
        <v>529</v>
      </c>
      <c r="G65" s="291" t="s">
        <v>539</v>
      </c>
      <c r="H65" s="43"/>
      <c r="I65" s="43"/>
      <c r="J65" s="43"/>
      <c r="K65" s="43"/>
      <c r="L65" s="43"/>
    </row>
    <row r="66" spans="2:12" ht="15.75">
      <c r="B66" s="186" t="s">
        <v>140</v>
      </c>
      <c r="C66" s="190">
        <f>C55/SUM($C55:$F55)</f>
        <v>0</v>
      </c>
      <c r="D66" s="190">
        <f>D55/SUM($C55:$F55)</f>
        <v>0.2857142857142857</v>
      </c>
      <c r="E66" s="190">
        <f>E55/SUM($C55:$F55)</f>
        <v>0.5714285714285714</v>
      </c>
      <c r="F66" s="190">
        <f>F55/SUM($C55:$F55)</f>
        <v>0.14285714285714285</v>
      </c>
      <c r="G66" s="184">
        <f>SUM(E55:F55)/G55</f>
        <v>0.7142857142857143</v>
      </c>
      <c r="H66" s="43"/>
      <c r="I66" s="43"/>
      <c r="J66" s="43"/>
      <c r="K66" s="43"/>
      <c r="L66" s="43"/>
    </row>
    <row r="67" spans="2:12" ht="15.75">
      <c r="B67" s="186" t="s">
        <v>144</v>
      </c>
      <c r="C67" s="190">
        <f>C58/SUM($C58:$F58)</f>
        <v>0</v>
      </c>
      <c r="D67" s="190">
        <f>D58/SUM($C58:$F58)</f>
        <v>0.5</v>
      </c>
      <c r="E67" s="190">
        <f>E58/SUM($C58:$F58)</f>
        <v>0.5</v>
      </c>
      <c r="F67" s="190">
        <f>F58/SUM($C58:$F58)</f>
        <v>0</v>
      </c>
      <c r="G67" s="184">
        <f>SUM(E58:F58)/G58</f>
        <v>0.5</v>
      </c>
      <c r="H67" s="43"/>
      <c r="I67" s="43"/>
      <c r="J67" s="43"/>
      <c r="K67" s="43"/>
      <c r="L67" s="43"/>
    </row>
    <row r="68" spans="2:12" ht="15.75">
      <c r="B68" s="186" t="s">
        <v>139</v>
      </c>
      <c r="C68" s="190">
        <f>C56/SUM($C56:$F56)</f>
        <v>0</v>
      </c>
      <c r="D68" s="190">
        <f>D56/SUM($C56:$F56)</f>
        <v>0.2857142857142857</v>
      </c>
      <c r="E68" s="190">
        <f>E56/SUM($C56:$F56)</f>
        <v>0.7142857142857143</v>
      </c>
      <c r="F68" s="190">
        <f>F56/SUM($C56:$F56)</f>
        <v>0</v>
      </c>
      <c r="G68" s="184">
        <f>SUM(E56:F56)/G56</f>
        <v>0.7142857142857143</v>
      </c>
      <c r="H68" s="43"/>
      <c r="I68" s="43"/>
      <c r="J68" s="43"/>
      <c r="K68" s="43"/>
      <c r="L68" s="43"/>
    </row>
    <row r="69" spans="2:12" ht="15.75">
      <c r="B69" s="186" t="s">
        <v>141</v>
      </c>
      <c r="C69" s="190">
        <f>C55/SUM($C55:$F55)</f>
        <v>0</v>
      </c>
      <c r="D69" s="190">
        <f>D60/SUM($C60:$F60)</f>
        <v>0</v>
      </c>
      <c r="E69" s="190">
        <f>E60/SUM($C60:$F60)</f>
        <v>1</v>
      </c>
      <c r="F69" s="190">
        <f>F60/SUM($C60:$F60)</f>
        <v>0</v>
      </c>
      <c r="G69" s="184">
        <f>SUM(E55:F55)/G55</f>
        <v>0.7142857142857143</v>
      </c>
      <c r="H69" s="43"/>
      <c r="I69" s="43"/>
      <c r="J69" s="43"/>
      <c r="K69" s="43"/>
      <c r="L69" s="43"/>
    </row>
    <row r="70" spans="2:12" ht="15.75">
      <c r="B70" s="186" t="s">
        <v>546</v>
      </c>
      <c r="C70" s="190">
        <f>C56/SUM($C56:$F56)</f>
        <v>0</v>
      </c>
      <c r="D70" s="190">
        <f>D59/SUM($C59:$F59)</f>
        <v>0.2</v>
      </c>
      <c r="E70" s="190">
        <f>E59/SUM($C59:$F59)</f>
        <v>0.8</v>
      </c>
      <c r="F70" s="190">
        <f>F59/SUM($C59:$F59)</f>
        <v>0</v>
      </c>
      <c r="G70" s="184">
        <f>SUM(E56:F56)/G56</f>
        <v>0.7142857142857143</v>
      </c>
      <c r="H70" s="43"/>
      <c r="I70" s="43"/>
      <c r="J70" s="43"/>
      <c r="K70" s="43"/>
      <c r="L70" s="43"/>
    </row>
    <row r="71" spans="2:12" ht="15.75">
      <c r="B71" s="186" t="s">
        <v>142</v>
      </c>
      <c r="C71" s="190">
        <f>C57/SUM($C57:$F57)</f>
        <v>0</v>
      </c>
      <c r="D71" s="190">
        <f t="shared" ref="D71:F71" si="1">D57/SUM($C57:$F57)</f>
        <v>0.26315789473684209</v>
      </c>
      <c r="E71" s="190">
        <f t="shared" si="1"/>
        <v>0.73684210526315785</v>
      </c>
      <c r="F71" s="190">
        <f t="shared" si="1"/>
        <v>0</v>
      </c>
      <c r="G71" s="190">
        <f>G57/SUM($C57:$F57)</f>
        <v>1</v>
      </c>
      <c r="H71" s="43"/>
      <c r="I71" s="43"/>
      <c r="J71" s="43"/>
      <c r="K71" s="43"/>
      <c r="L71" s="43"/>
    </row>
    <row r="72" spans="2:12" ht="15.75">
      <c r="B72" s="43"/>
      <c r="C72" s="43"/>
      <c r="D72" s="43"/>
      <c r="E72" s="43"/>
      <c r="F72" s="43"/>
      <c r="G72" s="43"/>
      <c r="H72" s="43"/>
      <c r="I72" s="43"/>
      <c r="J72" s="43"/>
      <c r="K72" s="43"/>
      <c r="L72" s="43"/>
    </row>
    <row r="73" spans="2:12" ht="15.75">
      <c r="B73" s="180" t="s">
        <v>127</v>
      </c>
      <c r="C73" s="43"/>
      <c r="D73" s="43"/>
      <c r="E73" s="43"/>
      <c r="F73" s="43"/>
      <c r="G73" s="43"/>
      <c r="H73" s="43"/>
      <c r="I73" s="43"/>
      <c r="J73" s="43"/>
      <c r="K73" s="43"/>
      <c r="L73" s="43"/>
    </row>
    <row r="74" spans="2:12" ht="15.75">
      <c r="B74" s="43"/>
      <c r="C74" s="43"/>
      <c r="D74" s="43"/>
      <c r="E74" s="43"/>
      <c r="F74" s="43"/>
      <c r="G74" s="43"/>
      <c r="H74" s="43"/>
      <c r="I74" s="43"/>
      <c r="J74" s="43"/>
      <c r="K74" s="43"/>
      <c r="L74" s="43"/>
    </row>
    <row r="75" spans="2:12" ht="15.75">
      <c r="B75" s="43"/>
      <c r="C75" s="43"/>
      <c r="D75" s="43"/>
      <c r="E75" s="43"/>
      <c r="F75" s="43"/>
      <c r="G75" s="43"/>
      <c r="H75" s="43"/>
      <c r="I75" s="43"/>
      <c r="J75" s="43"/>
      <c r="K75" s="43"/>
      <c r="L75" s="43"/>
    </row>
    <row r="76" spans="2:12" ht="15.75">
      <c r="B76" s="43"/>
      <c r="C76" s="43"/>
      <c r="D76" s="43"/>
      <c r="E76" s="43"/>
      <c r="F76" s="43"/>
      <c r="G76" s="43"/>
      <c r="H76" s="43"/>
      <c r="I76" s="43"/>
      <c r="J76" s="43"/>
      <c r="K76" s="43"/>
      <c r="L76" s="43"/>
    </row>
    <row r="77" spans="2:12" ht="15.75">
      <c r="B77" s="43"/>
      <c r="C77" s="43"/>
      <c r="D77" s="43"/>
      <c r="E77" s="43"/>
      <c r="F77" s="43"/>
      <c r="G77" s="43"/>
      <c r="H77" s="43"/>
      <c r="I77" s="43"/>
      <c r="J77" s="43"/>
      <c r="K77" s="43"/>
      <c r="L77" s="43"/>
    </row>
    <row r="78" spans="2:12" ht="15.75">
      <c r="B78" s="43"/>
      <c r="C78" s="43"/>
      <c r="D78" s="43"/>
      <c r="E78" s="43"/>
      <c r="F78" s="43"/>
      <c r="G78" s="43"/>
      <c r="H78" s="43"/>
      <c r="I78" s="43"/>
      <c r="J78" s="43"/>
      <c r="K78" s="43"/>
      <c r="L78" s="43"/>
    </row>
  </sheetData>
  <hyperlinks>
    <hyperlink ref="B73" location="Introduction!A1" display="Return to information tab" xr:uid="{89CF645A-488A-4917-9851-2C4B19D915A9}"/>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69:G70"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C595-3CA1-4D72-A04E-0C8EA49A0538}">
  <sheetPr codeName="Sheet39">
    <tabColor rgb="FFCD1F45"/>
    <pageSetUpPr autoPageBreaks="0"/>
  </sheetPr>
  <dimension ref="B1:R59"/>
  <sheetViews>
    <sheetView showGridLines="0" zoomScaleNormal="100" workbookViewId="0"/>
  </sheetViews>
  <sheetFormatPr defaultColWidth="8.85546875" defaultRowHeight="14.25"/>
  <cols>
    <col min="1" max="1" width="2.42578125" customWidth="1"/>
    <col min="2" max="2" width="20.42578125" customWidth="1"/>
    <col min="3" max="3" width="26.42578125" bestFit="1" customWidth="1"/>
    <col min="4" max="4" width="33.5703125" bestFit="1" customWidth="1"/>
    <col min="5" max="5" width="26.85546875" bestFit="1" customWidth="1"/>
    <col min="6" max="6" width="33.42578125" bestFit="1" customWidth="1"/>
    <col min="7" max="7" width="28.42578125" customWidth="1"/>
    <col min="8" max="8" width="22.42578125" customWidth="1"/>
    <col min="9" max="9" width="18.85546875" bestFit="1" customWidth="1"/>
    <col min="10" max="10" width="16.85546875" customWidth="1"/>
    <col min="11" max="11" width="18.85546875" bestFit="1" customWidth="1"/>
    <col min="12" max="12" width="16.85546875" customWidth="1"/>
    <col min="13" max="13" width="9.42578125" customWidth="1"/>
    <col min="14" max="14" width="13.5703125" customWidth="1"/>
    <col min="16" max="16" width="13.140625" bestFit="1" customWidth="1"/>
    <col min="27" max="27" width="14.85546875" customWidth="1"/>
    <col min="28" max="28" width="17.140625" customWidth="1"/>
    <col min="29" max="29" width="16" customWidth="1"/>
  </cols>
  <sheetData>
    <row r="1" spans="2:17" ht="15.75">
      <c r="B1" s="43"/>
      <c r="C1" s="43"/>
      <c r="D1" s="43"/>
      <c r="E1" s="43"/>
      <c r="F1" s="43"/>
      <c r="G1" s="43"/>
      <c r="H1" s="43"/>
      <c r="I1" s="43"/>
      <c r="J1" s="43"/>
      <c r="K1" s="43"/>
      <c r="L1" s="43"/>
      <c r="M1" s="43"/>
      <c r="N1" s="43"/>
      <c r="O1" s="43"/>
      <c r="P1" s="43"/>
      <c r="Q1" s="43"/>
    </row>
    <row r="2" spans="2:17" ht="15.75">
      <c r="B2" s="43"/>
      <c r="C2" s="43"/>
      <c r="D2" s="43"/>
      <c r="E2" s="43"/>
      <c r="F2" s="43"/>
      <c r="G2" s="43"/>
      <c r="H2" s="43"/>
      <c r="I2" s="43"/>
      <c r="J2" s="43"/>
      <c r="K2" s="43"/>
      <c r="L2" s="43"/>
      <c r="M2" s="43"/>
      <c r="N2" s="43"/>
      <c r="O2" s="43"/>
      <c r="P2" s="43"/>
      <c r="Q2" s="43"/>
    </row>
    <row r="3" spans="2:17" ht="15.75">
      <c r="B3" s="43"/>
      <c r="C3" s="43"/>
      <c r="D3" s="43"/>
      <c r="E3" s="43"/>
      <c r="F3" s="43"/>
      <c r="G3" s="43"/>
      <c r="H3" s="43"/>
      <c r="I3" s="43"/>
      <c r="J3" s="43"/>
      <c r="K3" s="43"/>
      <c r="L3" s="43"/>
      <c r="M3" s="43"/>
      <c r="N3" s="43"/>
      <c r="O3" s="43"/>
      <c r="P3" s="43"/>
      <c r="Q3" s="43"/>
    </row>
    <row r="4" spans="2:17" ht="15.75">
      <c r="B4" s="43"/>
      <c r="C4" s="43"/>
      <c r="D4" s="43"/>
      <c r="E4" s="43"/>
      <c r="F4" s="43"/>
      <c r="G4" s="43"/>
      <c r="H4" s="43"/>
      <c r="I4" s="43"/>
      <c r="J4" s="43"/>
      <c r="K4" s="43"/>
      <c r="L4" s="43"/>
      <c r="M4" s="43"/>
      <c r="N4" s="43"/>
      <c r="O4" s="43"/>
      <c r="P4" s="43"/>
      <c r="Q4" s="43"/>
    </row>
    <row r="5" spans="2:17" ht="21">
      <c r="B5" s="182" t="s">
        <v>46</v>
      </c>
      <c r="C5" s="48"/>
      <c r="D5" s="43"/>
      <c r="E5" s="43"/>
      <c r="F5" s="43"/>
      <c r="G5" s="43"/>
      <c r="H5" s="43"/>
      <c r="I5" s="43"/>
      <c r="J5" s="43"/>
      <c r="K5" s="43"/>
      <c r="L5" s="43"/>
      <c r="M5" s="43"/>
      <c r="N5" s="43"/>
      <c r="O5" s="43"/>
      <c r="P5" s="43"/>
      <c r="Q5" s="43"/>
    </row>
    <row r="6" spans="2:17" ht="15.75">
      <c r="B6" s="53"/>
      <c r="C6" s="43"/>
      <c r="D6" s="43"/>
      <c r="E6" s="43"/>
      <c r="F6" s="43"/>
      <c r="G6" s="43"/>
      <c r="H6" s="43"/>
      <c r="I6" s="43"/>
      <c r="J6" s="43"/>
      <c r="K6" s="43"/>
      <c r="L6" s="43"/>
      <c r="M6" s="43"/>
      <c r="N6" s="43"/>
      <c r="O6" s="43"/>
      <c r="P6" s="43"/>
      <c r="Q6" s="43"/>
    </row>
    <row r="7" spans="2:17" ht="18">
      <c r="B7" s="191" t="s">
        <v>49</v>
      </c>
      <c r="C7" s="65"/>
      <c r="D7" s="43"/>
      <c r="E7" s="43"/>
      <c r="F7" s="43"/>
      <c r="G7" s="43"/>
      <c r="H7" s="43"/>
      <c r="I7" s="43"/>
      <c r="J7" s="43"/>
      <c r="K7" s="43"/>
      <c r="L7" s="43"/>
      <c r="M7" s="43"/>
      <c r="N7" s="43"/>
      <c r="O7" s="43"/>
      <c r="P7" s="43"/>
      <c r="Q7" s="43"/>
    </row>
    <row r="8" spans="2:17" ht="15.75">
      <c r="B8" s="187"/>
      <c r="C8" s="65"/>
      <c r="D8" s="43"/>
      <c r="E8" s="43"/>
      <c r="F8" s="43"/>
      <c r="G8" s="43"/>
      <c r="H8" s="43"/>
      <c r="I8" s="43"/>
      <c r="J8" s="43"/>
      <c r="K8" s="43"/>
      <c r="L8" s="43"/>
      <c r="M8" s="43"/>
      <c r="N8" s="43"/>
      <c r="O8" s="43"/>
      <c r="P8" s="43"/>
      <c r="Q8" s="43"/>
    </row>
    <row r="9" spans="2:17" ht="15.75">
      <c r="B9" s="185" t="s">
        <v>547</v>
      </c>
      <c r="C9" s="65"/>
      <c r="D9" s="43"/>
      <c r="E9" s="43"/>
      <c r="F9" s="43"/>
      <c r="G9" s="43"/>
      <c r="H9" s="43"/>
      <c r="I9" s="43"/>
      <c r="J9" s="43"/>
      <c r="K9" s="43"/>
      <c r="L9" s="43"/>
      <c r="M9" s="43"/>
      <c r="N9" s="43"/>
      <c r="O9" s="43"/>
      <c r="P9" s="43"/>
      <c r="Q9" s="43"/>
    </row>
    <row r="10" spans="2:17" ht="15.75">
      <c r="B10" s="185" t="s">
        <v>548</v>
      </c>
      <c r="C10" s="65"/>
      <c r="D10" s="43"/>
      <c r="E10" s="43"/>
      <c r="F10" s="43"/>
      <c r="G10" s="43"/>
      <c r="H10" s="43"/>
      <c r="I10" s="43"/>
      <c r="J10" s="43"/>
      <c r="K10" s="43"/>
      <c r="L10" s="43"/>
      <c r="M10" s="43"/>
      <c r="N10" s="43"/>
      <c r="O10" s="43"/>
      <c r="P10" s="43"/>
      <c r="Q10" s="43"/>
    </row>
    <row r="11" spans="2:17" ht="15.75">
      <c r="B11" s="71" t="s">
        <v>549</v>
      </c>
      <c r="C11" s="43"/>
      <c r="D11" s="43"/>
      <c r="E11" s="43"/>
      <c r="F11" s="43"/>
      <c r="G11" s="43"/>
      <c r="H11" s="43"/>
      <c r="I11" s="43"/>
      <c r="J11" s="43"/>
      <c r="K11" s="43"/>
      <c r="L11" s="43"/>
      <c r="M11" s="43"/>
      <c r="N11" s="43"/>
      <c r="O11" s="43"/>
      <c r="P11" s="43"/>
      <c r="Q11" s="43"/>
    </row>
    <row r="12" spans="2:17" ht="15.75">
      <c r="B12" s="71" t="s">
        <v>550</v>
      </c>
      <c r="C12" s="43"/>
      <c r="D12" s="43"/>
      <c r="E12" s="43"/>
      <c r="F12" s="43"/>
      <c r="G12" s="43"/>
      <c r="H12" s="43"/>
      <c r="I12" s="43"/>
      <c r="J12" s="43"/>
      <c r="K12" s="43"/>
      <c r="L12" s="43"/>
      <c r="M12" s="43"/>
      <c r="N12" s="43"/>
      <c r="O12" s="43"/>
      <c r="P12" s="43"/>
      <c r="Q12" s="43"/>
    </row>
    <row r="13" spans="2:17" ht="15.75">
      <c r="B13" s="43"/>
      <c r="C13" s="43"/>
      <c r="D13" s="43"/>
      <c r="E13" s="43"/>
      <c r="F13" s="43"/>
      <c r="G13" s="43"/>
      <c r="H13" s="43"/>
      <c r="I13" s="43"/>
      <c r="J13" s="43"/>
      <c r="K13" s="43"/>
      <c r="L13" s="43"/>
      <c r="M13" s="43"/>
      <c r="N13" s="43"/>
      <c r="O13" s="43"/>
      <c r="P13" s="43"/>
      <c r="Q13" s="43"/>
    </row>
    <row r="14" spans="2:17" ht="15.75">
      <c r="B14" s="43"/>
      <c r="C14" s="43"/>
      <c r="D14" s="43"/>
      <c r="E14" s="43"/>
      <c r="F14" s="43"/>
      <c r="G14" s="43"/>
      <c r="H14" s="43"/>
      <c r="I14" s="43"/>
      <c r="J14" s="43"/>
      <c r="K14" s="43"/>
      <c r="L14" s="43"/>
      <c r="M14" s="43"/>
      <c r="N14" s="43"/>
      <c r="O14" s="43"/>
      <c r="P14" s="43"/>
      <c r="Q14" s="43"/>
    </row>
    <row r="15" spans="2:17" ht="15.75">
      <c r="B15" s="43"/>
      <c r="C15" s="43"/>
      <c r="D15" s="43"/>
      <c r="E15" s="43"/>
      <c r="F15" s="43"/>
      <c r="G15" s="43"/>
      <c r="H15" s="43"/>
      <c r="I15" s="43"/>
      <c r="J15" s="43"/>
      <c r="K15" s="43"/>
      <c r="L15" s="43"/>
      <c r="M15" s="43"/>
      <c r="N15" s="43"/>
      <c r="O15" s="43"/>
      <c r="P15" s="43"/>
      <c r="Q15" s="43"/>
    </row>
    <row r="16" spans="2:17" ht="15.75">
      <c r="B16" s="43"/>
      <c r="C16" s="43"/>
      <c r="D16" s="43"/>
      <c r="E16" s="43"/>
      <c r="F16" s="43"/>
      <c r="G16" s="43"/>
      <c r="H16" s="43"/>
      <c r="I16" s="43"/>
      <c r="J16" s="43"/>
      <c r="K16" s="43"/>
      <c r="L16" s="43"/>
      <c r="M16" s="43"/>
      <c r="N16" s="43"/>
      <c r="O16" s="43"/>
      <c r="P16" s="43"/>
      <c r="Q16" s="43"/>
    </row>
    <row r="17" spans="2:18" ht="15.75">
      <c r="B17" s="43"/>
      <c r="C17" s="43"/>
      <c r="D17" s="43"/>
      <c r="E17" s="43"/>
      <c r="F17" s="43"/>
      <c r="G17" s="43"/>
      <c r="H17" s="43"/>
      <c r="I17" s="43"/>
      <c r="J17" s="43"/>
      <c r="K17" s="43"/>
      <c r="L17" s="43"/>
      <c r="M17" s="43"/>
      <c r="N17" s="43"/>
      <c r="O17" s="43"/>
      <c r="P17" s="43"/>
      <c r="Q17" s="43"/>
    </row>
    <row r="18" spans="2:18" ht="15.75">
      <c r="B18" s="43"/>
      <c r="C18" s="43"/>
      <c r="D18" s="43"/>
      <c r="E18" s="43"/>
      <c r="F18" s="43"/>
      <c r="G18" s="43"/>
      <c r="H18" s="43"/>
      <c r="I18" s="43"/>
      <c r="J18" s="43"/>
      <c r="K18" s="43"/>
      <c r="L18" s="43"/>
      <c r="M18" s="43"/>
      <c r="N18" s="43"/>
      <c r="O18" s="43"/>
      <c r="P18" s="43"/>
      <c r="Q18" s="43"/>
    </row>
    <row r="19" spans="2:18" ht="15.75">
      <c r="B19" s="43"/>
      <c r="C19" s="43"/>
      <c r="D19" s="43"/>
      <c r="E19" s="43"/>
      <c r="F19" s="43"/>
      <c r="G19" s="43"/>
      <c r="H19" s="43"/>
      <c r="I19" s="43"/>
      <c r="J19" s="43"/>
      <c r="K19" s="43"/>
      <c r="L19" s="43"/>
      <c r="M19" s="43"/>
      <c r="N19" s="43"/>
      <c r="O19" s="43"/>
      <c r="P19" s="43"/>
      <c r="Q19" s="43"/>
    </row>
    <row r="20" spans="2:18" ht="15.75">
      <c r="B20" s="43"/>
      <c r="C20" s="43"/>
      <c r="D20" s="43"/>
      <c r="E20" s="43"/>
      <c r="F20" s="43"/>
      <c r="G20" s="43"/>
      <c r="H20" s="43"/>
      <c r="I20" s="43"/>
      <c r="J20" s="43"/>
      <c r="K20" s="43"/>
      <c r="L20" s="43"/>
      <c r="M20" s="43"/>
      <c r="N20" s="43"/>
      <c r="O20" s="43"/>
      <c r="P20" s="43"/>
      <c r="Q20" s="43"/>
    </row>
    <row r="21" spans="2:18" ht="15.75">
      <c r="B21" s="43"/>
      <c r="C21" s="43"/>
      <c r="D21" s="43"/>
      <c r="E21" s="43"/>
      <c r="F21" s="43"/>
      <c r="G21" s="43"/>
      <c r="H21" s="43"/>
      <c r="I21" s="43"/>
      <c r="J21" s="43"/>
      <c r="K21" s="43"/>
      <c r="L21" s="43"/>
      <c r="M21" s="43"/>
      <c r="N21" s="43"/>
      <c r="O21" s="43"/>
      <c r="P21" s="43"/>
      <c r="Q21" s="43"/>
    </row>
    <row r="22" spans="2:18" ht="15.75">
      <c r="B22" s="43"/>
      <c r="C22" s="43"/>
      <c r="D22" s="43"/>
      <c r="E22" s="43"/>
      <c r="F22" s="43"/>
      <c r="G22" s="43"/>
      <c r="H22" s="52"/>
      <c r="I22" s="43"/>
      <c r="J22" s="43"/>
      <c r="K22" s="43"/>
      <c r="L22" s="43"/>
      <c r="M22" s="43"/>
      <c r="N22" s="43"/>
      <c r="O22" s="43"/>
      <c r="P22" s="43"/>
      <c r="Q22" s="43"/>
    </row>
    <row r="23" spans="2:18" ht="15.75">
      <c r="B23" s="43"/>
      <c r="C23" s="43"/>
      <c r="D23" s="43"/>
      <c r="E23" s="43"/>
      <c r="F23" s="43"/>
      <c r="G23" s="43"/>
      <c r="H23" s="43"/>
      <c r="I23" s="43"/>
      <c r="J23" s="43"/>
      <c r="K23" s="43"/>
      <c r="L23" s="43"/>
      <c r="M23" s="43"/>
      <c r="N23" s="43"/>
      <c r="O23" s="43"/>
      <c r="P23" s="43"/>
      <c r="Q23" s="43"/>
    </row>
    <row r="24" spans="2:18" ht="15.75">
      <c r="B24" s="43"/>
      <c r="C24" s="43"/>
      <c r="D24" s="43"/>
      <c r="E24" s="43"/>
      <c r="F24" s="43"/>
      <c r="G24" s="43"/>
      <c r="H24" s="43"/>
      <c r="I24" s="43"/>
      <c r="J24" s="43"/>
      <c r="K24" s="43"/>
      <c r="L24" s="43"/>
      <c r="M24" s="43"/>
      <c r="N24" s="43"/>
      <c r="O24" s="43"/>
      <c r="P24" s="43"/>
      <c r="Q24" s="43"/>
    </row>
    <row r="25" spans="2:18" ht="15.75">
      <c r="B25" s="43"/>
      <c r="C25" s="43"/>
      <c r="D25" s="43"/>
      <c r="E25" s="43"/>
      <c r="F25" s="43"/>
      <c r="G25" s="43"/>
      <c r="H25" s="43"/>
      <c r="I25" s="43"/>
      <c r="J25" s="43"/>
      <c r="K25" s="43"/>
      <c r="L25" s="43"/>
      <c r="M25" s="43"/>
      <c r="N25" s="43"/>
      <c r="O25" s="43"/>
      <c r="P25" s="43"/>
      <c r="Q25" s="43"/>
      <c r="R25" s="3"/>
    </row>
    <row r="26" spans="2:18" ht="15.75">
      <c r="B26" s="43"/>
      <c r="C26" s="43"/>
      <c r="D26" s="43"/>
      <c r="E26" s="43"/>
      <c r="F26" s="43"/>
      <c r="G26" s="43"/>
      <c r="H26" s="43"/>
      <c r="I26" s="43"/>
      <c r="J26" s="43"/>
      <c r="K26" s="43"/>
      <c r="L26" s="43"/>
      <c r="M26" s="43"/>
      <c r="N26" s="43"/>
      <c r="O26" s="43"/>
      <c r="P26" s="43"/>
      <c r="Q26" s="43"/>
    </row>
    <row r="27" spans="2:18" ht="15.75">
      <c r="B27" s="43"/>
      <c r="C27" s="43"/>
      <c r="D27" s="43"/>
      <c r="E27" s="43"/>
      <c r="F27" s="43"/>
      <c r="G27" s="43"/>
      <c r="H27" s="43"/>
      <c r="I27" s="43"/>
      <c r="J27" s="43"/>
      <c r="K27" s="43"/>
      <c r="L27" s="43"/>
      <c r="M27" s="43"/>
      <c r="N27" s="43"/>
      <c r="O27" s="43"/>
      <c r="P27" s="43"/>
      <c r="Q27" s="43"/>
    </row>
    <row r="28" spans="2:18" ht="15.75">
      <c r="B28" s="43"/>
      <c r="C28" s="43"/>
      <c r="D28" s="43"/>
      <c r="E28" s="43"/>
      <c r="F28" s="43"/>
      <c r="G28" s="43"/>
      <c r="H28" s="43"/>
      <c r="I28" s="43"/>
      <c r="J28" s="43"/>
      <c r="K28" s="43"/>
      <c r="L28" s="43"/>
      <c r="M28" s="43"/>
      <c r="N28" s="43"/>
      <c r="O28" s="43"/>
      <c r="P28" s="43"/>
      <c r="Q28" s="43"/>
    </row>
    <row r="29" spans="2:18" ht="15.75">
      <c r="B29" s="43"/>
      <c r="C29" s="43"/>
      <c r="D29" s="43"/>
      <c r="E29" s="43"/>
      <c r="F29" s="43"/>
      <c r="G29" s="43"/>
      <c r="H29" s="43"/>
      <c r="I29" s="43"/>
      <c r="J29" s="43"/>
      <c r="K29" s="43"/>
      <c r="L29" s="43"/>
      <c r="M29" s="43"/>
      <c r="N29" s="43"/>
      <c r="O29" s="43"/>
      <c r="P29" s="43"/>
      <c r="Q29" s="43"/>
    </row>
    <row r="30" spans="2:18" ht="15.75">
      <c r="B30" s="43"/>
      <c r="C30" s="43"/>
      <c r="D30" s="43"/>
      <c r="E30" s="43"/>
      <c r="F30" s="43"/>
      <c r="G30" s="43"/>
      <c r="H30" s="43"/>
      <c r="I30" s="43"/>
      <c r="J30" s="43"/>
      <c r="K30" s="43"/>
      <c r="L30" s="43"/>
      <c r="M30" s="43"/>
      <c r="N30" s="43"/>
      <c r="O30" s="43"/>
      <c r="P30" s="43"/>
      <c r="Q30" s="43"/>
    </row>
    <row r="31" spans="2:18" ht="15.75">
      <c r="B31" s="43"/>
      <c r="C31" s="43"/>
      <c r="D31" s="43"/>
      <c r="E31" s="43"/>
      <c r="F31" s="43"/>
      <c r="G31" s="43"/>
      <c r="H31" s="43"/>
      <c r="I31" s="43"/>
      <c r="J31" s="43"/>
      <c r="K31" s="43"/>
      <c r="L31" s="43"/>
      <c r="M31" s="43"/>
      <c r="N31" s="43"/>
      <c r="O31" s="43"/>
      <c r="P31" s="43"/>
      <c r="Q31" s="43"/>
    </row>
    <row r="32" spans="2:18" ht="15.75">
      <c r="B32" s="43"/>
      <c r="C32" s="43"/>
      <c r="D32" s="43"/>
      <c r="E32" s="43"/>
      <c r="F32" s="43"/>
      <c r="G32" s="43"/>
      <c r="H32" s="43"/>
      <c r="I32" s="43"/>
      <c r="J32" s="43"/>
      <c r="K32" s="43"/>
      <c r="L32" s="43"/>
      <c r="M32" s="43"/>
      <c r="N32" s="43"/>
      <c r="O32" s="43"/>
      <c r="P32" s="43"/>
      <c r="Q32" s="43"/>
    </row>
    <row r="33" spans="2:17" ht="15.75">
      <c r="B33" s="43"/>
      <c r="C33" s="43"/>
      <c r="D33" s="43"/>
      <c r="E33" s="43"/>
      <c r="F33" s="43"/>
      <c r="G33" s="43"/>
      <c r="H33" s="43"/>
      <c r="I33" s="43"/>
      <c r="J33" s="43"/>
      <c r="K33" s="43"/>
      <c r="L33" s="43"/>
      <c r="M33" s="43"/>
      <c r="N33" s="43"/>
      <c r="O33" s="43"/>
      <c r="P33" s="43"/>
      <c r="Q33" s="43"/>
    </row>
    <row r="34" spans="2:17" ht="15.75">
      <c r="B34" s="43"/>
      <c r="C34" s="43"/>
      <c r="D34" s="43"/>
      <c r="E34" s="43"/>
      <c r="F34" s="43"/>
      <c r="G34" s="43"/>
      <c r="H34" s="43"/>
      <c r="I34" s="43"/>
      <c r="J34" s="43"/>
      <c r="K34" s="43"/>
      <c r="L34" s="43"/>
      <c r="M34" s="43"/>
      <c r="N34" s="43"/>
      <c r="O34" s="43"/>
      <c r="P34" s="43"/>
      <c r="Q34" s="43"/>
    </row>
    <row r="35" spans="2:17" ht="15.75">
      <c r="B35" s="96" t="s">
        <v>525</v>
      </c>
      <c r="C35" s="43"/>
      <c r="D35" s="43"/>
      <c r="E35" s="43"/>
      <c r="F35" s="43"/>
      <c r="G35" s="43"/>
      <c r="H35" s="43"/>
      <c r="I35" s="43"/>
      <c r="J35" s="43"/>
      <c r="K35" s="43"/>
      <c r="L35" s="43"/>
      <c r="M35" s="43"/>
      <c r="N35" s="43"/>
      <c r="O35" s="43"/>
      <c r="P35" s="43"/>
      <c r="Q35" s="43"/>
    </row>
    <row r="36" spans="2:17" ht="15.75">
      <c r="B36" s="96"/>
      <c r="C36" s="43"/>
      <c r="D36" s="43"/>
      <c r="E36" s="43"/>
      <c r="F36" s="43"/>
      <c r="G36" s="43"/>
      <c r="H36" s="43"/>
      <c r="I36" s="43"/>
      <c r="J36" s="43"/>
      <c r="K36" s="43"/>
      <c r="L36" s="43"/>
      <c r="M36" s="43"/>
      <c r="N36" s="43"/>
      <c r="O36" s="43"/>
      <c r="P36" s="43"/>
      <c r="Q36" s="43"/>
    </row>
    <row r="37" spans="2:17" ht="15.75">
      <c r="B37" s="96"/>
      <c r="C37" s="43"/>
      <c r="D37" s="43"/>
      <c r="E37" s="43"/>
      <c r="F37" s="43"/>
      <c r="G37" s="43"/>
      <c r="H37" s="43"/>
      <c r="I37" s="43"/>
      <c r="J37" s="43"/>
      <c r="K37" s="43"/>
      <c r="L37" s="43"/>
      <c r="M37" s="43"/>
      <c r="N37" s="43"/>
      <c r="O37" s="43"/>
      <c r="P37" s="43"/>
      <c r="Q37" s="43"/>
    </row>
    <row r="38" spans="2:17" ht="15.75">
      <c r="B38" s="96"/>
      <c r="C38" s="43"/>
      <c r="D38" s="43"/>
      <c r="E38" s="43"/>
      <c r="F38" s="43"/>
      <c r="G38" s="43"/>
      <c r="H38" s="43"/>
      <c r="I38" s="43"/>
      <c r="J38" s="43"/>
      <c r="K38" s="43"/>
      <c r="L38" s="43"/>
      <c r="M38" s="43"/>
      <c r="N38" s="43"/>
      <c r="O38" s="43"/>
      <c r="P38" s="43"/>
      <c r="Q38" s="43"/>
    </row>
    <row r="39" spans="2:17" ht="15.75">
      <c r="B39" s="43"/>
      <c r="C39" s="43"/>
      <c r="D39" s="43"/>
      <c r="E39" s="43"/>
      <c r="F39" s="43"/>
      <c r="G39" s="43"/>
      <c r="H39" s="43"/>
      <c r="I39" s="43"/>
      <c r="J39" s="43"/>
      <c r="K39" s="43"/>
      <c r="L39" s="43"/>
      <c r="M39" s="43"/>
      <c r="N39" s="43"/>
      <c r="O39" s="43"/>
      <c r="P39" s="43"/>
      <c r="Q39" s="43"/>
    </row>
    <row r="40" spans="2:17" ht="15.75">
      <c r="B40" s="335" t="s">
        <v>202</v>
      </c>
      <c r="C40" s="291" t="s">
        <v>526</v>
      </c>
      <c r="D40" s="291" t="s">
        <v>527</v>
      </c>
      <c r="E40" s="291" t="s">
        <v>528</v>
      </c>
      <c r="F40" s="291" t="s">
        <v>529</v>
      </c>
      <c r="G40" s="291" t="s">
        <v>530</v>
      </c>
      <c r="H40" s="43"/>
      <c r="I40" s="43"/>
      <c r="J40" s="43"/>
      <c r="K40" s="43"/>
      <c r="L40" s="43"/>
      <c r="M40" s="43"/>
      <c r="N40" s="43"/>
      <c r="O40" s="43"/>
      <c r="P40" s="43"/>
      <c r="Q40" s="43"/>
    </row>
    <row r="41" spans="2:17" ht="31.5">
      <c r="B41" s="105" t="s">
        <v>458</v>
      </c>
      <c r="C41" s="188">
        <v>3</v>
      </c>
      <c r="D41" s="188">
        <v>27</v>
      </c>
      <c r="E41" s="188">
        <v>44</v>
      </c>
      <c r="F41" s="188">
        <v>9</v>
      </c>
      <c r="G41" s="74">
        <f t="shared" ref="G41:G43" si="0">SUM(C41:F41)</f>
        <v>83</v>
      </c>
      <c r="H41" s="43"/>
      <c r="I41" s="43"/>
      <c r="J41" s="43"/>
      <c r="K41" s="43"/>
      <c r="L41" s="43"/>
      <c r="M41" s="43"/>
      <c r="N41" s="43"/>
      <c r="O41" s="43"/>
      <c r="P41" s="43"/>
      <c r="Q41" s="43"/>
    </row>
    <row r="42" spans="2:17" ht="31.5">
      <c r="B42" s="105" t="s">
        <v>459</v>
      </c>
      <c r="C42" s="188">
        <v>0</v>
      </c>
      <c r="D42" s="188">
        <v>14</v>
      </c>
      <c r="E42" s="188">
        <v>36</v>
      </c>
      <c r="F42" s="188">
        <v>16</v>
      </c>
      <c r="G42" s="74">
        <f t="shared" si="0"/>
        <v>66</v>
      </c>
      <c r="H42" s="43"/>
      <c r="I42" s="43"/>
      <c r="J42" s="43"/>
      <c r="K42" s="43"/>
      <c r="L42" s="43"/>
      <c r="M42" s="43"/>
      <c r="N42" s="43"/>
      <c r="O42" s="43"/>
      <c r="P42" s="43"/>
      <c r="Q42" s="43"/>
    </row>
    <row r="43" spans="2:17" ht="31.5">
      <c r="B43" s="105" t="s">
        <v>460</v>
      </c>
      <c r="C43" s="188">
        <v>0</v>
      </c>
      <c r="D43" s="188">
        <v>8</v>
      </c>
      <c r="E43" s="188">
        <v>37</v>
      </c>
      <c r="F43" s="188">
        <v>5</v>
      </c>
      <c r="G43" s="74">
        <f t="shared" si="0"/>
        <v>50</v>
      </c>
      <c r="H43" s="43"/>
      <c r="I43" s="43"/>
      <c r="J43" s="43"/>
      <c r="K43" s="43"/>
      <c r="L43" s="43"/>
      <c r="M43" s="43"/>
      <c r="N43" s="43"/>
      <c r="O43" s="43"/>
      <c r="P43" s="43"/>
      <c r="Q43" s="43"/>
    </row>
    <row r="44" spans="2:17" ht="31.5">
      <c r="B44" s="105" t="s">
        <v>461</v>
      </c>
      <c r="C44" s="188">
        <v>0</v>
      </c>
      <c r="D44" s="188">
        <v>5</v>
      </c>
      <c r="E44" s="188">
        <v>43</v>
      </c>
      <c r="F44" s="188">
        <v>2</v>
      </c>
      <c r="G44" s="74">
        <f t="shared" ref="G44:G45" si="1">SUM(C44:F44)</f>
        <v>50</v>
      </c>
      <c r="H44" s="43"/>
      <c r="I44" s="43"/>
      <c r="J44" s="43"/>
      <c r="K44" s="43"/>
      <c r="L44" s="43"/>
      <c r="M44" s="43"/>
      <c r="N44" s="43"/>
      <c r="O44" s="43"/>
      <c r="P44" s="43"/>
      <c r="Q44" s="43"/>
    </row>
    <row r="45" spans="2:17" ht="31.5">
      <c r="B45" s="105" t="s">
        <v>462</v>
      </c>
      <c r="C45" s="188">
        <v>0</v>
      </c>
      <c r="D45" s="188">
        <v>15</v>
      </c>
      <c r="E45" s="188">
        <v>40</v>
      </c>
      <c r="F45" s="188">
        <v>1</v>
      </c>
      <c r="G45" s="74">
        <f t="shared" si="1"/>
        <v>56</v>
      </c>
      <c r="H45" s="43"/>
      <c r="I45" s="43"/>
      <c r="J45" s="43"/>
      <c r="K45" s="43"/>
      <c r="L45" s="43"/>
      <c r="M45" s="43"/>
      <c r="N45" s="43"/>
      <c r="O45" s="43"/>
      <c r="P45" s="43"/>
      <c r="Q45" s="43"/>
    </row>
    <row r="46" spans="2:17" ht="15.75">
      <c r="B46" s="320" t="s">
        <v>148</v>
      </c>
      <c r="C46" s="295">
        <f>SUM(C41:C45)</f>
        <v>3</v>
      </c>
      <c r="D46" s="295">
        <f>SUM(D41:D45)</f>
        <v>69</v>
      </c>
      <c r="E46" s="295">
        <f>SUM(E41:E45)</f>
        <v>200</v>
      </c>
      <c r="F46" s="295">
        <f>SUM(F41:F45)</f>
        <v>33</v>
      </c>
      <c r="G46" s="295">
        <f>SUM(G41:G45)</f>
        <v>305</v>
      </c>
      <c r="H46" s="43"/>
      <c r="I46" s="43"/>
      <c r="J46" s="43"/>
      <c r="K46" s="43"/>
      <c r="L46" s="43"/>
      <c r="M46" s="43"/>
      <c r="N46" s="43"/>
      <c r="O46" s="43"/>
      <c r="P46" s="43"/>
      <c r="Q46" s="43"/>
    </row>
    <row r="47" spans="2:17" ht="15.75">
      <c r="B47" s="43"/>
      <c r="C47" s="43"/>
      <c r="D47" s="43"/>
      <c r="E47" s="43"/>
      <c r="F47" s="43"/>
      <c r="G47" s="43"/>
      <c r="H47" s="43"/>
      <c r="I47" s="43"/>
      <c r="J47" s="43"/>
      <c r="K47" s="43"/>
      <c r="L47" s="43"/>
      <c r="M47" s="43"/>
      <c r="N47" s="43"/>
      <c r="O47" s="43"/>
      <c r="P47" s="43"/>
      <c r="Q47" s="43"/>
    </row>
    <row r="48" spans="2:17" ht="15.75">
      <c r="B48" s="96" t="s">
        <v>531</v>
      </c>
      <c r="C48" s="43"/>
      <c r="D48" s="43"/>
      <c r="E48" s="43"/>
      <c r="F48" s="43"/>
      <c r="G48" s="43"/>
      <c r="H48" s="43"/>
      <c r="I48" s="43"/>
      <c r="J48" s="43"/>
      <c r="K48" s="43"/>
      <c r="L48" s="43"/>
      <c r="M48" s="43"/>
      <c r="N48" s="43"/>
      <c r="O48" s="43"/>
      <c r="P48" s="43"/>
      <c r="Q48" s="43"/>
    </row>
    <row r="49" spans="2:17" ht="15.75">
      <c r="B49" s="96"/>
      <c r="C49" s="43"/>
      <c r="D49" s="43"/>
      <c r="E49" s="43"/>
      <c r="F49" s="43"/>
      <c r="G49" s="43"/>
      <c r="H49" s="43"/>
      <c r="I49" s="43"/>
      <c r="J49" s="43"/>
      <c r="K49" s="43"/>
      <c r="L49" s="43"/>
      <c r="M49" s="43"/>
      <c r="N49" s="43"/>
      <c r="O49" s="43"/>
      <c r="P49" s="43"/>
      <c r="Q49" s="43"/>
    </row>
    <row r="50" spans="2:17" ht="15.75">
      <c r="B50" s="335" t="s">
        <v>202</v>
      </c>
      <c r="C50" s="291" t="s">
        <v>526</v>
      </c>
      <c r="D50" s="291" t="s">
        <v>527</v>
      </c>
      <c r="E50" s="291" t="s">
        <v>528</v>
      </c>
      <c r="F50" s="291" t="s">
        <v>529</v>
      </c>
      <c r="G50" s="291" t="s">
        <v>539</v>
      </c>
      <c r="H50" s="43"/>
      <c r="I50" s="43"/>
      <c r="J50" s="43"/>
      <c r="K50" s="43"/>
      <c r="L50" s="43"/>
      <c r="M50" s="43"/>
      <c r="N50" s="43"/>
      <c r="O50" s="43"/>
      <c r="P50" s="43"/>
      <c r="Q50" s="43"/>
    </row>
    <row r="51" spans="2:17" ht="31.5">
      <c r="B51" s="105" t="s">
        <v>458</v>
      </c>
      <c r="C51" s="189">
        <f t="shared" ref="C51:F51" si="2">C41/SUM($C41:$F41)</f>
        <v>3.614457831325301E-2</v>
      </c>
      <c r="D51" s="189">
        <f t="shared" si="2"/>
        <v>0.3253012048192771</v>
      </c>
      <c r="E51" s="189">
        <f t="shared" si="2"/>
        <v>0.53012048192771088</v>
      </c>
      <c r="F51" s="189">
        <f t="shared" si="2"/>
        <v>0.10843373493975904</v>
      </c>
      <c r="G51" s="190">
        <f>(E41+F41)/G41</f>
        <v>0.63855421686746983</v>
      </c>
      <c r="H51" s="43"/>
      <c r="I51" s="43"/>
      <c r="J51" s="43"/>
      <c r="K51" s="43"/>
      <c r="L51" s="43"/>
      <c r="M51" s="43"/>
      <c r="N51" s="43"/>
      <c r="O51" s="43"/>
      <c r="P51" s="43"/>
      <c r="Q51" s="43"/>
    </row>
    <row r="52" spans="2:17" ht="31.5">
      <c r="B52" s="105" t="s">
        <v>459</v>
      </c>
      <c r="C52" s="189">
        <f t="shared" ref="C52:F52" si="3">C42/SUM($C42:$F42)</f>
        <v>0</v>
      </c>
      <c r="D52" s="189">
        <f t="shared" si="3"/>
        <v>0.21212121212121213</v>
      </c>
      <c r="E52" s="189">
        <f t="shared" si="3"/>
        <v>0.54545454545454541</v>
      </c>
      <c r="F52" s="189">
        <f t="shared" si="3"/>
        <v>0.24242424242424243</v>
      </c>
      <c r="G52" s="190">
        <f>(E42+F42)/G42</f>
        <v>0.78787878787878785</v>
      </c>
      <c r="H52" s="43"/>
      <c r="I52" s="43"/>
      <c r="J52" s="43"/>
      <c r="K52" s="43"/>
      <c r="L52" s="43"/>
      <c r="M52" s="43"/>
      <c r="N52" s="43"/>
      <c r="O52" s="43"/>
      <c r="P52" s="43"/>
      <c r="Q52" s="43"/>
    </row>
    <row r="53" spans="2:17" ht="31.5">
      <c r="B53" s="105" t="s">
        <v>460</v>
      </c>
      <c r="C53" s="189">
        <f t="shared" ref="C53:F53" si="4">C43/SUM($C43:$F43)</f>
        <v>0</v>
      </c>
      <c r="D53" s="189">
        <f t="shared" si="4"/>
        <v>0.16</v>
      </c>
      <c r="E53" s="189">
        <f t="shared" si="4"/>
        <v>0.74</v>
      </c>
      <c r="F53" s="189">
        <f t="shared" si="4"/>
        <v>0.1</v>
      </c>
      <c r="G53" s="190">
        <f>(E43+F43)/G43</f>
        <v>0.84</v>
      </c>
      <c r="H53" s="43"/>
      <c r="I53" s="43"/>
      <c r="J53" s="43"/>
      <c r="K53" s="43"/>
      <c r="L53" s="43"/>
      <c r="M53" s="43"/>
      <c r="N53" s="43"/>
      <c r="O53" s="43"/>
      <c r="P53" s="43"/>
      <c r="Q53" s="43"/>
    </row>
    <row r="54" spans="2:17" ht="31.5">
      <c r="B54" s="105" t="s">
        <v>461</v>
      </c>
      <c r="C54" s="189">
        <f t="shared" ref="C54:F54" si="5">C44/SUM($C44:$F44)</f>
        <v>0</v>
      </c>
      <c r="D54" s="189">
        <f t="shared" si="5"/>
        <v>0.1</v>
      </c>
      <c r="E54" s="189">
        <f t="shared" si="5"/>
        <v>0.86</v>
      </c>
      <c r="F54" s="189">
        <f t="shared" si="5"/>
        <v>0.04</v>
      </c>
      <c r="G54" s="190">
        <f t="shared" ref="G54" si="6">(E44+F44)/G44</f>
        <v>0.9</v>
      </c>
      <c r="H54" s="43"/>
      <c r="I54" s="43"/>
      <c r="J54" s="43"/>
      <c r="K54" s="43"/>
      <c r="L54" s="43"/>
      <c r="M54" s="43"/>
      <c r="N54" s="43"/>
      <c r="O54" s="43"/>
      <c r="P54" s="43"/>
      <c r="Q54" s="43"/>
    </row>
    <row r="55" spans="2:17" ht="31.5">
      <c r="B55" s="105" t="s">
        <v>462</v>
      </c>
      <c r="C55" s="189">
        <v>0</v>
      </c>
      <c r="D55" s="189">
        <v>0.26800000000000002</v>
      </c>
      <c r="E55" s="189">
        <v>0.71399999999999997</v>
      </c>
      <c r="F55" s="189">
        <v>1.7000000000000001E-2</v>
      </c>
      <c r="G55" s="190">
        <f>(E45+F45)/G45</f>
        <v>0.7321428571428571</v>
      </c>
      <c r="H55" s="43"/>
      <c r="I55" s="43"/>
      <c r="J55" s="43"/>
      <c r="K55" s="43"/>
      <c r="L55" s="43"/>
      <c r="M55" s="43"/>
      <c r="N55" s="43"/>
      <c r="O55" s="43"/>
      <c r="P55" s="43"/>
      <c r="Q55" s="43"/>
    </row>
    <row r="56" spans="2:17" ht="15.75">
      <c r="B56" s="320" t="s">
        <v>533</v>
      </c>
      <c r="C56" s="336">
        <f>C46/$G$46</f>
        <v>9.8360655737704927E-3</v>
      </c>
      <c r="D56" s="336">
        <f>D46/$G$46</f>
        <v>0.2262295081967213</v>
      </c>
      <c r="E56" s="336">
        <f>E46/$G$46</f>
        <v>0.65573770491803274</v>
      </c>
      <c r="F56" s="336">
        <f>F46/$G$46</f>
        <v>0.10819672131147541</v>
      </c>
      <c r="G56" s="336">
        <f t="shared" ref="G56" si="7">(E46+F46)/G46</f>
        <v>0.76393442622950825</v>
      </c>
      <c r="H56" s="43"/>
      <c r="I56" s="43"/>
      <c r="J56" s="43"/>
      <c r="K56" s="43"/>
      <c r="L56" s="43"/>
      <c r="M56" s="43"/>
      <c r="N56" s="43"/>
      <c r="O56" s="43"/>
      <c r="P56" s="43"/>
      <c r="Q56" s="43"/>
    </row>
    <row r="57" spans="2:17" ht="15.75">
      <c r="B57" s="43"/>
      <c r="C57" s="43"/>
      <c r="D57" s="43"/>
      <c r="E57" s="43"/>
      <c r="F57" s="43"/>
      <c r="G57" s="43"/>
      <c r="H57" s="43"/>
      <c r="I57" s="43"/>
      <c r="J57" s="43"/>
      <c r="K57" s="43"/>
      <c r="L57" s="43"/>
      <c r="M57" s="43"/>
      <c r="N57" s="43"/>
      <c r="O57" s="43"/>
      <c r="P57" s="43"/>
      <c r="Q57" s="43"/>
    </row>
    <row r="58" spans="2:17" ht="15.75">
      <c r="B58" s="63" t="s">
        <v>127</v>
      </c>
      <c r="C58" s="43"/>
      <c r="D58" s="43"/>
      <c r="E58" s="43"/>
      <c r="F58" s="43"/>
      <c r="G58" s="43"/>
      <c r="H58" s="43"/>
      <c r="I58" s="43"/>
      <c r="J58" s="43"/>
      <c r="K58" s="43"/>
      <c r="L58" s="43"/>
      <c r="M58" s="43"/>
      <c r="N58" s="43"/>
      <c r="O58" s="43"/>
      <c r="P58" s="43"/>
      <c r="Q58" s="43"/>
    </row>
    <row r="59" spans="2:17" ht="15.75">
      <c r="B59" s="43"/>
      <c r="C59" s="43"/>
      <c r="D59" s="43"/>
      <c r="E59" s="43"/>
      <c r="F59" s="43"/>
      <c r="G59" s="43"/>
      <c r="H59" s="43"/>
      <c r="I59" s="43"/>
      <c r="J59" s="43"/>
      <c r="K59" s="43"/>
      <c r="L59" s="43"/>
      <c r="M59" s="43"/>
      <c r="N59" s="43"/>
      <c r="O59" s="43"/>
      <c r="P59" s="43"/>
      <c r="Q59" s="43"/>
    </row>
  </sheetData>
  <phoneticPr fontId="19" type="noConversion"/>
  <hyperlinks>
    <hyperlink ref="B58" location="Introduction!A1" display="Return to information tab" xr:uid="{44F4F0DF-317E-48C5-9C7D-82D7E4D46CCF}"/>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CA3F-DD22-4F97-914D-223232A7C66E}">
  <sheetPr codeName="Sheet4">
    <tabColor rgb="FF45286F"/>
    <pageSetUpPr autoPageBreaks="0"/>
  </sheetPr>
  <dimension ref="A4:N67"/>
  <sheetViews>
    <sheetView showGridLines="0" zoomScaleNormal="100" workbookViewId="0"/>
  </sheetViews>
  <sheetFormatPr defaultColWidth="8.85546875" defaultRowHeight="14.25"/>
  <cols>
    <col min="1" max="1" width="2.42578125" customWidth="1"/>
    <col min="2" max="2" width="17" customWidth="1"/>
    <col min="3" max="3" width="19.42578125" customWidth="1"/>
    <col min="4" max="4" width="20.85546875" customWidth="1"/>
    <col min="5" max="5" width="13.42578125" customWidth="1"/>
    <col min="6" max="6" width="14.85546875" customWidth="1"/>
    <col min="10" max="10" width="21.140625" customWidth="1"/>
    <col min="11" max="11" width="16.140625" bestFit="1" customWidth="1"/>
    <col min="12" max="12" width="20.85546875" bestFit="1" customWidth="1"/>
    <col min="22" max="22" width="14.85546875" customWidth="1"/>
    <col min="23" max="23" width="17.140625" customWidth="1"/>
    <col min="24" max="24" width="16" customWidth="1"/>
  </cols>
  <sheetData>
    <row r="4" spans="2:14" ht="15.75">
      <c r="B4" s="43"/>
      <c r="C4" s="43"/>
      <c r="D4" s="43"/>
      <c r="E4" s="43"/>
      <c r="F4" s="43"/>
      <c r="G4" s="43"/>
      <c r="H4" s="43"/>
      <c r="I4" s="43"/>
      <c r="J4" s="43"/>
      <c r="K4" s="43"/>
      <c r="L4" s="43"/>
      <c r="M4" s="43"/>
      <c r="N4" s="43"/>
    </row>
    <row r="5" spans="2:14" ht="21">
      <c r="B5" s="70" t="s">
        <v>8</v>
      </c>
      <c r="C5" s="43"/>
      <c r="D5" s="43"/>
      <c r="E5" s="43"/>
      <c r="F5" s="43"/>
      <c r="G5" s="43"/>
      <c r="H5" s="43"/>
      <c r="I5" s="43"/>
      <c r="J5" s="43"/>
      <c r="K5" s="43"/>
      <c r="L5" s="43"/>
      <c r="M5" s="43"/>
      <c r="N5" s="43"/>
    </row>
    <row r="6" spans="2:14" ht="15.75">
      <c r="B6" s="43"/>
      <c r="C6" s="43"/>
      <c r="D6" s="43"/>
      <c r="E6" s="43"/>
      <c r="F6" s="43"/>
      <c r="G6" s="43"/>
      <c r="H6" s="43"/>
      <c r="I6" s="43"/>
      <c r="J6" s="52"/>
      <c r="K6" s="43"/>
      <c r="L6" s="43"/>
      <c r="M6" s="43"/>
      <c r="N6" s="43"/>
    </row>
    <row r="7" spans="2:14" ht="18">
      <c r="B7" s="69" t="s">
        <v>10</v>
      </c>
      <c r="C7" s="43"/>
      <c r="D7" s="43"/>
      <c r="E7" s="43"/>
      <c r="F7" s="43"/>
      <c r="G7" s="43"/>
      <c r="H7" s="43"/>
      <c r="I7" s="43"/>
      <c r="J7" s="43"/>
      <c r="K7" s="43"/>
      <c r="L7" s="43"/>
      <c r="M7" s="43"/>
      <c r="N7" s="43"/>
    </row>
    <row r="8" spans="2:14" ht="15.75">
      <c r="B8" s="65"/>
      <c r="C8" s="43"/>
      <c r="D8" s="43"/>
      <c r="E8" s="43"/>
      <c r="F8" s="43"/>
      <c r="G8" s="43"/>
      <c r="H8" s="43"/>
      <c r="I8" s="43"/>
      <c r="J8" s="43"/>
      <c r="K8" s="43"/>
      <c r="L8" s="43"/>
      <c r="M8" s="43"/>
      <c r="N8" s="43"/>
    </row>
    <row r="9" spans="2:14" ht="15.75">
      <c r="B9" s="71" t="s">
        <v>149</v>
      </c>
      <c r="C9" s="43"/>
      <c r="D9" s="43"/>
      <c r="E9" s="43"/>
      <c r="F9" s="43"/>
      <c r="G9" s="43"/>
      <c r="H9" s="43"/>
      <c r="I9" s="43"/>
      <c r="J9" s="43"/>
      <c r="K9" s="43"/>
      <c r="L9" s="43"/>
      <c r="M9" s="43"/>
      <c r="N9" s="43"/>
    </row>
    <row r="10" spans="2:14" ht="15.75">
      <c r="B10" s="71" t="s">
        <v>150</v>
      </c>
      <c r="C10" s="43"/>
      <c r="D10" s="43"/>
      <c r="E10" s="43"/>
      <c r="F10" s="43"/>
      <c r="G10" s="43"/>
      <c r="H10" s="43"/>
      <c r="I10" s="43"/>
      <c r="J10" s="43"/>
      <c r="K10" s="43"/>
      <c r="L10" s="43"/>
      <c r="M10" s="43"/>
      <c r="N10" s="43"/>
    </row>
    <row r="11" spans="2:14" ht="15.75">
      <c r="B11" s="65"/>
      <c r="C11" s="43"/>
      <c r="D11" s="43"/>
      <c r="E11" s="43"/>
      <c r="F11" s="43"/>
      <c r="G11" s="43"/>
      <c r="H11" s="43"/>
      <c r="I11" s="43"/>
      <c r="J11" s="43"/>
      <c r="K11" s="43"/>
      <c r="L11" s="43"/>
      <c r="M11" s="43"/>
      <c r="N11" s="43"/>
    </row>
    <row r="12" spans="2:14" ht="15.75">
      <c r="B12" s="65"/>
      <c r="C12" s="43"/>
      <c r="D12" s="43"/>
      <c r="E12" s="43"/>
      <c r="F12" s="43"/>
      <c r="G12" s="43"/>
      <c r="H12" s="43"/>
      <c r="I12" s="43"/>
      <c r="J12" s="43"/>
      <c r="K12" s="43"/>
      <c r="L12" s="43"/>
      <c r="M12" s="43"/>
      <c r="N12" s="43"/>
    </row>
    <row r="13" spans="2:14" ht="15.75">
      <c r="B13" s="43"/>
      <c r="C13" s="43"/>
      <c r="D13" s="43"/>
      <c r="E13" s="43"/>
      <c r="F13" s="43"/>
      <c r="G13" s="43"/>
      <c r="H13" s="43"/>
      <c r="I13" s="43"/>
      <c r="J13" s="43"/>
      <c r="K13" s="43"/>
      <c r="L13" s="43"/>
      <c r="M13" s="43"/>
      <c r="N13" s="43"/>
    </row>
    <row r="14" spans="2:14" ht="15.75">
      <c r="B14" s="43"/>
      <c r="C14" s="43"/>
      <c r="D14" s="43"/>
      <c r="E14" s="43"/>
      <c r="F14" s="43"/>
      <c r="G14" s="43"/>
      <c r="H14" s="43"/>
      <c r="I14" s="43"/>
      <c r="J14" s="72" t="s">
        <v>151</v>
      </c>
      <c r="K14" s="43"/>
      <c r="L14" s="73"/>
      <c r="M14" s="43"/>
      <c r="N14" s="43"/>
    </row>
    <row r="15" spans="2:14" ht="15.75">
      <c r="B15" s="43"/>
      <c r="C15" s="43"/>
      <c r="D15" s="43"/>
      <c r="E15" s="43"/>
      <c r="F15" s="43"/>
      <c r="G15" s="43"/>
      <c r="H15" s="43"/>
      <c r="I15" s="43"/>
      <c r="J15" s="295" t="s">
        <v>152</v>
      </c>
      <c r="K15" s="291" t="s">
        <v>153</v>
      </c>
      <c r="L15" s="291" t="s">
        <v>154</v>
      </c>
      <c r="M15" s="43"/>
      <c r="N15" s="43"/>
    </row>
    <row r="16" spans="2:14" ht="15.75">
      <c r="B16" s="43"/>
      <c r="C16" s="43"/>
      <c r="D16" s="43"/>
      <c r="E16" s="43"/>
      <c r="F16" s="43"/>
      <c r="G16" s="43"/>
      <c r="H16" s="43"/>
      <c r="I16" s="43"/>
      <c r="J16" s="74" t="s">
        <v>140</v>
      </c>
      <c r="K16" s="104">
        <v>7907.19</v>
      </c>
      <c r="L16" s="184">
        <f t="shared" ref="L16:L20" si="0">K16/$K$24</f>
        <v>0.35982252761629557</v>
      </c>
      <c r="M16" s="43"/>
      <c r="N16" s="43"/>
    </row>
    <row r="17" spans="1:14" ht="15.75">
      <c r="B17" s="43"/>
      <c r="C17" s="43"/>
      <c r="D17" s="43"/>
      <c r="E17" s="43"/>
      <c r="F17" s="43"/>
      <c r="G17" s="43"/>
      <c r="H17" s="43"/>
      <c r="I17" s="43"/>
      <c r="J17" s="74" t="s">
        <v>141</v>
      </c>
      <c r="K17" s="104">
        <v>5485.38</v>
      </c>
      <c r="L17" s="184">
        <f>K17/$K$24</f>
        <v>0.24961627285241353</v>
      </c>
      <c r="M17" s="43"/>
      <c r="N17" s="43"/>
    </row>
    <row r="18" spans="1:14" ht="15.75">
      <c r="B18" s="43"/>
      <c r="C18" s="43"/>
      <c r="D18" s="43"/>
      <c r="E18" s="43"/>
      <c r="F18" s="43"/>
      <c r="G18" s="43"/>
      <c r="H18" s="43"/>
      <c r="I18" s="43"/>
      <c r="J18" s="74" t="s">
        <v>142</v>
      </c>
      <c r="K18" s="104">
        <v>5125.84</v>
      </c>
      <c r="L18" s="184">
        <f t="shared" si="0"/>
        <v>0.23325513930444478</v>
      </c>
      <c r="M18" s="43"/>
      <c r="N18" s="43"/>
    </row>
    <row r="19" spans="1:14" ht="15.75">
      <c r="B19" s="43"/>
      <c r="C19" s="43"/>
      <c r="D19" s="43"/>
      <c r="E19" s="43"/>
      <c r="F19" s="43"/>
      <c r="G19" s="43"/>
      <c r="H19" s="43"/>
      <c r="I19" s="43"/>
      <c r="J19" s="74" t="s">
        <v>139</v>
      </c>
      <c r="K19" s="104">
        <v>2613.11</v>
      </c>
      <c r="L19" s="184">
        <f t="shared" si="0"/>
        <v>0.11891150271327972</v>
      </c>
      <c r="M19" s="43"/>
      <c r="N19" s="43"/>
    </row>
    <row r="20" spans="1:14" ht="15.75">
      <c r="B20" s="43"/>
      <c r="C20" s="43"/>
      <c r="D20" s="43"/>
      <c r="E20" s="43"/>
      <c r="F20" s="43"/>
      <c r="G20" s="43"/>
      <c r="H20" s="43"/>
      <c r="I20" s="43"/>
      <c r="J20" s="74" t="s">
        <v>155</v>
      </c>
      <c r="K20" s="104">
        <f>SUM(K21:K23)</f>
        <v>843.7299999999999</v>
      </c>
      <c r="L20" s="184">
        <f t="shared" si="0"/>
        <v>3.8394557513566394E-2</v>
      </c>
      <c r="M20" s="43"/>
      <c r="N20" s="43"/>
    </row>
    <row r="21" spans="1:14" ht="15.75">
      <c r="B21" s="43"/>
      <c r="C21" s="43"/>
      <c r="D21" s="43"/>
      <c r="E21" s="43"/>
      <c r="F21" s="43"/>
      <c r="G21" s="43"/>
      <c r="H21" s="43"/>
      <c r="I21" s="43"/>
      <c r="J21" s="77" t="s">
        <v>156</v>
      </c>
      <c r="K21" s="283">
        <v>647.05999999999995</v>
      </c>
      <c r="L21" s="284">
        <f>K21/$K$24</f>
        <v>2.9444943743529649E-2</v>
      </c>
      <c r="M21" s="43"/>
      <c r="N21" s="43"/>
    </row>
    <row r="22" spans="1:14" ht="15.75">
      <c r="B22" s="43"/>
      <c r="C22" s="43"/>
      <c r="D22" s="43"/>
      <c r="E22" s="43"/>
      <c r="F22" s="43"/>
      <c r="G22" s="43"/>
      <c r="H22" s="43"/>
      <c r="I22" s="43"/>
      <c r="J22" s="77" t="s">
        <v>157</v>
      </c>
      <c r="K22" s="283">
        <v>175.39</v>
      </c>
      <c r="L22" s="284">
        <f t="shared" ref="L22:L23" si="1">K22/$K$24</f>
        <v>7.9812516353625091E-3</v>
      </c>
      <c r="M22" s="43"/>
      <c r="N22" s="43"/>
    </row>
    <row r="23" spans="1:14" ht="15.75">
      <c r="B23" s="43"/>
      <c r="C23" s="43"/>
      <c r="D23" s="43"/>
      <c r="E23" s="43"/>
      <c r="F23" s="43"/>
      <c r="G23" s="43"/>
      <c r="H23" s="43"/>
      <c r="I23" s="43"/>
      <c r="J23" s="77" t="s">
        <v>158</v>
      </c>
      <c r="K23" s="283">
        <v>21.28</v>
      </c>
      <c r="L23" s="284">
        <f t="shared" si="1"/>
        <v>9.683621346742358E-4</v>
      </c>
      <c r="M23" s="43"/>
      <c r="N23" s="43"/>
    </row>
    <row r="24" spans="1:14" ht="15.75">
      <c r="B24" s="43"/>
      <c r="C24" s="43"/>
      <c r="D24" s="43"/>
      <c r="E24" s="43"/>
      <c r="F24" s="43"/>
      <c r="G24" s="43"/>
      <c r="H24" s="43"/>
      <c r="I24" s="43"/>
      <c r="J24" s="295" t="s">
        <v>148</v>
      </c>
      <c r="K24" s="296">
        <f>SUM(K16:K20)</f>
        <v>21975.25</v>
      </c>
      <c r="L24" s="298">
        <f>SUM(L16:L20)</f>
        <v>0.99999999999999989</v>
      </c>
      <c r="M24" s="43"/>
      <c r="N24" s="43"/>
    </row>
    <row r="25" spans="1:14" ht="15.75">
      <c r="B25" s="43"/>
      <c r="C25" s="43"/>
      <c r="D25" s="43"/>
      <c r="E25" s="43"/>
      <c r="F25" s="43"/>
      <c r="G25" s="43"/>
      <c r="H25" s="43"/>
      <c r="I25" s="43"/>
      <c r="J25" s="43"/>
      <c r="K25" s="43"/>
      <c r="L25" s="43"/>
      <c r="M25" s="52"/>
      <c r="N25" s="43"/>
    </row>
    <row r="26" spans="1:14" ht="15.75">
      <c r="B26" s="43"/>
      <c r="C26" s="43"/>
      <c r="D26" s="43"/>
      <c r="E26" s="43"/>
      <c r="F26" s="43"/>
      <c r="G26" s="43"/>
      <c r="H26" s="43"/>
      <c r="I26" s="43"/>
      <c r="J26" s="43"/>
      <c r="K26" s="43"/>
      <c r="L26" s="43"/>
      <c r="M26" s="43"/>
      <c r="N26" s="43"/>
    </row>
    <row r="27" spans="1:14" ht="15.75">
      <c r="B27" s="43"/>
      <c r="C27" s="43"/>
      <c r="D27" s="43"/>
      <c r="E27" s="43"/>
      <c r="F27" s="43"/>
      <c r="G27" s="43"/>
      <c r="H27" s="43"/>
      <c r="I27" s="43"/>
      <c r="J27" s="72" t="s">
        <v>159</v>
      </c>
      <c r="K27" s="43"/>
      <c r="L27" s="43"/>
      <c r="M27" s="43"/>
      <c r="N27" s="43"/>
    </row>
    <row r="28" spans="1:14" ht="15.75">
      <c r="B28" s="43"/>
      <c r="C28" s="43"/>
      <c r="D28" s="43"/>
      <c r="E28" s="43"/>
      <c r="F28" s="43"/>
      <c r="G28" s="43"/>
      <c r="H28" s="43"/>
      <c r="I28" s="43"/>
      <c r="J28" s="295" t="s">
        <v>152</v>
      </c>
      <c r="K28" s="291" t="s">
        <v>153</v>
      </c>
      <c r="L28" s="291" t="s">
        <v>154</v>
      </c>
      <c r="M28" s="43"/>
      <c r="N28" s="43"/>
    </row>
    <row r="29" spans="1:14" ht="15.75">
      <c r="A29" t="s">
        <v>0</v>
      </c>
      <c r="B29" s="43"/>
      <c r="C29" s="43"/>
      <c r="D29" s="43"/>
      <c r="E29" s="43"/>
      <c r="F29" s="43"/>
      <c r="G29" s="43"/>
      <c r="H29" s="43"/>
      <c r="I29" s="43"/>
      <c r="J29" s="74" t="s">
        <v>139</v>
      </c>
      <c r="K29" s="104">
        <v>1259.8399999999999</v>
      </c>
      <c r="L29" s="285">
        <f t="shared" ref="L29:L35" si="2">K29/$K$36</f>
        <v>0.75310095823345502</v>
      </c>
      <c r="M29" s="43"/>
      <c r="N29" s="43"/>
    </row>
    <row r="30" spans="1:14" ht="15.75">
      <c r="B30" s="43"/>
      <c r="C30" s="43"/>
      <c r="D30" s="43"/>
      <c r="E30" s="43"/>
      <c r="F30" s="43"/>
      <c r="G30" s="43"/>
      <c r="H30" s="43"/>
      <c r="I30" s="43"/>
      <c r="J30" s="74" t="s">
        <v>142</v>
      </c>
      <c r="K30" s="104">
        <v>276.19</v>
      </c>
      <c r="L30" s="285">
        <f t="shared" si="2"/>
        <v>0.16509949966225707</v>
      </c>
      <c r="M30" s="43"/>
      <c r="N30" s="43"/>
    </row>
    <row r="31" spans="1:14" ht="15.75">
      <c r="B31" s="43"/>
      <c r="C31" s="43"/>
      <c r="D31" s="43"/>
      <c r="E31" s="43"/>
      <c r="F31" s="43"/>
      <c r="G31" s="43"/>
      <c r="H31" s="43"/>
      <c r="I31" s="43"/>
      <c r="J31" s="74" t="s">
        <v>140</v>
      </c>
      <c r="K31" s="104">
        <v>117.62</v>
      </c>
      <c r="L31" s="285">
        <f t="shared" si="2"/>
        <v>7.0310305044623905E-2</v>
      </c>
      <c r="M31" s="43"/>
      <c r="N31" s="43"/>
    </row>
    <row r="32" spans="1:14" ht="15.75">
      <c r="B32" s="43"/>
      <c r="C32" s="43"/>
      <c r="D32" s="43"/>
      <c r="E32" s="43"/>
      <c r="F32" s="43"/>
      <c r="G32" s="43"/>
      <c r="H32" s="43"/>
      <c r="I32" s="43"/>
      <c r="J32" s="74" t="s">
        <v>155</v>
      </c>
      <c r="K32" s="104">
        <f>SUM(K33:K35)</f>
        <v>19.22</v>
      </c>
      <c r="L32" s="285">
        <f t="shared" si="2"/>
        <v>1.1489237059663929E-2</v>
      </c>
      <c r="M32" s="43"/>
      <c r="N32" s="43"/>
    </row>
    <row r="33" spans="2:14" ht="15.75">
      <c r="B33" s="43"/>
      <c r="C33" s="43"/>
      <c r="D33" s="43"/>
      <c r="E33" s="43"/>
      <c r="F33" s="43"/>
      <c r="G33" s="43"/>
      <c r="H33" s="43"/>
      <c r="I33" s="43"/>
      <c r="J33" s="77" t="s">
        <v>156</v>
      </c>
      <c r="K33" s="287">
        <v>11.24</v>
      </c>
      <c r="L33" s="286">
        <f t="shared" si="2"/>
        <v>6.7189919121031514E-3</v>
      </c>
      <c r="M33" s="43"/>
      <c r="N33" s="79"/>
    </row>
    <row r="34" spans="2:14" ht="15.75">
      <c r="B34" s="43"/>
      <c r="C34" s="43"/>
      <c r="D34" s="43"/>
      <c r="E34" s="43"/>
      <c r="F34" s="43"/>
      <c r="G34" s="43"/>
      <c r="H34" s="43"/>
      <c r="I34" s="43"/>
      <c r="J34" s="77" t="s">
        <v>158</v>
      </c>
      <c r="K34" s="287">
        <v>6.78</v>
      </c>
      <c r="L34" s="286">
        <f t="shared" si="2"/>
        <v>4.0529150501832176E-3</v>
      </c>
      <c r="M34" s="43"/>
      <c r="N34" s="43"/>
    </row>
    <row r="35" spans="2:14" ht="15.75">
      <c r="B35" s="43"/>
      <c r="C35" s="43"/>
      <c r="D35" s="43"/>
      <c r="E35" s="43"/>
      <c r="F35" s="43"/>
      <c r="G35" s="43"/>
      <c r="H35" s="43"/>
      <c r="I35" s="43"/>
      <c r="J35" s="77" t="s">
        <v>160</v>
      </c>
      <c r="K35" s="287">
        <v>1.2</v>
      </c>
      <c r="L35" s="286">
        <f t="shared" si="2"/>
        <v>7.1733009737756062E-4</v>
      </c>
      <c r="M35" s="43"/>
      <c r="N35" s="43"/>
    </row>
    <row r="36" spans="2:14" ht="15.75">
      <c r="B36" s="43"/>
      <c r="C36" s="43"/>
      <c r="D36" s="43"/>
      <c r="E36" s="43"/>
      <c r="F36" s="43"/>
      <c r="G36" s="43"/>
      <c r="H36" s="43"/>
      <c r="I36" s="43"/>
      <c r="J36" s="295" t="s">
        <v>148</v>
      </c>
      <c r="K36" s="296">
        <f>SUM(K29:K32)</f>
        <v>1672.8700000000001</v>
      </c>
      <c r="L36" s="297">
        <f>SUM(L29:L32)</f>
        <v>1</v>
      </c>
      <c r="M36" s="43"/>
      <c r="N36" s="43"/>
    </row>
    <row r="37" spans="2:14" ht="15.75">
      <c r="B37" s="43"/>
      <c r="C37" s="43"/>
      <c r="D37" s="43"/>
      <c r="E37" s="43"/>
      <c r="F37" s="43"/>
      <c r="G37" s="43"/>
      <c r="H37" s="43"/>
      <c r="I37" s="43"/>
      <c r="M37" s="43"/>
      <c r="N37" s="43"/>
    </row>
    <row r="38" spans="2:14" ht="15.75">
      <c r="B38" s="43"/>
      <c r="C38" s="43"/>
      <c r="D38" s="43"/>
      <c r="E38" s="43"/>
      <c r="F38" s="43"/>
      <c r="G38" s="43"/>
      <c r="H38" s="43"/>
      <c r="I38" s="43"/>
      <c r="M38" s="43"/>
      <c r="N38" s="43"/>
    </row>
    <row r="39" spans="2:14" ht="15.75">
      <c r="B39" s="43"/>
      <c r="C39" s="43"/>
      <c r="D39" s="43"/>
      <c r="E39" s="43"/>
      <c r="F39" s="43"/>
      <c r="G39" s="43"/>
      <c r="H39" s="43"/>
      <c r="I39" s="43"/>
      <c r="J39" s="72" t="s">
        <v>161</v>
      </c>
      <c r="K39" s="43"/>
      <c r="L39" s="43"/>
      <c r="M39" s="43"/>
      <c r="N39" s="43"/>
    </row>
    <row r="40" spans="2:14" ht="15.75">
      <c r="B40" s="43"/>
      <c r="C40" s="43"/>
      <c r="D40" s="43"/>
      <c r="E40" s="43"/>
      <c r="F40" s="43"/>
      <c r="G40" s="43"/>
      <c r="H40" s="43"/>
      <c r="I40" s="43"/>
      <c r="J40" s="295" t="s">
        <v>152</v>
      </c>
      <c r="K40" s="291" t="s">
        <v>153</v>
      </c>
      <c r="L40" s="291" t="s">
        <v>154</v>
      </c>
      <c r="M40" s="43"/>
      <c r="N40" s="43"/>
    </row>
    <row r="41" spans="2:14" ht="15.75">
      <c r="B41" s="43"/>
      <c r="C41" s="43"/>
      <c r="D41" s="43"/>
      <c r="E41" s="43"/>
      <c r="F41" s="43"/>
      <c r="G41" s="43"/>
      <c r="H41" s="43"/>
      <c r="I41" s="43"/>
      <c r="J41" s="74" t="s">
        <v>139</v>
      </c>
      <c r="K41" s="104">
        <v>7449.75</v>
      </c>
      <c r="L41" s="285">
        <f t="shared" ref="L41:L50" si="3">K41/$K$51</f>
        <v>0.84000852439940199</v>
      </c>
      <c r="M41" s="43"/>
      <c r="N41" s="43"/>
    </row>
    <row r="42" spans="2:14" ht="15.75">
      <c r="B42" s="43"/>
      <c r="C42" s="79"/>
      <c r="D42" s="43"/>
      <c r="E42" s="43"/>
      <c r="F42" s="43"/>
      <c r="G42" s="43"/>
      <c r="H42" s="43"/>
      <c r="I42" s="43"/>
      <c r="J42" s="74" t="s">
        <v>144</v>
      </c>
      <c r="K42" s="104">
        <v>618.17999999999995</v>
      </c>
      <c r="L42" s="285">
        <f t="shared" si="3"/>
        <v>6.9703878601727873E-2</v>
      </c>
      <c r="M42" s="43"/>
      <c r="N42" s="43"/>
    </row>
    <row r="43" spans="2:14" ht="15.75">
      <c r="B43" s="43"/>
      <c r="C43" s="79"/>
      <c r="D43" s="43"/>
      <c r="E43" s="43"/>
      <c r="F43" s="43"/>
      <c r="G43" s="43"/>
      <c r="H43" s="43"/>
      <c r="I43" s="43"/>
      <c r="J43" s="74" t="s">
        <v>141</v>
      </c>
      <c r="K43" s="104">
        <v>363.51</v>
      </c>
      <c r="L43" s="285">
        <f t="shared" si="3"/>
        <v>4.0988153790989842E-2</v>
      </c>
      <c r="M43" s="43"/>
      <c r="N43" s="43"/>
    </row>
    <row r="44" spans="2:14" ht="15.75">
      <c r="B44" s="43"/>
      <c r="C44" s="43"/>
      <c r="D44" s="43"/>
      <c r="E44" s="43"/>
      <c r="F44" s="43"/>
      <c r="G44" s="43"/>
      <c r="H44" s="43"/>
      <c r="I44" s="43"/>
      <c r="J44" s="74" t="s">
        <v>140</v>
      </c>
      <c r="K44" s="104">
        <v>299.33</v>
      </c>
      <c r="L44" s="285">
        <f t="shared" si="3"/>
        <v>3.3751434827809387E-2</v>
      </c>
      <c r="M44" s="43"/>
      <c r="N44" s="43"/>
    </row>
    <row r="45" spans="2:14" ht="15.75">
      <c r="B45" s="43"/>
      <c r="C45" s="43"/>
      <c r="D45" s="43"/>
      <c r="E45" s="43"/>
      <c r="F45" s="43"/>
      <c r="G45" s="43"/>
      <c r="H45" s="43"/>
      <c r="I45" s="43"/>
      <c r="J45" s="74" t="s">
        <v>155</v>
      </c>
      <c r="K45" s="104">
        <f>SUM(K46:K50)</f>
        <v>137.88999999999999</v>
      </c>
      <c r="L45" s="285">
        <f t="shared" si="3"/>
        <v>1.5548008380070946E-2</v>
      </c>
      <c r="M45" s="43"/>
      <c r="N45" s="43"/>
    </row>
    <row r="46" spans="2:14" ht="15.75">
      <c r="B46" s="43"/>
      <c r="C46" s="43"/>
      <c r="D46" s="43"/>
      <c r="E46" s="43"/>
      <c r="F46" s="43"/>
      <c r="G46" s="43"/>
      <c r="H46" s="43"/>
      <c r="I46" s="43"/>
      <c r="J46" s="77" t="s">
        <v>156</v>
      </c>
      <c r="K46" s="283">
        <v>73.88</v>
      </c>
      <c r="L46" s="284">
        <f t="shared" si="3"/>
        <v>8.3304580398842667E-3</v>
      </c>
      <c r="M46" s="43"/>
      <c r="N46" s="43"/>
    </row>
    <row r="47" spans="2:14" ht="15.75">
      <c r="B47" s="43"/>
      <c r="C47" s="43"/>
      <c r="D47" s="43"/>
      <c r="E47" s="43"/>
      <c r="F47" s="43"/>
      <c r="G47" s="43"/>
      <c r="H47" s="43"/>
      <c r="I47" s="43"/>
      <c r="J47" s="77" t="s">
        <v>162</v>
      </c>
      <c r="K47" s="283">
        <v>41.08</v>
      </c>
      <c r="L47" s="284">
        <f t="shared" si="3"/>
        <v>4.6320413681435529E-3</v>
      </c>
      <c r="M47" s="43"/>
      <c r="N47" s="43"/>
    </row>
    <row r="48" spans="2:14" ht="15.75">
      <c r="B48" s="43"/>
      <c r="C48" s="43"/>
      <c r="D48" s="43"/>
      <c r="E48" s="43"/>
      <c r="F48" s="43"/>
      <c r="G48" s="43"/>
      <c r="H48" s="43"/>
      <c r="I48" s="43"/>
      <c r="J48" s="77" t="s">
        <v>160</v>
      </c>
      <c r="K48" s="283">
        <v>12.6</v>
      </c>
      <c r="L48" s="284">
        <f t="shared" si="3"/>
        <v>1.4207332336564937E-3</v>
      </c>
      <c r="M48" s="43"/>
      <c r="N48" s="43"/>
    </row>
    <row r="49" spans="2:14" ht="15.75">
      <c r="B49" s="43"/>
      <c r="C49" s="43"/>
      <c r="D49" s="43"/>
      <c r="E49" s="43"/>
      <c r="F49" s="43"/>
      <c r="G49" s="43"/>
      <c r="H49" s="43"/>
      <c r="I49" s="43"/>
      <c r="J49" s="77" t="s">
        <v>157</v>
      </c>
      <c r="K49" s="283">
        <v>6.98</v>
      </c>
      <c r="L49" s="284">
        <f t="shared" si="3"/>
        <v>7.8704110880335927E-4</v>
      </c>
      <c r="M49" s="43"/>
      <c r="N49" s="43"/>
    </row>
    <row r="50" spans="2:14" ht="15.75">
      <c r="B50" s="43"/>
      <c r="C50" s="43"/>
      <c r="D50" s="43"/>
      <c r="E50" s="43"/>
      <c r="F50" s="43"/>
      <c r="G50" s="43"/>
      <c r="H50" s="43"/>
      <c r="I50" s="43"/>
      <c r="J50" s="77" t="s">
        <v>163</v>
      </c>
      <c r="K50" s="283">
        <v>3.35</v>
      </c>
      <c r="L50" s="78">
        <f t="shared" si="3"/>
        <v>3.7773462958327414E-4</v>
      </c>
      <c r="M50" s="43"/>
      <c r="N50" s="43"/>
    </row>
    <row r="51" spans="2:14" ht="15.75">
      <c r="B51" s="43"/>
      <c r="C51" s="43"/>
      <c r="D51" s="43"/>
      <c r="E51" s="43"/>
      <c r="F51" s="43"/>
      <c r="G51" s="43"/>
      <c r="H51" s="43"/>
      <c r="I51" s="43"/>
      <c r="J51" s="295" t="s">
        <v>148</v>
      </c>
      <c r="K51" s="296">
        <f>SUM(K41:K45)</f>
        <v>8868.66</v>
      </c>
      <c r="L51" s="297">
        <f>SUM(L41:L45)</f>
        <v>1</v>
      </c>
      <c r="M51" s="43"/>
      <c r="N51" s="43"/>
    </row>
    <row r="52" spans="2:14" ht="15.75">
      <c r="B52" s="43"/>
      <c r="C52" s="43"/>
      <c r="D52" s="43"/>
      <c r="E52" s="43"/>
      <c r="F52" s="43"/>
      <c r="G52" s="43"/>
      <c r="H52" s="43"/>
      <c r="I52" s="43"/>
      <c r="J52" s="43"/>
      <c r="K52" s="43"/>
      <c r="L52" s="43"/>
      <c r="M52" s="43"/>
      <c r="N52" s="43"/>
    </row>
    <row r="53" spans="2:14" ht="15.75">
      <c r="B53" s="43"/>
      <c r="C53" s="43"/>
      <c r="D53" s="43"/>
      <c r="E53" s="43"/>
      <c r="F53" s="43"/>
      <c r="G53" s="43"/>
      <c r="H53" s="43"/>
      <c r="I53" s="43"/>
      <c r="J53" s="43"/>
      <c r="K53" s="43"/>
      <c r="L53" s="43"/>
      <c r="M53" s="43"/>
      <c r="N53" s="43"/>
    </row>
    <row r="54" spans="2:14" ht="15.75">
      <c r="B54" s="43"/>
      <c r="C54" s="43"/>
      <c r="D54" s="43"/>
      <c r="E54" s="43"/>
      <c r="F54" s="43"/>
      <c r="G54" s="43"/>
      <c r="H54" s="43"/>
      <c r="I54" s="43"/>
      <c r="J54" s="72" t="s">
        <v>164</v>
      </c>
      <c r="K54" s="43"/>
      <c r="L54" s="43"/>
      <c r="M54" s="43"/>
      <c r="N54" s="43"/>
    </row>
    <row r="55" spans="2:14" ht="15.75">
      <c r="B55" s="43"/>
      <c r="C55" s="43"/>
      <c r="D55" s="43"/>
      <c r="E55" s="43"/>
      <c r="F55" s="43"/>
      <c r="G55" s="43"/>
      <c r="H55" s="43"/>
      <c r="I55" s="43"/>
      <c r="J55" s="295" t="s">
        <v>152</v>
      </c>
      <c r="K55" s="291" t="s">
        <v>153</v>
      </c>
      <c r="L55" s="291" t="s">
        <v>154</v>
      </c>
      <c r="M55" s="43"/>
      <c r="N55" s="43"/>
    </row>
    <row r="56" spans="2:14" ht="15.75">
      <c r="B56" s="43"/>
      <c r="C56" s="43"/>
      <c r="D56" s="43"/>
      <c r="E56" s="43"/>
      <c r="F56" s="43"/>
      <c r="G56" s="43"/>
      <c r="H56" s="43"/>
      <c r="I56" s="43"/>
      <c r="J56" s="74" t="s">
        <v>139</v>
      </c>
      <c r="K56" s="104">
        <v>976.64</v>
      </c>
      <c r="L56" s="285">
        <f t="shared" ref="L56:L64" si="4">K56/$K$65</f>
        <v>0.39989845304681804</v>
      </c>
      <c r="M56" s="43"/>
      <c r="N56" s="43"/>
    </row>
    <row r="57" spans="2:14" ht="15.75">
      <c r="B57" s="43"/>
      <c r="C57" s="43"/>
      <c r="D57" s="43"/>
      <c r="E57" s="43"/>
      <c r="F57" s="43"/>
      <c r="G57" s="43"/>
      <c r="H57" s="43"/>
      <c r="I57" s="43"/>
      <c r="J57" s="74" t="s">
        <v>141</v>
      </c>
      <c r="K57" s="104">
        <v>720.24</v>
      </c>
      <c r="L57" s="285">
        <f t="shared" si="4"/>
        <v>0.29491200628935965</v>
      </c>
      <c r="M57" s="43"/>
      <c r="N57" s="43"/>
    </row>
    <row r="58" spans="2:14" ht="15.75">
      <c r="B58" s="43"/>
      <c r="C58" s="43"/>
      <c r="D58" s="43"/>
      <c r="E58" s="43"/>
      <c r="F58" s="43"/>
      <c r="G58" s="43"/>
      <c r="H58" s="43"/>
      <c r="I58" s="43"/>
      <c r="J58" s="74" t="s">
        <v>142</v>
      </c>
      <c r="K58" s="104">
        <v>485.07</v>
      </c>
      <c r="L58" s="285">
        <f t="shared" si="4"/>
        <v>0.19861847008050051</v>
      </c>
      <c r="M58" s="43"/>
      <c r="N58" s="43"/>
    </row>
    <row r="59" spans="2:14" ht="15.75">
      <c r="B59" s="43"/>
      <c r="C59" s="43"/>
      <c r="D59" s="43"/>
      <c r="E59" s="43"/>
      <c r="F59" s="43"/>
      <c r="G59" s="43"/>
      <c r="H59" s="43"/>
      <c r="I59" s="43"/>
      <c r="J59" s="74" t="s">
        <v>140</v>
      </c>
      <c r="K59" s="104">
        <v>148.13</v>
      </c>
      <c r="L59" s="285">
        <f t="shared" si="4"/>
        <v>6.0653831350165006E-2</v>
      </c>
      <c r="M59" s="43"/>
      <c r="N59" s="43"/>
    </row>
    <row r="60" spans="2:14" ht="15.75">
      <c r="B60" s="63" t="s">
        <v>127</v>
      </c>
      <c r="C60" s="43"/>
      <c r="D60" s="43"/>
      <c r="E60" s="43"/>
      <c r="F60" s="43"/>
      <c r="G60" s="43"/>
      <c r="H60" s="43"/>
      <c r="I60" s="43"/>
      <c r="J60" s="74" t="s">
        <v>155</v>
      </c>
      <c r="K60" s="104">
        <f>SUM(K61:K64)</f>
        <v>112.14</v>
      </c>
      <c r="L60" s="285">
        <f t="shared" si="4"/>
        <v>4.5917239233156715E-2</v>
      </c>
      <c r="M60" s="43"/>
      <c r="N60" s="43"/>
    </row>
    <row r="61" spans="2:14" ht="15.75">
      <c r="B61" s="43"/>
      <c r="C61" s="43"/>
      <c r="D61" s="43"/>
      <c r="E61" s="43"/>
      <c r="F61" s="43"/>
      <c r="G61" s="43"/>
      <c r="H61" s="43"/>
      <c r="I61" s="43"/>
      <c r="J61" s="77" t="s">
        <v>158</v>
      </c>
      <c r="K61" s="283">
        <v>76.81</v>
      </c>
      <c r="L61" s="284">
        <f t="shared" si="4"/>
        <v>3.1450893039939067E-2</v>
      </c>
      <c r="M61" s="43"/>
      <c r="N61" s="43"/>
    </row>
    <row r="62" spans="2:14" ht="15.75">
      <c r="B62" s="43"/>
      <c r="C62" s="43"/>
      <c r="D62" s="43"/>
      <c r="E62" s="43"/>
      <c r="F62" s="43"/>
      <c r="G62" s="43"/>
      <c r="H62" s="43"/>
      <c r="I62" s="43"/>
      <c r="J62" s="77" t="s">
        <v>156</v>
      </c>
      <c r="K62" s="283">
        <v>20.079999999999998</v>
      </c>
      <c r="L62" s="284">
        <f t="shared" si="4"/>
        <v>8.2220274995700622E-3</v>
      </c>
      <c r="M62" s="43"/>
      <c r="N62" s="43"/>
    </row>
    <row r="63" spans="2:14" ht="15.75">
      <c r="B63" s="43"/>
      <c r="C63" s="43"/>
      <c r="D63" s="43"/>
      <c r="E63" s="43"/>
      <c r="F63" s="43"/>
      <c r="G63" s="43"/>
      <c r="H63" s="43"/>
      <c r="I63" s="43"/>
      <c r="J63" s="77" t="s">
        <v>157</v>
      </c>
      <c r="K63" s="283">
        <v>14.87</v>
      </c>
      <c r="L63" s="284">
        <f t="shared" si="4"/>
        <v>6.0887225557075108E-3</v>
      </c>
      <c r="M63" s="43"/>
      <c r="N63" s="43"/>
    </row>
    <row r="64" spans="2:14" ht="15.75">
      <c r="B64" s="43"/>
      <c r="C64" s="43"/>
      <c r="D64" s="43"/>
      <c r="E64" s="43"/>
      <c r="F64" s="43"/>
      <c r="G64" s="43"/>
      <c r="H64" s="43"/>
      <c r="I64" s="43"/>
      <c r="J64" s="77" t="s">
        <v>160</v>
      </c>
      <c r="K64" s="288">
        <v>0.38</v>
      </c>
      <c r="L64" s="78">
        <f t="shared" si="4"/>
        <v>1.5559613794007091E-4</v>
      </c>
      <c r="M64" s="43"/>
      <c r="N64" s="43"/>
    </row>
    <row r="65" spans="2:14" ht="15.75">
      <c r="B65" s="43"/>
      <c r="C65" s="43"/>
      <c r="D65" s="43"/>
      <c r="E65" s="43"/>
      <c r="F65" s="43"/>
      <c r="G65" s="43"/>
      <c r="H65" s="43"/>
      <c r="I65" s="43"/>
      <c r="J65" s="295" t="s">
        <v>148</v>
      </c>
      <c r="K65" s="296">
        <f>SUM(K56:K60)</f>
        <v>2442.2200000000003</v>
      </c>
      <c r="L65" s="297">
        <f>SUM(L56:L60)</f>
        <v>0.99999999999999989</v>
      </c>
      <c r="M65" s="43"/>
      <c r="N65" s="43"/>
    </row>
    <row r="66" spans="2:14" ht="15.75">
      <c r="B66" s="43"/>
      <c r="C66" s="43"/>
      <c r="D66" s="43"/>
      <c r="E66" s="43"/>
      <c r="F66" s="43"/>
      <c r="G66" s="43"/>
      <c r="H66" s="43"/>
      <c r="I66" s="43"/>
      <c r="J66" s="43"/>
      <c r="K66" s="43"/>
      <c r="L66" s="43"/>
      <c r="M66" s="43"/>
      <c r="N66" s="43"/>
    </row>
    <row r="67" spans="2:14" ht="15.75">
      <c r="B67" s="43"/>
      <c r="C67" s="43"/>
      <c r="D67" s="43"/>
      <c r="E67" s="43"/>
      <c r="F67" s="43"/>
      <c r="G67" s="43"/>
      <c r="H67" s="43"/>
      <c r="I67" s="43"/>
      <c r="J67" s="43"/>
      <c r="K67" s="43"/>
      <c r="L67" s="43"/>
      <c r="M67" s="43"/>
      <c r="N67" s="43"/>
    </row>
  </sheetData>
  <hyperlinks>
    <hyperlink ref="B60" location="Introduction!A1" display="Return to information tab" xr:uid="{A42938AE-A20A-4875-9BC4-6414CE7E5F77}"/>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58F38-C731-48C6-A413-865B424370D9}">
  <sheetPr codeName="Sheet40">
    <tabColor rgb="FFCD1F45"/>
    <pageSetUpPr autoPageBreaks="0"/>
  </sheetPr>
  <dimension ref="B5:H58"/>
  <sheetViews>
    <sheetView workbookViewId="0"/>
  </sheetViews>
  <sheetFormatPr defaultColWidth="8.85546875" defaultRowHeight="12.4"/>
  <cols>
    <col min="1" max="1" width="2.42578125" style="22" customWidth="1"/>
    <col min="2" max="2" width="41.5703125" style="22" customWidth="1"/>
    <col min="3" max="3" width="18.85546875" style="22" customWidth="1"/>
    <col min="4" max="4" width="33.5703125" style="22" bestFit="1" customWidth="1"/>
    <col min="5" max="5" width="42" style="22" customWidth="1"/>
    <col min="6" max="6" width="33.42578125" style="22" bestFit="1" customWidth="1"/>
    <col min="7" max="7" width="25.85546875" style="22" customWidth="1"/>
    <col min="8" max="8" width="22.42578125" style="22" customWidth="1"/>
    <col min="9" max="9" width="18.85546875" style="22" bestFit="1" customWidth="1"/>
    <col min="10" max="10" width="16.85546875" style="22" customWidth="1"/>
    <col min="11" max="11" width="18.85546875" style="22" bestFit="1" customWidth="1"/>
    <col min="12" max="12" width="16.85546875" style="22" customWidth="1"/>
    <col min="13" max="13" width="9.42578125" style="22" customWidth="1"/>
    <col min="14" max="14" width="13.5703125" style="22" customWidth="1"/>
    <col min="15" max="15" width="8.85546875" style="22"/>
    <col min="16" max="16" width="13.140625" style="22" bestFit="1" customWidth="1"/>
    <col min="17" max="26" width="8.85546875" style="22"/>
    <col min="27" max="27" width="14.85546875" style="22" customWidth="1"/>
    <col min="28" max="28" width="17.140625" style="22" customWidth="1"/>
    <col min="29" max="29" width="16" style="22" customWidth="1"/>
    <col min="30" max="16384" width="8.85546875" style="22"/>
  </cols>
  <sheetData>
    <row r="5" spans="2:8" ht="21">
      <c r="B5" s="182" t="s">
        <v>46</v>
      </c>
      <c r="C5" s="48"/>
      <c r="D5" s="49"/>
      <c r="E5" s="49"/>
      <c r="F5" s="49"/>
      <c r="G5" s="49"/>
      <c r="H5" s="49"/>
    </row>
    <row r="6" spans="2:8" ht="15.75">
      <c r="B6" s="192"/>
      <c r="C6" s="49"/>
      <c r="D6" s="49"/>
      <c r="E6" s="49"/>
      <c r="F6" s="49"/>
      <c r="G6" s="49"/>
      <c r="H6" s="49"/>
    </row>
    <row r="7" spans="2:8" ht="18">
      <c r="B7" s="181" t="s">
        <v>50</v>
      </c>
      <c r="C7" s="96"/>
      <c r="D7" s="49"/>
      <c r="E7" s="49"/>
      <c r="F7" s="49"/>
      <c r="G7" s="49"/>
      <c r="H7" s="49"/>
    </row>
    <row r="8" spans="2:8" ht="15.75">
      <c r="B8" s="192"/>
      <c r="C8" s="49"/>
      <c r="D8" s="49"/>
      <c r="E8" s="49"/>
      <c r="F8" s="49"/>
      <c r="G8" s="49"/>
      <c r="H8" s="49"/>
    </row>
    <row r="9" spans="2:8" ht="15.75">
      <c r="B9" s="193" t="s">
        <v>551</v>
      </c>
      <c r="C9" s="49"/>
      <c r="D9" s="49"/>
      <c r="E9" s="49"/>
      <c r="F9" s="49"/>
      <c r="G9" s="49"/>
      <c r="H9" s="49"/>
    </row>
    <row r="10" spans="2:8" ht="15.75">
      <c r="B10" s="80" t="s">
        <v>552</v>
      </c>
      <c r="C10" s="49"/>
      <c r="D10" s="49"/>
      <c r="E10" s="49"/>
      <c r="F10" s="49"/>
      <c r="G10" s="49"/>
      <c r="H10" s="49"/>
    </row>
    <row r="11" spans="2:8" ht="15.75">
      <c r="B11" s="80" t="s">
        <v>553</v>
      </c>
      <c r="C11" s="49"/>
      <c r="D11" s="49"/>
      <c r="E11" s="49"/>
      <c r="F11" s="49"/>
      <c r="G11" s="49"/>
      <c r="H11" s="49"/>
    </row>
    <row r="12" spans="2:8" ht="15.75">
      <c r="B12" s="49"/>
      <c r="C12" s="49"/>
      <c r="D12" s="49"/>
      <c r="E12" s="49"/>
      <c r="F12" s="49"/>
      <c r="G12" s="49"/>
      <c r="H12" s="49"/>
    </row>
    <row r="13" spans="2:8" ht="15.75">
      <c r="B13" s="49"/>
      <c r="C13" s="49"/>
      <c r="D13" s="49"/>
      <c r="E13" s="49"/>
      <c r="F13" s="49"/>
      <c r="G13" s="49"/>
      <c r="H13" s="49"/>
    </row>
    <row r="14" spans="2:8" ht="15.75">
      <c r="B14" s="49"/>
      <c r="C14" s="49"/>
      <c r="D14" s="49"/>
      <c r="E14" s="49"/>
      <c r="F14" s="49"/>
      <c r="G14" s="49"/>
      <c r="H14" s="49"/>
    </row>
    <row r="15" spans="2:8" ht="15.75">
      <c r="B15" s="49"/>
      <c r="C15" s="49"/>
      <c r="D15" s="49"/>
      <c r="E15" s="49"/>
      <c r="F15" s="49"/>
      <c r="G15" s="49"/>
      <c r="H15" s="49"/>
    </row>
    <row r="16" spans="2:8" ht="15.75">
      <c r="B16" s="49"/>
      <c r="C16" s="49"/>
      <c r="D16" s="49"/>
      <c r="E16" s="49"/>
      <c r="F16" s="49"/>
      <c r="G16" s="49"/>
      <c r="H16" s="49"/>
    </row>
    <row r="17" spans="2:8" ht="15.75">
      <c r="B17" s="49"/>
      <c r="C17" s="49"/>
      <c r="D17" s="49"/>
      <c r="E17" s="49"/>
      <c r="F17" s="49"/>
      <c r="G17" s="49"/>
      <c r="H17" s="49"/>
    </row>
    <row r="18" spans="2:8" ht="15.75">
      <c r="B18" s="49"/>
      <c r="C18" s="49"/>
      <c r="D18" s="49"/>
      <c r="E18" s="49"/>
      <c r="F18" s="49"/>
      <c r="G18" s="49"/>
      <c r="H18" s="49"/>
    </row>
    <row r="19" spans="2:8" ht="15.75">
      <c r="B19" s="49"/>
      <c r="C19" s="49"/>
      <c r="D19" s="49"/>
      <c r="E19" s="49"/>
      <c r="F19" s="49"/>
      <c r="G19" s="49"/>
      <c r="H19" s="49"/>
    </row>
    <row r="20" spans="2:8" ht="15.75">
      <c r="B20" s="49"/>
      <c r="C20" s="49"/>
      <c r="D20" s="49"/>
      <c r="E20" s="49"/>
      <c r="F20" s="49"/>
      <c r="G20" s="49"/>
      <c r="H20" s="49"/>
    </row>
    <row r="21" spans="2:8" ht="15.75">
      <c r="B21" s="49"/>
      <c r="C21" s="49"/>
      <c r="D21" s="49"/>
      <c r="E21" s="49"/>
      <c r="F21" s="49"/>
      <c r="G21" s="49"/>
      <c r="H21" s="49"/>
    </row>
    <row r="22" spans="2:8" ht="15.75">
      <c r="B22" s="49"/>
      <c r="C22" s="49"/>
      <c r="D22" s="49"/>
      <c r="E22" s="49"/>
      <c r="F22" s="49"/>
      <c r="G22" s="49"/>
      <c r="H22" s="49"/>
    </row>
    <row r="23" spans="2:8" ht="15.75">
      <c r="B23" s="49"/>
      <c r="C23" s="49"/>
      <c r="D23" s="49"/>
      <c r="E23" s="49"/>
      <c r="F23" s="49"/>
      <c r="G23" s="49"/>
      <c r="H23" s="49"/>
    </row>
    <row r="24" spans="2:8" ht="15.75">
      <c r="B24" s="49"/>
      <c r="C24" s="49"/>
      <c r="D24" s="49"/>
      <c r="E24" s="49"/>
      <c r="F24" s="49"/>
      <c r="G24" s="49"/>
      <c r="H24" s="49"/>
    </row>
    <row r="25" spans="2:8" ht="15.75">
      <c r="B25" s="49"/>
      <c r="C25" s="49"/>
      <c r="D25" s="49"/>
      <c r="E25" s="49"/>
      <c r="F25" s="49"/>
      <c r="G25" s="49"/>
      <c r="H25" s="49"/>
    </row>
    <row r="26" spans="2:8" ht="15.75">
      <c r="B26" s="49"/>
      <c r="C26" s="49"/>
      <c r="D26" s="49"/>
      <c r="E26" s="49"/>
      <c r="F26" s="49"/>
      <c r="G26" s="49"/>
      <c r="H26" s="49"/>
    </row>
    <row r="27" spans="2:8" ht="15.75">
      <c r="B27" s="49"/>
      <c r="C27" s="49"/>
      <c r="D27" s="49"/>
      <c r="E27" s="49"/>
      <c r="F27" s="49"/>
      <c r="G27" s="49"/>
      <c r="H27" s="49"/>
    </row>
    <row r="28" spans="2:8" ht="15.75">
      <c r="B28" s="49"/>
      <c r="C28" s="49"/>
      <c r="D28" s="49"/>
      <c r="E28" s="49"/>
      <c r="F28" s="49"/>
      <c r="G28" s="49"/>
      <c r="H28" s="49"/>
    </row>
    <row r="29" spans="2:8" ht="15.75">
      <c r="B29" s="49"/>
      <c r="C29" s="49"/>
      <c r="D29" s="49"/>
      <c r="E29" s="49"/>
      <c r="F29" s="49"/>
      <c r="G29" s="49"/>
      <c r="H29" s="49"/>
    </row>
    <row r="30" spans="2:8" ht="15.75">
      <c r="B30" s="49"/>
      <c r="C30" s="49"/>
      <c r="D30" s="49"/>
      <c r="E30" s="49"/>
      <c r="F30" s="49"/>
      <c r="G30" s="49"/>
      <c r="H30" s="49"/>
    </row>
    <row r="31" spans="2:8" ht="15.75">
      <c r="B31" s="49"/>
      <c r="C31" s="49"/>
      <c r="D31" s="49"/>
      <c r="E31" s="49"/>
      <c r="F31" s="49"/>
      <c r="G31" s="49"/>
      <c r="H31" s="49"/>
    </row>
    <row r="32" spans="2:8" ht="30" customHeight="1">
      <c r="B32" s="49"/>
      <c r="C32" s="49"/>
      <c r="D32" s="49"/>
      <c r="E32" s="49"/>
      <c r="F32" s="49"/>
      <c r="G32" s="49"/>
      <c r="H32" s="49"/>
    </row>
    <row r="33" spans="2:8" ht="32.1" customHeight="1">
      <c r="B33" s="304" t="s">
        <v>554</v>
      </c>
      <c r="C33" s="300" t="s">
        <v>555</v>
      </c>
      <c r="D33" s="49"/>
      <c r="E33" s="96"/>
      <c r="F33" s="194"/>
      <c r="G33" s="49"/>
      <c r="H33" s="49"/>
    </row>
    <row r="34" spans="2:8" ht="32.25" customHeight="1">
      <c r="B34" s="195" t="s">
        <v>556</v>
      </c>
      <c r="C34" s="267">
        <v>8.0659945004582956E-2</v>
      </c>
      <c r="D34" s="49"/>
      <c r="E34" s="196"/>
      <c r="F34" s="197"/>
      <c r="G34" s="49"/>
      <c r="H34" s="49"/>
    </row>
    <row r="35" spans="2:8" ht="33" customHeight="1">
      <c r="B35" s="195" t="s">
        <v>557</v>
      </c>
      <c r="C35" s="267">
        <v>0.12098991750687443</v>
      </c>
      <c r="D35" s="49"/>
      <c r="E35" s="196"/>
      <c r="F35" s="197"/>
      <c r="G35" s="49"/>
      <c r="H35" s="49"/>
    </row>
    <row r="36" spans="2:8" ht="30.75" customHeight="1">
      <c r="B36" s="195" t="s">
        <v>558</v>
      </c>
      <c r="C36" s="267">
        <v>0.1842346471127406</v>
      </c>
      <c r="D36" s="49"/>
      <c r="E36" s="196"/>
      <c r="F36" s="197"/>
      <c r="G36" s="49"/>
      <c r="H36" s="49"/>
    </row>
    <row r="37" spans="2:8" ht="35.65" customHeight="1">
      <c r="B37" s="195" t="s">
        <v>559</v>
      </c>
      <c r="C37" s="267">
        <v>0.18790100824931255</v>
      </c>
      <c r="D37" s="49"/>
      <c r="E37" s="196"/>
      <c r="F37" s="197"/>
      <c r="G37" s="49"/>
      <c r="H37" s="49"/>
    </row>
    <row r="38" spans="2:8" ht="31.5" customHeight="1">
      <c r="B38" s="195" t="s">
        <v>560</v>
      </c>
      <c r="C38" s="267">
        <v>0.40238313473877174</v>
      </c>
      <c r="D38" s="49"/>
      <c r="E38" s="196"/>
      <c r="F38" s="197"/>
      <c r="G38" s="49"/>
      <c r="H38" s="198"/>
    </row>
    <row r="39" spans="2:8" ht="27" customHeight="1">
      <c r="B39" s="304" t="s">
        <v>148</v>
      </c>
      <c r="C39" s="337">
        <f>SUM(C34:C38)</f>
        <v>0.97616865261228225</v>
      </c>
      <c r="D39" s="49"/>
      <c r="E39" s="49"/>
      <c r="F39" s="49"/>
      <c r="G39" s="49"/>
      <c r="H39" s="49"/>
    </row>
    <row r="40" spans="2:8" ht="15.75">
      <c r="B40" s="49"/>
      <c r="C40" s="49"/>
      <c r="D40" s="49"/>
      <c r="E40" s="49"/>
      <c r="F40" s="49"/>
      <c r="G40" s="49"/>
      <c r="H40" s="49"/>
    </row>
    <row r="41" spans="2:8" ht="15.75">
      <c r="B41" s="101" t="s">
        <v>127</v>
      </c>
      <c r="C41" s="49"/>
      <c r="D41" s="49"/>
      <c r="E41" s="49"/>
      <c r="F41" s="49"/>
      <c r="G41" s="49"/>
      <c r="H41" s="49"/>
    </row>
    <row r="42" spans="2:8" ht="15.75">
      <c r="B42" s="49"/>
      <c r="C42" s="49"/>
      <c r="D42" s="49"/>
      <c r="E42" s="49"/>
      <c r="F42" s="49"/>
      <c r="G42" s="49"/>
      <c r="H42" s="49"/>
    </row>
    <row r="43" spans="2:8" ht="15.75">
      <c r="B43" s="49"/>
      <c r="C43" s="49"/>
      <c r="D43" s="49"/>
      <c r="E43" s="49"/>
      <c r="F43" s="49"/>
      <c r="G43" s="49"/>
      <c r="H43" s="49"/>
    </row>
    <row r="44" spans="2:8" ht="15.75">
      <c r="B44" s="49"/>
      <c r="C44" s="49"/>
      <c r="D44" s="49"/>
      <c r="E44" s="49"/>
      <c r="F44" s="49"/>
      <c r="G44" s="49"/>
      <c r="H44" s="49"/>
    </row>
    <row r="45" spans="2:8" ht="15.75">
      <c r="B45" s="49"/>
      <c r="C45" s="49"/>
      <c r="D45" s="49"/>
      <c r="E45" s="49"/>
      <c r="F45" s="49"/>
      <c r="G45" s="49"/>
      <c r="H45" s="49"/>
    </row>
    <row r="46" spans="2:8" ht="15.75">
      <c r="B46" s="49"/>
      <c r="C46" s="49"/>
      <c r="D46" s="49"/>
      <c r="E46" s="49"/>
      <c r="F46" s="49"/>
      <c r="G46" s="49"/>
      <c r="H46" s="49"/>
    </row>
    <row r="47" spans="2:8" ht="15.75">
      <c r="B47" s="49"/>
      <c r="C47" s="49"/>
      <c r="D47" s="49"/>
      <c r="E47" s="49"/>
      <c r="F47" s="49"/>
      <c r="G47" s="49"/>
      <c r="H47" s="49"/>
    </row>
    <row r="48" spans="2:8" ht="15.75">
      <c r="B48" s="49"/>
      <c r="C48" s="49"/>
      <c r="D48" s="49"/>
      <c r="E48" s="49"/>
      <c r="F48" s="49"/>
      <c r="G48" s="49"/>
      <c r="H48" s="49"/>
    </row>
    <row r="49" spans="2:8" ht="15.75">
      <c r="B49" s="49"/>
      <c r="C49" s="49"/>
      <c r="D49" s="49"/>
      <c r="E49" s="49"/>
      <c r="F49" s="49"/>
      <c r="G49" s="49"/>
      <c r="H49" s="49"/>
    </row>
    <row r="50" spans="2:8" ht="15.75">
      <c r="B50" s="49"/>
      <c r="C50" s="49"/>
      <c r="D50" s="49"/>
      <c r="E50" s="49"/>
      <c r="F50" s="49"/>
      <c r="G50" s="49"/>
      <c r="H50" s="49"/>
    </row>
    <row r="51" spans="2:8" ht="15.75">
      <c r="B51" s="49"/>
      <c r="C51" s="49"/>
      <c r="D51" s="49"/>
      <c r="E51" s="49"/>
      <c r="F51" s="49"/>
      <c r="G51" s="49"/>
      <c r="H51" s="49"/>
    </row>
    <row r="52" spans="2:8" ht="15.75">
      <c r="B52" s="49"/>
      <c r="C52" s="49"/>
      <c r="D52" s="49"/>
      <c r="E52" s="49"/>
      <c r="F52" s="49"/>
      <c r="G52" s="49"/>
      <c r="H52" s="49"/>
    </row>
    <row r="53" spans="2:8" ht="15.75">
      <c r="B53" s="49"/>
      <c r="C53" s="49"/>
      <c r="D53" s="49"/>
      <c r="E53" s="49"/>
      <c r="F53" s="49"/>
      <c r="G53" s="49"/>
      <c r="H53" s="49"/>
    </row>
    <row r="54" spans="2:8" ht="15.75">
      <c r="B54" s="49"/>
      <c r="C54" s="49"/>
      <c r="D54" s="49"/>
      <c r="E54" s="49"/>
      <c r="F54" s="49"/>
      <c r="G54" s="49"/>
      <c r="H54" s="49"/>
    </row>
    <row r="55" spans="2:8" ht="15.75">
      <c r="B55" s="49"/>
      <c r="C55" s="49"/>
      <c r="D55" s="49"/>
      <c r="E55" s="49"/>
      <c r="F55" s="49"/>
      <c r="G55" s="49"/>
      <c r="H55" s="49"/>
    </row>
    <row r="56" spans="2:8" ht="15.75">
      <c r="B56" s="49"/>
      <c r="C56" s="49"/>
      <c r="D56" s="49"/>
      <c r="E56" s="49"/>
      <c r="F56" s="49"/>
      <c r="G56" s="49"/>
      <c r="H56" s="49"/>
    </row>
    <row r="57" spans="2:8" ht="15.75">
      <c r="B57" s="49"/>
      <c r="C57" s="49"/>
      <c r="D57" s="49"/>
      <c r="E57" s="49"/>
      <c r="F57" s="49"/>
      <c r="G57" s="49"/>
      <c r="H57" s="49"/>
    </row>
    <row r="58" spans="2:8" ht="15.75">
      <c r="B58" s="49"/>
      <c r="C58" s="49"/>
      <c r="D58" s="49"/>
      <c r="E58" s="49"/>
      <c r="F58" s="49"/>
      <c r="G58" s="49"/>
      <c r="H58" s="49"/>
    </row>
  </sheetData>
  <sortState xmlns:xlrd2="http://schemas.microsoft.com/office/spreadsheetml/2017/richdata2" ref="B34:C38">
    <sortCondition ref="C38"/>
  </sortState>
  <hyperlinks>
    <hyperlink ref="B41" location="Introduction!A1" display="Return to information tab" xr:uid="{9192C3C6-64BF-4C2E-B4A9-3474DC0CAE7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B100-7D87-49DF-943F-374C11E640BA}">
  <sheetPr codeName="Sheet41">
    <tabColor rgb="FFCD1F45"/>
    <pageSetUpPr autoPageBreaks="0"/>
  </sheetPr>
  <dimension ref="B5:O75"/>
  <sheetViews>
    <sheetView showGridLines="0" zoomScaleNormal="100" workbookViewId="0"/>
  </sheetViews>
  <sheetFormatPr defaultColWidth="8.85546875" defaultRowHeight="14.25"/>
  <cols>
    <col min="1" max="1" width="2.42578125" customWidth="1"/>
    <col min="2" max="2" width="17" customWidth="1"/>
    <col min="3" max="3" width="26.42578125" bestFit="1" customWidth="1"/>
    <col min="4" max="4" width="33.5703125" bestFit="1" customWidth="1"/>
    <col min="5" max="5" width="26.85546875" bestFit="1" customWidth="1"/>
    <col min="6" max="6" width="33.42578125" bestFit="1" customWidth="1"/>
    <col min="7" max="7" width="27.85546875" customWidth="1"/>
    <col min="8" max="8" width="16.42578125" bestFit="1" customWidth="1"/>
    <col min="9" max="9" width="16.140625" bestFit="1" customWidth="1"/>
    <col min="10" max="10" width="9.140625" customWidth="1"/>
    <col min="11" max="11" width="13.85546875" bestFit="1" customWidth="1"/>
    <col min="12" max="12" width="14" bestFit="1" customWidth="1"/>
    <col min="13" max="13" width="12.42578125" bestFit="1" customWidth="1"/>
    <col min="22" max="22" width="14.85546875" customWidth="1"/>
    <col min="23" max="23" width="17.140625" customWidth="1"/>
    <col min="24" max="24" width="16" customWidth="1"/>
  </cols>
  <sheetData>
    <row r="5" spans="2:15" ht="21">
      <c r="B5" s="70" t="s">
        <v>46</v>
      </c>
      <c r="C5" s="43"/>
      <c r="D5" s="43"/>
      <c r="E5" s="43"/>
      <c r="F5" s="43"/>
      <c r="G5" s="43"/>
      <c r="H5" s="43"/>
      <c r="I5" s="43"/>
      <c r="J5" s="43"/>
      <c r="K5" s="43"/>
      <c r="L5" s="43"/>
      <c r="M5" s="43"/>
      <c r="N5" s="43"/>
      <c r="O5" s="43"/>
    </row>
    <row r="6" spans="2:15" ht="15.75">
      <c r="B6" s="43"/>
      <c r="C6" s="43"/>
      <c r="D6" s="43"/>
      <c r="E6" s="43"/>
      <c r="F6" s="43"/>
      <c r="G6" s="43"/>
      <c r="H6" s="43"/>
      <c r="I6" s="43"/>
      <c r="J6" s="43"/>
      <c r="K6" s="43"/>
      <c r="L6" s="43"/>
      <c r="M6" s="43"/>
      <c r="N6" s="43"/>
      <c r="O6" s="43"/>
    </row>
    <row r="7" spans="2:15" ht="18">
      <c r="B7" s="69" t="s">
        <v>51</v>
      </c>
      <c r="C7" s="43"/>
      <c r="D7" s="43"/>
      <c r="E7" s="43"/>
      <c r="F7" s="43"/>
      <c r="G7" s="43"/>
      <c r="H7" s="43"/>
      <c r="I7" s="43"/>
      <c r="J7" s="43"/>
      <c r="K7" s="43"/>
      <c r="L7" s="43"/>
      <c r="M7" s="43"/>
      <c r="N7" s="43"/>
      <c r="O7" s="43"/>
    </row>
    <row r="8" spans="2:15" ht="15.75">
      <c r="B8" s="65"/>
      <c r="C8" s="43"/>
      <c r="D8" s="43"/>
      <c r="E8" s="43"/>
      <c r="F8" s="43"/>
      <c r="G8" s="43"/>
      <c r="H8" s="43"/>
      <c r="I8" s="43"/>
      <c r="J8" s="43"/>
      <c r="K8" s="43"/>
      <c r="L8" s="43"/>
      <c r="M8" s="43"/>
      <c r="N8" s="43"/>
      <c r="O8" s="43"/>
    </row>
    <row r="9" spans="2:15" ht="15.75">
      <c r="B9" s="80" t="s">
        <v>561</v>
      </c>
      <c r="C9" s="43"/>
      <c r="D9" s="43"/>
      <c r="E9" s="43"/>
      <c r="F9" s="43"/>
      <c r="G9" s="43"/>
      <c r="H9" s="43"/>
      <c r="I9" s="43"/>
      <c r="J9" s="43"/>
      <c r="K9" s="43"/>
      <c r="L9" s="43"/>
      <c r="M9" s="43"/>
      <c r="N9" s="43"/>
      <c r="O9" s="43"/>
    </row>
    <row r="10" spans="2:15" ht="15.75">
      <c r="B10" s="80" t="s">
        <v>562</v>
      </c>
      <c r="C10" s="43"/>
      <c r="D10" s="43"/>
      <c r="E10" s="43"/>
      <c r="F10" s="43"/>
      <c r="G10" s="43"/>
      <c r="H10" s="43"/>
      <c r="I10" s="43"/>
      <c r="J10" s="43"/>
      <c r="K10" s="43"/>
      <c r="L10" s="43"/>
      <c r="M10" s="43"/>
      <c r="N10" s="43"/>
      <c r="O10" s="43"/>
    </row>
    <row r="11" spans="2:15" ht="15.75">
      <c r="B11" s="80" t="s">
        <v>563</v>
      </c>
      <c r="C11" s="43"/>
      <c r="D11" s="43"/>
      <c r="E11" s="43"/>
      <c r="F11" s="43"/>
      <c r="G11" s="43"/>
      <c r="H11" s="43"/>
      <c r="I11" s="43"/>
      <c r="J11" s="43"/>
      <c r="K11" s="43"/>
      <c r="L11" s="43"/>
      <c r="M11" s="43"/>
      <c r="N11" s="43"/>
      <c r="O11" s="43"/>
    </row>
    <row r="12" spans="2:15" ht="15.75">
      <c r="B12" s="80"/>
      <c r="C12" s="43"/>
      <c r="D12" s="43"/>
      <c r="E12" s="43"/>
      <c r="F12" s="43"/>
      <c r="G12" s="43"/>
      <c r="H12" s="43"/>
      <c r="I12" s="43"/>
      <c r="J12" s="43"/>
      <c r="K12" s="43"/>
      <c r="L12" s="43"/>
      <c r="M12" s="43"/>
      <c r="N12" s="43"/>
      <c r="O12" s="43"/>
    </row>
    <row r="13" spans="2:15" ht="15.75">
      <c r="B13" s="81"/>
      <c r="C13" s="43"/>
      <c r="D13" s="43"/>
      <c r="E13" s="43"/>
      <c r="F13" s="43"/>
      <c r="G13" s="43"/>
      <c r="H13" s="43"/>
      <c r="I13" s="43"/>
      <c r="J13" s="43"/>
      <c r="K13" s="43"/>
      <c r="L13" s="43"/>
      <c r="M13" s="43"/>
      <c r="N13" s="43"/>
      <c r="O13" s="43"/>
    </row>
    <row r="14" spans="2:15" ht="15.75">
      <c r="B14" s="81"/>
      <c r="C14" s="43"/>
      <c r="D14" s="43"/>
      <c r="E14" s="43"/>
      <c r="F14" s="43"/>
      <c r="G14" s="43"/>
      <c r="H14" s="43"/>
      <c r="I14" s="43"/>
      <c r="J14" s="43"/>
      <c r="K14" s="43"/>
      <c r="L14" s="43"/>
      <c r="M14" s="43"/>
      <c r="N14" s="43"/>
      <c r="O14" s="43"/>
    </row>
    <row r="15" spans="2:15" ht="15.75">
      <c r="B15" s="81"/>
      <c r="C15" s="43"/>
      <c r="D15" s="43"/>
      <c r="E15" s="43"/>
      <c r="F15" s="43"/>
      <c r="G15" s="43"/>
      <c r="H15" s="43"/>
      <c r="I15" s="43"/>
      <c r="J15" s="43"/>
      <c r="K15" s="43"/>
      <c r="L15" s="43"/>
      <c r="M15" s="43"/>
      <c r="N15" s="43"/>
      <c r="O15" s="43"/>
    </row>
    <row r="16" spans="2:15" ht="15.75">
      <c r="B16" s="81"/>
      <c r="C16" s="43"/>
      <c r="D16" s="43"/>
      <c r="E16" s="43"/>
      <c r="F16" s="43"/>
      <c r="G16" s="43"/>
      <c r="H16" s="43"/>
      <c r="I16" s="43"/>
      <c r="J16" s="43"/>
      <c r="K16" s="43"/>
      <c r="L16" s="43"/>
      <c r="M16" s="43"/>
      <c r="N16" s="43"/>
      <c r="O16" s="43"/>
    </row>
    <row r="17" spans="2:15" ht="15.75">
      <c r="B17" s="81"/>
      <c r="C17" s="43"/>
      <c r="D17" s="43"/>
      <c r="E17" s="43"/>
      <c r="F17" s="43"/>
      <c r="G17" s="43"/>
      <c r="H17" s="43"/>
      <c r="I17" s="43"/>
      <c r="J17" s="43"/>
      <c r="K17" s="43"/>
      <c r="L17" s="43"/>
      <c r="M17" s="43"/>
      <c r="N17" s="43"/>
      <c r="O17" s="43"/>
    </row>
    <row r="18" spans="2:15" ht="15.75">
      <c r="B18" s="81"/>
      <c r="C18" s="43"/>
      <c r="D18" s="43"/>
      <c r="E18" s="43"/>
      <c r="F18" s="43"/>
      <c r="G18" s="43"/>
      <c r="H18" s="43"/>
      <c r="I18" s="43"/>
      <c r="J18" s="43"/>
      <c r="K18" s="43"/>
      <c r="L18" s="43"/>
      <c r="M18" s="43"/>
      <c r="N18" s="43"/>
      <c r="O18" s="43"/>
    </row>
    <row r="19" spans="2:15" ht="15.75">
      <c r="B19" s="43"/>
      <c r="C19" s="43"/>
      <c r="D19" s="43"/>
      <c r="E19" s="43"/>
      <c r="F19" s="43"/>
      <c r="G19" s="43"/>
      <c r="H19" s="43"/>
      <c r="I19" s="43"/>
      <c r="J19" s="43"/>
      <c r="K19" s="43"/>
      <c r="L19" s="43"/>
      <c r="M19" s="43"/>
      <c r="N19" s="43"/>
      <c r="O19" s="43"/>
    </row>
    <row r="20" spans="2:15" ht="15.75">
      <c r="B20" s="43"/>
      <c r="C20" s="43"/>
      <c r="D20" s="43"/>
      <c r="E20" s="43"/>
      <c r="F20" s="43"/>
      <c r="G20" s="43"/>
      <c r="H20" s="43"/>
      <c r="I20" s="43"/>
      <c r="J20" s="43"/>
      <c r="K20" s="43"/>
      <c r="L20" s="43"/>
      <c r="M20" s="43"/>
      <c r="N20" s="43"/>
      <c r="O20" s="43"/>
    </row>
    <row r="21" spans="2:15" ht="15.75">
      <c r="B21" s="43"/>
      <c r="C21" s="43"/>
      <c r="D21" s="43"/>
      <c r="E21" s="43"/>
      <c r="F21" s="43"/>
      <c r="G21" s="43"/>
      <c r="H21" s="43"/>
      <c r="I21" s="43"/>
      <c r="J21" s="43"/>
      <c r="K21" s="43"/>
      <c r="L21" s="43"/>
      <c r="M21" s="43"/>
      <c r="N21" s="43"/>
      <c r="O21" s="43"/>
    </row>
    <row r="22" spans="2:15" ht="15.75">
      <c r="B22" s="43"/>
      <c r="C22" s="43"/>
      <c r="D22" s="43"/>
      <c r="E22" s="43"/>
      <c r="F22" s="43"/>
      <c r="G22" s="43"/>
      <c r="H22" s="43"/>
      <c r="I22" s="43"/>
      <c r="J22" s="43"/>
      <c r="K22" s="43"/>
      <c r="L22" s="43"/>
      <c r="M22" s="43"/>
      <c r="N22" s="43"/>
      <c r="O22" s="43"/>
    </row>
    <row r="23" spans="2:15" ht="15.75">
      <c r="B23" s="43"/>
      <c r="C23" s="43"/>
      <c r="D23" s="43"/>
      <c r="E23" s="43"/>
      <c r="F23" s="43"/>
      <c r="G23" s="43"/>
      <c r="H23" s="43"/>
      <c r="I23" s="43"/>
      <c r="J23" s="43"/>
      <c r="K23" s="43"/>
      <c r="L23" s="43"/>
      <c r="M23" s="43"/>
      <c r="N23" s="43"/>
      <c r="O23" s="43"/>
    </row>
    <row r="24" spans="2:15" ht="15.75">
      <c r="B24" s="43"/>
      <c r="C24" s="43"/>
      <c r="D24" s="43"/>
      <c r="E24" s="43"/>
      <c r="F24" s="43"/>
      <c r="G24" s="43"/>
      <c r="H24" s="43"/>
      <c r="I24" s="43"/>
      <c r="J24" s="43"/>
      <c r="K24" s="43"/>
      <c r="L24" s="43"/>
      <c r="M24" s="43"/>
      <c r="N24" s="43"/>
      <c r="O24" s="43"/>
    </row>
    <row r="25" spans="2:15" ht="15.75">
      <c r="B25" s="43"/>
      <c r="C25" s="43"/>
      <c r="D25" s="43"/>
      <c r="E25" s="43"/>
      <c r="F25" s="43"/>
      <c r="G25" s="43"/>
      <c r="H25" s="43"/>
      <c r="I25" s="43"/>
      <c r="J25" s="43"/>
      <c r="K25" s="43"/>
      <c r="L25" s="43"/>
      <c r="M25" s="43"/>
      <c r="N25" s="43"/>
      <c r="O25" s="43"/>
    </row>
    <row r="26" spans="2:15" ht="15.75">
      <c r="B26" s="43"/>
      <c r="C26" s="43"/>
      <c r="D26" s="43"/>
      <c r="E26" s="43"/>
      <c r="F26" s="43"/>
      <c r="G26" s="43"/>
      <c r="H26" s="43"/>
      <c r="I26" s="43"/>
      <c r="J26" s="43"/>
      <c r="K26" s="43"/>
      <c r="L26" s="43"/>
      <c r="M26" s="43"/>
      <c r="N26" s="43"/>
      <c r="O26" s="43"/>
    </row>
    <row r="27" spans="2:15" ht="15.75">
      <c r="B27" s="43"/>
      <c r="C27" s="43"/>
      <c r="D27" s="43"/>
      <c r="E27" s="43"/>
      <c r="F27" s="43"/>
      <c r="G27" s="43"/>
      <c r="H27" s="43"/>
      <c r="I27" s="43"/>
      <c r="J27" s="43"/>
      <c r="K27" s="43"/>
      <c r="L27" s="43"/>
      <c r="M27" s="52"/>
      <c r="N27" s="43"/>
      <c r="O27" s="43"/>
    </row>
    <row r="28" spans="2:15" ht="15.75">
      <c r="B28" s="43"/>
      <c r="C28" s="43"/>
      <c r="D28" s="43"/>
      <c r="E28" s="43"/>
      <c r="F28" s="43"/>
      <c r="G28" s="43"/>
      <c r="H28" s="43"/>
      <c r="I28" s="43"/>
      <c r="J28" s="43"/>
      <c r="K28" s="43"/>
      <c r="L28" s="43"/>
      <c r="M28" s="43"/>
      <c r="N28" s="43"/>
      <c r="O28" s="43"/>
    </row>
    <row r="29" spans="2:15" ht="15.75">
      <c r="B29" s="43"/>
      <c r="C29" s="43"/>
      <c r="D29" s="43"/>
      <c r="E29" s="43"/>
      <c r="F29" s="43"/>
      <c r="G29" s="43"/>
      <c r="H29" s="43"/>
      <c r="I29" s="43"/>
      <c r="J29" s="43"/>
      <c r="K29" s="43"/>
      <c r="L29" s="43"/>
      <c r="M29" s="43"/>
      <c r="N29" s="43"/>
      <c r="O29" s="43"/>
    </row>
    <row r="30" spans="2:15" ht="15.75">
      <c r="B30" s="43"/>
      <c r="C30" s="43"/>
      <c r="D30" s="43"/>
      <c r="E30" s="43"/>
      <c r="F30" s="43"/>
      <c r="G30" s="43"/>
      <c r="H30" s="43"/>
      <c r="I30" s="43"/>
      <c r="J30" s="43"/>
      <c r="K30" s="43"/>
      <c r="L30" s="43"/>
      <c r="M30" s="43"/>
      <c r="N30" s="43"/>
      <c r="O30" s="43"/>
    </row>
    <row r="31" spans="2:15" ht="15.75">
      <c r="B31" s="42"/>
      <c r="C31" s="42"/>
      <c r="D31" s="42"/>
      <c r="E31" s="42"/>
      <c r="F31" s="42"/>
      <c r="G31" s="43"/>
      <c r="H31" s="43"/>
      <c r="I31" s="43"/>
      <c r="J31" s="43"/>
      <c r="K31" s="43"/>
      <c r="L31" s="43"/>
      <c r="M31" s="43"/>
      <c r="N31" s="43"/>
      <c r="O31" s="43"/>
    </row>
    <row r="32" spans="2:15" ht="15.75">
      <c r="B32" s="43"/>
      <c r="C32" s="43"/>
      <c r="D32" s="43"/>
      <c r="E32" s="43"/>
      <c r="F32" s="43"/>
      <c r="G32" s="43"/>
      <c r="H32" s="43"/>
      <c r="I32" s="43"/>
      <c r="J32" s="43"/>
      <c r="K32" s="43"/>
      <c r="L32" s="43"/>
      <c r="M32" s="43"/>
      <c r="N32" s="43"/>
      <c r="O32" s="43"/>
    </row>
    <row r="33" spans="2:15" ht="15.75">
      <c r="B33" s="43"/>
      <c r="C33" s="43"/>
      <c r="D33" s="43"/>
      <c r="E33" s="43"/>
      <c r="F33" s="43"/>
      <c r="G33" s="43"/>
      <c r="H33" s="43"/>
      <c r="I33" s="43"/>
      <c r="J33" s="43"/>
      <c r="K33" s="43"/>
      <c r="L33" s="43"/>
      <c r="M33" s="43"/>
      <c r="N33" s="43"/>
      <c r="O33" s="43"/>
    </row>
    <row r="34" spans="2:15" ht="15.75">
      <c r="B34" s="43"/>
      <c r="C34" s="43"/>
      <c r="D34" s="43"/>
      <c r="E34" s="43"/>
      <c r="F34" s="43"/>
      <c r="G34" s="43"/>
      <c r="H34" s="43"/>
      <c r="I34" s="43"/>
      <c r="J34" s="43"/>
      <c r="K34" s="43"/>
      <c r="L34" s="43"/>
      <c r="M34" s="43"/>
      <c r="N34" s="43"/>
      <c r="O34" s="43"/>
    </row>
    <row r="35" spans="2:15" ht="15.75">
      <c r="B35" s="43"/>
      <c r="C35" s="43"/>
      <c r="D35" s="43"/>
      <c r="E35" s="43"/>
      <c r="F35" s="43"/>
      <c r="G35" s="43"/>
      <c r="H35" s="43"/>
      <c r="I35" s="43"/>
      <c r="J35" s="43"/>
      <c r="K35" s="43"/>
      <c r="L35" s="43"/>
      <c r="M35" s="43"/>
      <c r="N35" s="43"/>
      <c r="O35" s="43"/>
    </row>
    <row r="36" spans="2:15" ht="15.75">
      <c r="B36" s="43"/>
      <c r="C36" s="43"/>
      <c r="D36" s="43"/>
      <c r="E36" s="43"/>
      <c r="F36" s="43"/>
      <c r="G36" s="43"/>
      <c r="H36" s="43"/>
      <c r="I36" s="43"/>
      <c r="J36" s="43"/>
      <c r="K36" s="43"/>
      <c r="L36" s="43"/>
      <c r="M36" s="43"/>
      <c r="N36" s="43"/>
      <c r="O36" s="43"/>
    </row>
    <row r="37" spans="2:15" ht="15.75">
      <c r="B37" s="43"/>
      <c r="C37" s="43"/>
      <c r="D37" s="43"/>
      <c r="E37" s="43"/>
      <c r="F37" s="43"/>
      <c r="G37" s="43"/>
      <c r="H37" s="43"/>
      <c r="I37" s="43"/>
      <c r="J37" s="43"/>
      <c r="K37" s="43"/>
      <c r="L37" s="43"/>
      <c r="M37" s="43"/>
      <c r="N37" s="43"/>
      <c r="O37" s="43"/>
    </row>
    <row r="38" spans="2:15" ht="15.75">
      <c r="B38" s="43"/>
      <c r="C38" s="43"/>
      <c r="D38" s="43"/>
      <c r="E38" s="43"/>
      <c r="F38" s="43"/>
      <c r="G38" s="43"/>
      <c r="H38" s="43"/>
      <c r="I38" s="43"/>
      <c r="J38" s="43"/>
      <c r="K38" s="43"/>
      <c r="L38" s="43"/>
      <c r="M38" s="43"/>
      <c r="N38" s="43"/>
      <c r="O38" s="43"/>
    </row>
    <row r="39" spans="2:15" ht="15.75">
      <c r="B39" s="43"/>
      <c r="C39" s="43"/>
      <c r="D39" s="43"/>
      <c r="E39" s="43"/>
      <c r="F39" s="43"/>
      <c r="G39" s="43"/>
      <c r="H39" s="43"/>
      <c r="I39" s="43"/>
      <c r="J39" s="43"/>
      <c r="K39" s="43"/>
      <c r="L39" s="43"/>
      <c r="M39" s="43"/>
      <c r="N39" s="43"/>
      <c r="O39" s="43"/>
    </row>
    <row r="40" spans="2:15" ht="15.75">
      <c r="B40" s="43"/>
      <c r="C40" s="43"/>
      <c r="D40" s="43"/>
      <c r="E40" s="43"/>
      <c r="F40" s="43"/>
      <c r="G40" s="43"/>
      <c r="H40" s="43"/>
      <c r="I40" s="43"/>
      <c r="J40" s="43"/>
      <c r="K40" s="43"/>
      <c r="L40" s="43"/>
      <c r="M40" s="43"/>
      <c r="N40" s="43"/>
      <c r="O40" s="43"/>
    </row>
    <row r="41" spans="2:15" ht="15.75">
      <c r="B41" s="43"/>
      <c r="C41" s="43"/>
      <c r="D41" s="43"/>
      <c r="E41" s="43"/>
      <c r="F41" s="43"/>
      <c r="G41" s="43"/>
      <c r="H41" s="43"/>
      <c r="I41" s="43"/>
      <c r="J41" s="43"/>
      <c r="K41" s="43"/>
      <c r="L41" s="43"/>
      <c r="M41" s="43"/>
      <c r="N41" s="43"/>
      <c r="O41" s="43"/>
    </row>
    <row r="42" spans="2:15" ht="15.75">
      <c r="B42" s="43"/>
      <c r="C42" s="43"/>
      <c r="D42" s="43"/>
      <c r="E42" s="43"/>
      <c r="F42" s="43"/>
      <c r="G42" s="43"/>
      <c r="H42" s="43"/>
      <c r="I42" s="43"/>
      <c r="J42" s="43"/>
      <c r="K42" s="43"/>
      <c r="L42" s="43"/>
      <c r="M42" s="43"/>
      <c r="N42" s="43"/>
      <c r="O42" s="43"/>
    </row>
    <row r="43" spans="2:15" ht="15.75">
      <c r="B43" s="43"/>
      <c r="C43" s="43"/>
      <c r="D43" s="43"/>
      <c r="E43" s="43"/>
      <c r="F43" s="43"/>
      <c r="G43" s="43"/>
      <c r="H43" s="43"/>
      <c r="I43" s="43"/>
      <c r="J43" s="43"/>
      <c r="K43" s="43"/>
      <c r="L43" s="43"/>
      <c r="M43" s="43"/>
      <c r="N43" s="43"/>
      <c r="O43" s="43"/>
    </row>
    <row r="44" spans="2:15" ht="15.75">
      <c r="B44" s="43"/>
      <c r="C44" s="43"/>
      <c r="D44" s="43"/>
      <c r="E44" s="43"/>
      <c r="F44" s="43"/>
      <c r="G44" s="43"/>
      <c r="H44" s="43"/>
      <c r="I44" s="43"/>
      <c r="J44" s="43"/>
      <c r="K44" s="43"/>
      <c r="L44" s="43"/>
      <c r="M44" s="43"/>
      <c r="N44" s="43"/>
      <c r="O44" s="43"/>
    </row>
    <row r="45" spans="2:15" ht="15.75">
      <c r="B45" s="43"/>
      <c r="C45" s="43"/>
      <c r="D45" s="43"/>
      <c r="E45" s="43"/>
      <c r="F45" s="43"/>
      <c r="G45" s="43"/>
      <c r="H45" s="43"/>
      <c r="I45" s="43"/>
      <c r="J45" s="43"/>
      <c r="K45" s="43"/>
      <c r="L45" s="43"/>
      <c r="M45" s="43"/>
      <c r="N45" s="43"/>
      <c r="O45" s="43"/>
    </row>
    <row r="46" spans="2:15" ht="15.75">
      <c r="B46" s="43"/>
      <c r="C46" s="43"/>
      <c r="D46" s="43"/>
      <c r="E46" s="43"/>
      <c r="F46" s="43"/>
      <c r="G46" s="43"/>
      <c r="H46" s="43"/>
      <c r="I46" s="43"/>
      <c r="J46" s="43"/>
      <c r="K46" s="43"/>
      <c r="L46" s="43"/>
      <c r="M46" s="43"/>
      <c r="N46" s="43"/>
      <c r="O46" s="43"/>
    </row>
    <row r="47" spans="2:15" ht="15.75">
      <c r="B47" s="43"/>
      <c r="C47" s="43"/>
      <c r="D47" s="43"/>
      <c r="E47" s="43"/>
      <c r="F47" s="43"/>
      <c r="G47" s="43"/>
      <c r="H47" s="43"/>
      <c r="I47" s="43"/>
      <c r="J47" s="43"/>
      <c r="K47" s="43"/>
      <c r="L47" s="43"/>
      <c r="M47" s="43"/>
      <c r="N47" s="43"/>
      <c r="O47" s="43"/>
    </row>
    <row r="48" spans="2:15" ht="15.75">
      <c r="B48" s="43"/>
      <c r="C48" s="43"/>
      <c r="D48" s="43"/>
      <c r="E48" s="43"/>
      <c r="F48" s="43"/>
      <c r="G48" s="43"/>
      <c r="H48" s="43"/>
      <c r="I48" s="43"/>
      <c r="J48" s="43"/>
      <c r="K48" s="43"/>
      <c r="L48" s="43"/>
      <c r="M48" s="43"/>
      <c r="N48" s="43"/>
      <c r="O48" s="43"/>
    </row>
    <row r="49" spans="2:15" ht="15.75">
      <c r="B49" s="43"/>
      <c r="C49" s="43"/>
      <c r="D49" s="43"/>
      <c r="E49" s="43"/>
      <c r="F49" s="43"/>
      <c r="G49" s="43"/>
      <c r="H49" s="43"/>
      <c r="I49" s="43"/>
      <c r="J49" s="43"/>
      <c r="K49" s="43"/>
      <c r="L49" s="43"/>
      <c r="M49" s="43"/>
      <c r="N49" s="43"/>
      <c r="O49" s="43"/>
    </row>
    <row r="50" spans="2:15" ht="15.75">
      <c r="B50" s="43"/>
      <c r="C50" s="43"/>
      <c r="D50" s="43"/>
      <c r="E50" s="43"/>
      <c r="F50" s="43"/>
      <c r="G50" s="43"/>
      <c r="H50" s="43"/>
      <c r="I50" s="43"/>
      <c r="J50" s="43"/>
      <c r="K50" s="43"/>
      <c r="L50" s="43"/>
      <c r="M50" s="43"/>
      <c r="N50" s="43"/>
      <c r="O50" s="43"/>
    </row>
    <row r="51" spans="2:15" ht="15.75">
      <c r="B51" s="43"/>
      <c r="C51" s="43"/>
      <c r="D51" s="43"/>
      <c r="E51" s="43"/>
      <c r="F51" s="43"/>
      <c r="G51" s="43"/>
      <c r="H51" s="43"/>
      <c r="I51" s="43"/>
      <c r="J51" s="43"/>
      <c r="K51" s="43"/>
      <c r="L51" s="43"/>
      <c r="M51" s="43"/>
      <c r="N51" s="43"/>
      <c r="O51" s="43"/>
    </row>
    <row r="52" spans="2:15" ht="15.75">
      <c r="B52" s="43"/>
      <c r="C52" s="43"/>
      <c r="D52" s="43"/>
      <c r="E52" s="43"/>
      <c r="F52" s="43"/>
      <c r="G52" s="43"/>
      <c r="H52" s="43"/>
      <c r="I52" s="43"/>
      <c r="J52" s="43"/>
      <c r="K52" s="43"/>
      <c r="L52" s="43"/>
      <c r="M52" s="43"/>
      <c r="N52" s="43"/>
      <c r="O52" s="43"/>
    </row>
    <row r="53" spans="2:15" ht="15.75">
      <c r="B53" s="96" t="s">
        <v>525</v>
      </c>
      <c r="C53" s="43"/>
      <c r="D53" s="43"/>
      <c r="E53" s="43"/>
      <c r="F53" s="43"/>
      <c r="G53" s="43"/>
      <c r="H53" s="43"/>
      <c r="I53" s="43"/>
      <c r="J53" s="43"/>
      <c r="K53" s="43"/>
      <c r="L53" s="43"/>
      <c r="M53" s="43"/>
      <c r="N53" s="43"/>
      <c r="O53" s="43"/>
    </row>
    <row r="54" spans="2:15" ht="15.75">
      <c r="B54" s="42"/>
      <c r="C54" s="43"/>
      <c r="D54" s="43"/>
      <c r="E54" s="43"/>
      <c r="F54" s="43"/>
      <c r="G54" s="43"/>
      <c r="H54" s="43"/>
      <c r="I54" s="43"/>
      <c r="J54" s="43"/>
      <c r="K54" s="43"/>
      <c r="L54" s="43"/>
      <c r="M54" s="43"/>
      <c r="N54" s="43"/>
      <c r="O54" s="43"/>
    </row>
    <row r="55" spans="2:15" ht="15.75">
      <c r="B55" s="295" t="s">
        <v>351</v>
      </c>
      <c r="C55" s="291" t="s">
        <v>526</v>
      </c>
      <c r="D55" s="291" t="s">
        <v>527</v>
      </c>
      <c r="E55" s="291" t="s">
        <v>528</v>
      </c>
      <c r="F55" s="291" t="s">
        <v>529</v>
      </c>
      <c r="G55" s="291" t="s">
        <v>148</v>
      </c>
      <c r="H55" s="43"/>
      <c r="I55" s="43"/>
      <c r="J55" s="43"/>
      <c r="K55" s="43"/>
      <c r="L55" s="43"/>
      <c r="M55" s="43"/>
      <c r="N55" s="43"/>
      <c r="O55" s="43"/>
    </row>
    <row r="56" spans="2:15" ht="15.75">
      <c r="B56" s="74" t="s">
        <v>151</v>
      </c>
      <c r="C56" s="74">
        <v>3</v>
      </c>
      <c r="D56" s="74">
        <v>41</v>
      </c>
      <c r="E56" s="74">
        <v>54</v>
      </c>
      <c r="F56" s="74">
        <v>3</v>
      </c>
      <c r="G56" s="74">
        <f>SUM(C56:F56)</f>
        <v>101</v>
      </c>
      <c r="H56" s="43"/>
      <c r="I56" s="43"/>
      <c r="J56" s="43"/>
      <c r="K56" s="43"/>
      <c r="L56" s="43"/>
      <c r="M56" s="43"/>
      <c r="N56" s="43"/>
      <c r="O56" s="43"/>
    </row>
    <row r="57" spans="2:15" ht="14.25" customHeight="1">
      <c r="B57" s="74" t="s">
        <v>161</v>
      </c>
      <c r="C57" s="74">
        <v>0</v>
      </c>
      <c r="D57" s="74">
        <v>23</v>
      </c>
      <c r="E57" s="74">
        <v>8</v>
      </c>
      <c r="F57" s="74">
        <v>1</v>
      </c>
      <c r="G57" s="74">
        <f t="shared" ref="G57:G59" si="0">SUM(C57:F57)</f>
        <v>32</v>
      </c>
      <c r="H57" s="43"/>
      <c r="I57" s="43"/>
      <c r="J57" s="43"/>
      <c r="K57" s="43"/>
      <c r="L57" s="43"/>
      <c r="M57" s="43"/>
      <c r="N57" s="43"/>
      <c r="O57" s="43"/>
    </row>
    <row r="58" spans="2:15" ht="15.75">
      <c r="B58" s="74" t="s">
        <v>164</v>
      </c>
      <c r="C58" s="74">
        <v>0</v>
      </c>
      <c r="D58" s="74">
        <v>6</v>
      </c>
      <c r="E58" s="74">
        <v>8</v>
      </c>
      <c r="F58" s="74">
        <v>0</v>
      </c>
      <c r="G58" s="74">
        <f t="shared" si="0"/>
        <v>14</v>
      </c>
      <c r="H58" s="43"/>
      <c r="I58" s="43"/>
      <c r="J58" s="43"/>
      <c r="K58" s="43"/>
      <c r="L58" s="43"/>
      <c r="M58" s="43"/>
      <c r="N58" s="43"/>
      <c r="O58" s="43"/>
    </row>
    <row r="59" spans="2:15" ht="15.75">
      <c r="B59" s="74" t="s">
        <v>159</v>
      </c>
      <c r="C59" s="74">
        <v>0</v>
      </c>
      <c r="D59" s="74">
        <v>16</v>
      </c>
      <c r="E59" s="74">
        <v>40</v>
      </c>
      <c r="F59" s="74">
        <v>1</v>
      </c>
      <c r="G59" s="74">
        <f t="shared" si="0"/>
        <v>57</v>
      </c>
      <c r="H59" s="43"/>
      <c r="I59" s="43"/>
      <c r="J59" s="43"/>
      <c r="K59" s="43"/>
      <c r="L59" s="43"/>
      <c r="M59" s="43"/>
      <c r="N59" s="43"/>
      <c r="O59" s="43"/>
    </row>
    <row r="60" spans="2:15" ht="15.75">
      <c r="B60" s="295" t="s">
        <v>538</v>
      </c>
      <c r="C60" s="295">
        <f>SUM(C56:C59)</f>
        <v>3</v>
      </c>
      <c r="D60" s="295">
        <f t="shared" ref="D60:G60" si="1">SUM(D56:D59)</f>
        <v>86</v>
      </c>
      <c r="E60" s="295">
        <f t="shared" si="1"/>
        <v>110</v>
      </c>
      <c r="F60" s="295">
        <f t="shared" si="1"/>
        <v>5</v>
      </c>
      <c r="G60" s="295">
        <f t="shared" si="1"/>
        <v>204</v>
      </c>
      <c r="H60" s="43"/>
      <c r="I60" s="43"/>
      <c r="J60" s="43"/>
      <c r="K60" s="43"/>
      <c r="L60" s="43"/>
      <c r="M60" s="43"/>
      <c r="N60" s="43"/>
      <c r="O60" s="43"/>
    </row>
    <row r="61" spans="2:15" ht="15.75">
      <c r="B61" s="43"/>
      <c r="C61" s="43"/>
      <c r="D61" s="43"/>
      <c r="E61" s="43"/>
      <c r="F61" s="43"/>
      <c r="G61" s="43"/>
      <c r="H61" s="43"/>
      <c r="I61" s="43"/>
      <c r="J61" s="43"/>
      <c r="K61" s="43"/>
      <c r="L61" s="43"/>
      <c r="M61" s="43"/>
      <c r="N61" s="43"/>
      <c r="O61" s="43"/>
    </row>
    <row r="62" spans="2:15" ht="15.75">
      <c r="B62" s="96" t="s">
        <v>531</v>
      </c>
      <c r="C62" s="43"/>
      <c r="D62" s="43"/>
      <c r="E62" s="43"/>
      <c r="F62" s="43"/>
      <c r="G62" s="43"/>
      <c r="H62" s="43"/>
      <c r="I62" s="43"/>
      <c r="J62" s="43"/>
      <c r="K62" s="43"/>
      <c r="L62" s="43"/>
      <c r="M62" s="43"/>
      <c r="N62" s="43"/>
      <c r="O62" s="43"/>
    </row>
    <row r="63" spans="2:15" ht="15.75">
      <c r="B63" s="42"/>
      <c r="C63" s="43"/>
      <c r="D63" s="43"/>
      <c r="E63" s="43"/>
      <c r="F63" s="43"/>
      <c r="G63" s="43"/>
      <c r="H63" s="43"/>
      <c r="I63" s="43"/>
      <c r="J63" s="43"/>
      <c r="K63" s="43"/>
      <c r="L63" s="43"/>
      <c r="M63" s="43"/>
      <c r="N63" s="43"/>
      <c r="O63" s="43"/>
    </row>
    <row r="64" spans="2:15" ht="15.75">
      <c r="B64" s="295" t="s">
        <v>351</v>
      </c>
      <c r="C64" s="291" t="s">
        <v>526</v>
      </c>
      <c r="D64" s="291" t="s">
        <v>527</v>
      </c>
      <c r="E64" s="291" t="s">
        <v>528</v>
      </c>
      <c r="F64" s="291" t="s">
        <v>529</v>
      </c>
      <c r="G64" s="291" t="s">
        <v>539</v>
      </c>
      <c r="H64" s="43"/>
      <c r="I64" s="43"/>
      <c r="J64" s="43"/>
      <c r="K64" s="43"/>
      <c r="L64" s="43"/>
      <c r="M64" s="43"/>
      <c r="N64" s="43"/>
      <c r="O64" s="43"/>
    </row>
    <row r="65" spans="2:15" ht="15.75">
      <c r="B65" s="74" t="s">
        <v>151</v>
      </c>
      <c r="C65" s="183">
        <f>C56/SUM($C56:$F56)</f>
        <v>2.9702970297029702E-2</v>
      </c>
      <c r="D65" s="183">
        <f t="shared" ref="D65:F65" si="2">D56/SUM($C56:$F56)</f>
        <v>0.40594059405940597</v>
      </c>
      <c r="E65" s="183">
        <f t="shared" si="2"/>
        <v>0.53465346534653468</v>
      </c>
      <c r="F65" s="183">
        <f t="shared" si="2"/>
        <v>2.9702970297029702E-2</v>
      </c>
      <c r="G65" s="184">
        <f>SUM(E56:F56)/G56</f>
        <v>0.5643564356435643</v>
      </c>
      <c r="H65" s="43"/>
      <c r="I65" s="43"/>
      <c r="J65" s="43"/>
      <c r="K65" s="43"/>
      <c r="L65" s="43"/>
      <c r="M65" s="43"/>
      <c r="N65" s="43"/>
      <c r="O65" s="43"/>
    </row>
    <row r="66" spans="2:15" ht="15.75">
      <c r="B66" s="74" t="s">
        <v>161</v>
      </c>
      <c r="C66" s="183">
        <f t="shared" ref="C66:F69" si="3">C57/SUM($C57:$F57)</f>
        <v>0</v>
      </c>
      <c r="D66" s="183">
        <f t="shared" si="3"/>
        <v>0.71875</v>
      </c>
      <c r="E66" s="183">
        <f t="shared" si="3"/>
        <v>0.25</v>
      </c>
      <c r="F66" s="183">
        <f t="shared" si="3"/>
        <v>3.125E-2</v>
      </c>
      <c r="G66" s="184">
        <f>SUM(E57:F57)/G57</f>
        <v>0.28125</v>
      </c>
      <c r="H66" s="43"/>
      <c r="I66" s="43"/>
      <c r="J66" s="43"/>
      <c r="K66" s="43"/>
      <c r="L66" s="43"/>
      <c r="M66" s="43"/>
      <c r="N66" s="43"/>
      <c r="O66" s="43"/>
    </row>
    <row r="67" spans="2:15" ht="15.75">
      <c r="B67" s="74" t="s">
        <v>164</v>
      </c>
      <c r="C67" s="183">
        <f t="shared" si="3"/>
        <v>0</v>
      </c>
      <c r="D67" s="183">
        <f t="shared" si="3"/>
        <v>0.42857142857142855</v>
      </c>
      <c r="E67" s="183">
        <f t="shared" si="3"/>
        <v>0.5714285714285714</v>
      </c>
      <c r="F67" s="183">
        <f t="shared" si="3"/>
        <v>0</v>
      </c>
      <c r="G67" s="184">
        <f t="shared" ref="G67:G68" si="4">SUM(E58:F58)/G58</f>
        <v>0.5714285714285714</v>
      </c>
      <c r="H67" s="43"/>
      <c r="I67" s="43"/>
      <c r="J67" s="43"/>
      <c r="K67" s="43"/>
      <c r="L67" s="43"/>
      <c r="M67" s="43"/>
      <c r="N67" s="43"/>
      <c r="O67" s="43"/>
    </row>
    <row r="68" spans="2:15" ht="15.75">
      <c r="B68" s="74" t="s">
        <v>159</v>
      </c>
      <c r="C68" s="183">
        <f t="shared" si="3"/>
        <v>0</v>
      </c>
      <c r="D68" s="183">
        <f t="shared" si="3"/>
        <v>0.2807017543859649</v>
      </c>
      <c r="E68" s="183">
        <f t="shared" si="3"/>
        <v>0.70175438596491224</v>
      </c>
      <c r="F68" s="183">
        <f t="shared" si="3"/>
        <v>1.7543859649122806E-2</v>
      </c>
      <c r="G68" s="184">
        <f t="shared" si="4"/>
        <v>0.7192982456140351</v>
      </c>
      <c r="H68" s="43"/>
      <c r="I68" s="43"/>
      <c r="J68" s="43"/>
      <c r="K68" s="43"/>
      <c r="L68" s="43"/>
      <c r="M68" s="43"/>
      <c r="N68" s="43"/>
      <c r="O68" s="43"/>
    </row>
    <row r="69" spans="2:15" ht="15.75">
      <c r="B69" s="295" t="s">
        <v>538</v>
      </c>
      <c r="C69" s="333">
        <f t="shared" si="3"/>
        <v>1.4705882352941176E-2</v>
      </c>
      <c r="D69" s="333">
        <f>D60/SUM($C60:$F60)</f>
        <v>0.42156862745098039</v>
      </c>
      <c r="E69" s="333">
        <f t="shared" si="3"/>
        <v>0.53921568627450978</v>
      </c>
      <c r="F69" s="333">
        <f t="shared" si="3"/>
        <v>2.4509803921568627E-2</v>
      </c>
      <c r="G69" s="334">
        <f>SUM(E60:F60)/G60</f>
        <v>0.56372549019607843</v>
      </c>
      <c r="H69" s="43"/>
      <c r="I69" s="43"/>
      <c r="J69" s="43"/>
      <c r="K69" s="43"/>
      <c r="L69" s="43"/>
      <c r="M69" s="43"/>
      <c r="N69" s="43"/>
      <c r="O69" s="43"/>
    </row>
    <row r="70" spans="2:15" ht="15.75">
      <c r="B70" s="43"/>
      <c r="C70" s="199"/>
      <c r="D70" s="43"/>
      <c r="E70" s="43"/>
      <c r="F70" s="43"/>
      <c r="G70" s="43"/>
      <c r="H70" s="43"/>
      <c r="I70" s="43"/>
      <c r="J70" s="43"/>
      <c r="K70" s="43"/>
      <c r="L70" s="43"/>
      <c r="M70" s="43"/>
      <c r="N70" s="43"/>
      <c r="O70" s="43"/>
    </row>
    <row r="71" spans="2:15" ht="15.75">
      <c r="B71" s="199" t="s">
        <v>127</v>
      </c>
      <c r="C71" s="43"/>
      <c r="D71" s="43"/>
      <c r="E71" s="43"/>
      <c r="F71" s="43"/>
      <c r="G71" s="43"/>
      <c r="H71" s="43"/>
      <c r="I71" s="43"/>
      <c r="J71" s="43"/>
      <c r="K71" s="43"/>
      <c r="L71" s="43"/>
      <c r="M71" s="43"/>
      <c r="N71" s="43"/>
      <c r="O71" s="43"/>
    </row>
    <row r="72" spans="2:15" ht="15.75">
      <c r="B72" s="43"/>
      <c r="C72" s="43"/>
      <c r="D72" s="43"/>
      <c r="E72" s="43"/>
      <c r="F72" s="43"/>
      <c r="G72" s="43"/>
      <c r="H72" s="43"/>
      <c r="I72" s="43"/>
      <c r="J72" s="43"/>
      <c r="K72" s="43"/>
      <c r="L72" s="43"/>
      <c r="M72" s="43"/>
      <c r="N72" s="43"/>
      <c r="O72" s="43"/>
    </row>
    <row r="73" spans="2:15" ht="15.75">
      <c r="B73" s="43"/>
      <c r="C73" s="43"/>
      <c r="D73" s="43"/>
      <c r="E73" s="43"/>
      <c r="F73" s="43"/>
      <c r="G73" s="43"/>
      <c r="H73" s="43"/>
      <c r="I73" s="43"/>
      <c r="J73" s="43"/>
      <c r="K73" s="43"/>
      <c r="L73" s="43"/>
      <c r="M73" s="43"/>
      <c r="N73" s="43"/>
      <c r="O73" s="43"/>
    </row>
    <row r="74" spans="2:15" ht="15.75">
      <c r="B74" s="43"/>
      <c r="C74" s="43"/>
      <c r="D74" s="43"/>
      <c r="E74" s="43"/>
      <c r="F74" s="43"/>
      <c r="G74" s="43"/>
      <c r="H74" s="43"/>
      <c r="I74" s="43"/>
      <c r="J74" s="43"/>
      <c r="K74" s="43"/>
      <c r="L74" s="43"/>
      <c r="M74" s="43"/>
      <c r="N74" s="43"/>
      <c r="O74" s="43"/>
    </row>
    <row r="75" spans="2:15" ht="15.75">
      <c r="B75" s="43"/>
      <c r="C75" s="43"/>
      <c r="D75" s="43"/>
      <c r="E75" s="43"/>
      <c r="F75" s="43"/>
      <c r="G75" s="43"/>
      <c r="H75" s="43"/>
      <c r="I75" s="43"/>
      <c r="J75" s="43"/>
      <c r="K75" s="43"/>
      <c r="L75" s="43"/>
      <c r="M75" s="43"/>
      <c r="N75" s="43"/>
      <c r="O75" s="43"/>
    </row>
  </sheetData>
  <hyperlinks>
    <hyperlink ref="B71" location="Introduction!A1" display="Return to information tab" xr:uid="{8872D09D-E420-41E3-9E1D-11FE5BA859FD}"/>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65:G68" formulaRange="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BD65-96E9-410C-B602-C99870D61B61}">
  <sheetPr codeName="Sheet42">
    <tabColor rgb="FFCD1F45"/>
    <pageSetUpPr autoPageBreaks="0"/>
  </sheetPr>
  <dimension ref="B5:M96"/>
  <sheetViews>
    <sheetView showGridLines="0" zoomScaleNormal="100" workbookViewId="0"/>
  </sheetViews>
  <sheetFormatPr defaultColWidth="8.85546875" defaultRowHeight="14.25"/>
  <cols>
    <col min="1" max="1" width="2.42578125" customWidth="1"/>
    <col min="2" max="2" width="22" customWidth="1"/>
    <col min="3" max="3" width="26.42578125" bestFit="1" customWidth="1"/>
    <col min="4" max="4" width="33.5703125" bestFit="1" customWidth="1"/>
    <col min="5" max="5" width="26.85546875" bestFit="1" customWidth="1"/>
    <col min="6" max="6" width="33.42578125" bestFit="1" customWidth="1"/>
    <col min="7" max="7" width="28.5703125" customWidth="1"/>
    <col min="8" max="8" width="16.42578125" bestFit="1" customWidth="1"/>
    <col min="9" max="9" width="16.140625" bestFit="1" customWidth="1"/>
    <col min="10" max="10" width="9.140625" customWidth="1"/>
    <col min="11" max="11" width="13.85546875" bestFit="1" customWidth="1"/>
    <col min="12" max="12" width="14" bestFit="1" customWidth="1"/>
    <col min="13" max="13" width="12.42578125" bestFit="1" customWidth="1"/>
    <col min="22" max="22" width="14.85546875" customWidth="1"/>
    <col min="23" max="23" width="17.140625" customWidth="1"/>
    <col min="24" max="24" width="16" customWidth="1"/>
  </cols>
  <sheetData>
    <row r="5" spans="2:11" ht="21">
      <c r="B5" s="70" t="s">
        <v>46</v>
      </c>
      <c r="C5" s="43"/>
      <c r="D5" s="43"/>
      <c r="E5" s="43"/>
      <c r="F5" s="43"/>
      <c r="G5" s="43"/>
      <c r="H5" s="43"/>
      <c r="I5" s="43"/>
      <c r="J5" s="43"/>
      <c r="K5" s="43"/>
    </row>
    <row r="6" spans="2:11" ht="15.75">
      <c r="B6" s="43"/>
      <c r="C6" s="43"/>
      <c r="D6" s="43"/>
      <c r="E6" s="43"/>
      <c r="F6" s="43"/>
      <c r="G6" s="43"/>
      <c r="H6" s="43"/>
      <c r="I6" s="43"/>
      <c r="J6" s="43"/>
      <c r="K6" s="43"/>
    </row>
    <row r="7" spans="2:11" ht="18">
      <c r="B7" s="69" t="s">
        <v>52</v>
      </c>
      <c r="C7" s="43"/>
      <c r="D7" s="43"/>
      <c r="E7" s="43"/>
      <c r="F7" s="43"/>
      <c r="G7" s="43"/>
      <c r="H7" s="43"/>
      <c r="I7" s="43"/>
      <c r="J7" s="43"/>
      <c r="K7" s="43"/>
    </row>
    <row r="8" spans="2:11" ht="15.75">
      <c r="B8" s="65"/>
      <c r="C8" s="43"/>
      <c r="D8" s="43"/>
      <c r="E8" s="43"/>
      <c r="F8" s="43"/>
      <c r="G8" s="43"/>
      <c r="H8" s="43"/>
      <c r="I8" s="43"/>
      <c r="J8" s="43"/>
      <c r="K8" s="43"/>
    </row>
    <row r="9" spans="2:11" ht="15.75">
      <c r="B9" s="71" t="s">
        <v>564</v>
      </c>
      <c r="C9" s="43"/>
      <c r="D9" s="43"/>
      <c r="E9" s="43"/>
      <c r="F9" s="43"/>
      <c r="G9" s="43"/>
      <c r="H9" s="43"/>
      <c r="I9" s="43"/>
      <c r="J9" s="43"/>
      <c r="K9" s="43"/>
    </row>
    <row r="10" spans="2:11" ht="15.75">
      <c r="B10" s="80" t="s">
        <v>565</v>
      </c>
      <c r="C10" s="43"/>
      <c r="D10" s="43"/>
      <c r="E10" s="43"/>
      <c r="F10" s="43"/>
      <c r="G10" s="43"/>
      <c r="H10" s="43"/>
      <c r="I10" s="43"/>
      <c r="J10" s="43"/>
      <c r="K10" s="43"/>
    </row>
    <row r="11" spans="2:11" ht="15.75">
      <c r="B11" s="80" t="s">
        <v>566</v>
      </c>
      <c r="C11" s="43"/>
      <c r="D11" s="43"/>
      <c r="E11" s="43"/>
      <c r="F11" s="43"/>
      <c r="G11" s="43"/>
      <c r="H11" s="43"/>
      <c r="I11" s="43"/>
      <c r="J11" s="43"/>
      <c r="K11" s="43"/>
    </row>
    <row r="12" spans="2:11" ht="15.75">
      <c r="B12" s="80" t="s">
        <v>567</v>
      </c>
      <c r="C12" s="43"/>
      <c r="D12" s="43"/>
      <c r="E12" s="43"/>
      <c r="F12" s="43"/>
      <c r="G12" s="43"/>
      <c r="H12" s="43"/>
      <c r="I12" s="43"/>
      <c r="J12" s="43"/>
      <c r="K12" s="43"/>
    </row>
    <row r="13" spans="2:11" ht="15.75">
      <c r="B13" s="80" t="s">
        <v>568</v>
      </c>
      <c r="C13" s="43"/>
      <c r="D13" s="43"/>
      <c r="E13" s="43"/>
      <c r="F13" s="43"/>
      <c r="G13" s="43"/>
      <c r="H13" s="43"/>
      <c r="I13" s="43"/>
      <c r="J13" s="43"/>
      <c r="K13" s="43"/>
    </row>
    <row r="14" spans="2:11" ht="15.75">
      <c r="B14" s="71"/>
      <c r="C14" s="43"/>
      <c r="D14" s="43"/>
      <c r="E14" s="43"/>
      <c r="F14" s="43"/>
      <c r="G14" s="43"/>
      <c r="H14" s="43"/>
      <c r="I14" s="43"/>
      <c r="J14" s="43"/>
      <c r="K14" s="43"/>
    </row>
    <row r="15" spans="2:11" ht="15.75">
      <c r="B15" s="43"/>
      <c r="C15" s="43"/>
      <c r="D15" s="43"/>
      <c r="E15" s="43"/>
      <c r="F15" s="43"/>
      <c r="G15" s="43"/>
      <c r="H15" s="43"/>
      <c r="I15" s="43"/>
      <c r="J15" s="43"/>
      <c r="K15" s="43"/>
    </row>
    <row r="16" spans="2:11" ht="15.75">
      <c r="B16" s="43"/>
      <c r="C16" s="43"/>
      <c r="D16" s="43"/>
      <c r="E16" s="43"/>
      <c r="F16" s="43"/>
      <c r="G16" s="43"/>
      <c r="H16" s="43"/>
      <c r="I16" s="43"/>
      <c r="J16" s="43"/>
      <c r="K16" s="43"/>
    </row>
    <row r="17" spans="2:13" ht="15.75">
      <c r="B17" s="43"/>
      <c r="C17" s="43"/>
      <c r="D17" s="43"/>
      <c r="E17" s="43"/>
      <c r="F17" s="43"/>
      <c r="G17" s="43"/>
      <c r="H17" s="43"/>
      <c r="I17" s="43"/>
      <c r="J17" s="43"/>
      <c r="K17" s="43"/>
    </row>
    <row r="18" spans="2:13" ht="15.75">
      <c r="B18" s="43"/>
      <c r="C18" s="43"/>
      <c r="D18" s="43"/>
      <c r="E18" s="43"/>
      <c r="F18" s="43"/>
      <c r="G18" s="43"/>
      <c r="H18" s="43"/>
      <c r="I18" s="43"/>
      <c r="J18" s="43"/>
      <c r="K18" s="43"/>
    </row>
    <row r="19" spans="2:13" ht="15.75">
      <c r="B19" s="43"/>
      <c r="C19" s="43"/>
      <c r="D19" s="43"/>
      <c r="E19" s="43"/>
      <c r="F19" s="43"/>
      <c r="G19" s="43"/>
      <c r="H19" s="43"/>
      <c r="I19" s="43"/>
      <c r="J19" s="43"/>
      <c r="K19" s="43"/>
    </row>
    <row r="20" spans="2:13" ht="15.75">
      <c r="B20" s="43"/>
      <c r="C20" s="43"/>
      <c r="D20" s="43"/>
      <c r="E20" s="43"/>
      <c r="F20" s="43"/>
      <c r="G20" s="43"/>
      <c r="H20" s="43"/>
      <c r="I20" s="43"/>
      <c r="J20" s="43"/>
      <c r="K20" s="43"/>
    </row>
    <row r="21" spans="2:13" ht="15.75">
      <c r="B21" s="43"/>
      <c r="C21" s="43"/>
      <c r="D21" s="43"/>
      <c r="E21" s="43"/>
      <c r="F21" s="43"/>
      <c r="G21" s="43"/>
      <c r="H21" s="43"/>
      <c r="I21" s="43"/>
      <c r="J21" s="43"/>
      <c r="K21" s="43"/>
    </row>
    <row r="22" spans="2:13" ht="15.75">
      <c r="B22" s="43"/>
      <c r="C22" s="43"/>
      <c r="D22" s="43"/>
      <c r="E22" s="43"/>
      <c r="F22" s="43"/>
      <c r="G22" s="43"/>
      <c r="H22" s="43"/>
      <c r="I22" s="43"/>
      <c r="J22" s="43"/>
      <c r="K22" s="43"/>
    </row>
    <row r="23" spans="2:13" ht="15.75">
      <c r="B23" s="43"/>
      <c r="C23" s="43"/>
      <c r="D23" s="43"/>
      <c r="E23" s="43"/>
      <c r="F23" s="43"/>
      <c r="G23" s="43"/>
      <c r="H23" s="43"/>
      <c r="I23" s="43"/>
      <c r="J23" s="43"/>
      <c r="K23" s="43"/>
    </row>
    <row r="24" spans="2:13" ht="15.75">
      <c r="B24" s="43"/>
      <c r="C24" s="43"/>
      <c r="D24" s="43"/>
      <c r="E24" s="43"/>
      <c r="F24" s="43"/>
      <c r="G24" s="43"/>
      <c r="H24" s="43"/>
      <c r="I24" s="43"/>
      <c r="J24" s="43"/>
      <c r="K24" s="43"/>
    </row>
    <row r="25" spans="2:13" ht="15.75">
      <c r="B25" s="43"/>
      <c r="C25" s="43"/>
      <c r="D25" s="43"/>
      <c r="E25" s="43"/>
      <c r="F25" s="43"/>
      <c r="G25" s="43"/>
      <c r="H25" s="43"/>
      <c r="I25" s="43"/>
      <c r="J25" s="43"/>
      <c r="K25" s="43"/>
    </row>
    <row r="26" spans="2:13" ht="15.75">
      <c r="B26" s="43"/>
      <c r="C26" s="43"/>
      <c r="D26" s="43"/>
      <c r="E26" s="43"/>
      <c r="F26" s="43"/>
      <c r="G26" s="43"/>
      <c r="H26" s="43"/>
      <c r="I26" s="43"/>
      <c r="J26" s="43"/>
      <c r="K26" s="43"/>
    </row>
    <row r="27" spans="2:13" ht="15.75">
      <c r="B27" s="43"/>
      <c r="C27" s="43"/>
      <c r="D27" s="43"/>
      <c r="E27" s="43"/>
      <c r="F27" s="43"/>
      <c r="G27" s="43"/>
      <c r="H27" s="43"/>
      <c r="I27" s="43"/>
      <c r="J27" s="43"/>
      <c r="K27" s="43"/>
    </row>
    <row r="28" spans="2:13" ht="15.75">
      <c r="B28" s="43"/>
      <c r="C28" s="43"/>
      <c r="D28" s="43"/>
      <c r="E28" s="43"/>
      <c r="F28" s="43"/>
      <c r="G28" s="43"/>
      <c r="H28" s="43"/>
      <c r="I28" s="43"/>
      <c r="J28" s="43"/>
      <c r="K28" s="43"/>
    </row>
    <row r="29" spans="2:13" ht="15.75">
      <c r="B29" s="43"/>
      <c r="C29" s="43"/>
      <c r="D29" s="43"/>
      <c r="E29" s="43"/>
      <c r="F29" s="43"/>
      <c r="G29" s="43"/>
      <c r="H29" s="43"/>
      <c r="I29" s="43"/>
      <c r="J29" s="43"/>
      <c r="K29" s="43"/>
    </row>
    <row r="30" spans="2:13" ht="15.75">
      <c r="B30" s="43"/>
      <c r="C30" s="43"/>
      <c r="D30" s="43"/>
      <c r="E30" s="43"/>
      <c r="F30" s="43"/>
      <c r="G30" s="43"/>
      <c r="H30" s="43"/>
      <c r="I30" s="43"/>
      <c r="J30" s="43"/>
      <c r="K30" s="43"/>
      <c r="M30" s="3"/>
    </row>
    <row r="31" spans="2:13" ht="15.75">
      <c r="B31" s="43"/>
      <c r="C31" s="43"/>
      <c r="D31" s="43"/>
      <c r="E31" s="43"/>
      <c r="F31" s="43"/>
      <c r="G31" s="43"/>
      <c r="H31" s="43"/>
      <c r="I31" s="43"/>
      <c r="J31" s="43"/>
      <c r="K31" s="43"/>
    </row>
    <row r="32" spans="2:13" ht="15.75">
      <c r="B32" s="43"/>
      <c r="C32" s="43"/>
      <c r="D32" s="43"/>
      <c r="E32" s="43"/>
      <c r="F32" s="43"/>
      <c r="G32" s="43"/>
      <c r="H32" s="43"/>
      <c r="I32" s="43"/>
      <c r="J32" s="43"/>
      <c r="K32" s="43"/>
    </row>
    <row r="33" spans="2:11" ht="15.75">
      <c r="B33" s="43"/>
      <c r="C33" s="43"/>
      <c r="D33" s="43"/>
      <c r="E33" s="43"/>
      <c r="F33" s="43"/>
      <c r="G33" s="43"/>
      <c r="H33" s="43"/>
      <c r="I33" s="43"/>
      <c r="J33" s="43"/>
      <c r="K33" s="43"/>
    </row>
    <row r="34" spans="2:11" ht="15.75">
      <c r="B34" s="43"/>
      <c r="C34" s="43"/>
      <c r="D34" s="43"/>
      <c r="E34" s="43"/>
      <c r="F34" s="43"/>
      <c r="G34" s="43"/>
      <c r="H34" s="43"/>
      <c r="I34" s="43"/>
      <c r="J34" s="43"/>
      <c r="K34" s="43"/>
    </row>
    <row r="35" spans="2:11" ht="15.75">
      <c r="B35" s="43"/>
      <c r="C35" s="43"/>
      <c r="D35" s="43"/>
      <c r="E35" s="43"/>
      <c r="F35" s="43"/>
      <c r="G35" s="43"/>
      <c r="H35" s="43"/>
      <c r="I35" s="43"/>
      <c r="J35" s="43"/>
      <c r="K35" s="43"/>
    </row>
    <row r="36" spans="2:11" ht="15.75">
      <c r="B36" s="43"/>
      <c r="C36" s="43"/>
      <c r="D36" s="43"/>
      <c r="E36" s="43"/>
      <c r="F36" s="43"/>
      <c r="G36" s="43"/>
      <c r="H36" s="43"/>
      <c r="I36" s="43"/>
      <c r="J36" s="43"/>
      <c r="K36" s="43"/>
    </row>
    <row r="37" spans="2:11" ht="15.75">
      <c r="B37" s="43"/>
      <c r="C37" s="43"/>
      <c r="D37" s="43"/>
      <c r="E37" s="43"/>
      <c r="F37" s="43"/>
      <c r="G37" s="43"/>
      <c r="H37" s="43"/>
      <c r="I37" s="43"/>
      <c r="J37" s="43"/>
      <c r="K37" s="43"/>
    </row>
    <row r="38" spans="2:11" ht="15.75">
      <c r="B38" s="43"/>
      <c r="C38" s="43"/>
      <c r="D38" s="43"/>
      <c r="E38" s="43"/>
      <c r="F38" s="43"/>
      <c r="G38" s="43"/>
      <c r="H38" s="43"/>
      <c r="I38" s="43"/>
      <c r="J38" s="43"/>
      <c r="K38" s="43"/>
    </row>
    <row r="39" spans="2:11" ht="15.75">
      <c r="B39" s="43"/>
      <c r="C39" s="43"/>
      <c r="D39" s="43"/>
      <c r="E39" s="43"/>
      <c r="F39" s="43"/>
      <c r="G39" s="43"/>
      <c r="H39" s="43"/>
      <c r="I39" s="43"/>
      <c r="J39" s="43"/>
      <c r="K39" s="43"/>
    </row>
    <row r="40" spans="2:11" ht="15.75">
      <c r="B40" s="43"/>
      <c r="C40" s="43"/>
      <c r="D40" s="43"/>
      <c r="E40" s="43"/>
      <c r="F40" s="43"/>
      <c r="G40" s="43"/>
      <c r="H40" s="43"/>
      <c r="I40" s="43"/>
      <c r="J40" s="43"/>
      <c r="K40" s="43"/>
    </row>
    <row r="41" spans="2:11" ht="15.75">
      <c r="B41" s="43"/>
      <c r="C41" s="43"/>
      <c r="D41" s="43"/>
      <c r="E41" s="43"/>
      <c r="F41" s="43"/>
      <c r="G41" s="43"/>
      <c r="H41" s="43"/>
      <c r="I41" s="43"/>
      <c r="J41" s="43"/>
      <c r="K41" s="43"/>
    </row>
    <row r="42" spans="2:11" ht="15.75">
      <c r="B42" s="43"/>
      <c r="C42" s="43"/>
      <c r="D42" s="43"/>
      <c r="E42" s="43"/>
      <c r="F42" s="43"/>
      <c r="G42" s="43"/>
      <c r="H42" s="43"/>
      <c r="I42" s="43"/>
      <c r="J42" s="43"/>
      <c r="K42" s="43"/>
    </row>
    <row r="43" spans="2:11" ht="15.75">
      <c r="B43" s="43"/>
      <c r="C43" s="43"/>
      <c r="D43" s="43"/>
      <c r="E43" s="43"/>
      <c r="F43" s="43"/>
      <c r="G43" s="43"/>
      <c r="H43" s="43"/>
      <c r="I43" s="43"/>
      <c r="J43" s="43"/>
      <c r="K43" s="43"/>
    </row>
    <row r="44" spans="2:11" ht="15.75">
      <c r="B44" s="43"/>
      <c r="C44" s="43"/>
      <c r="D44" s="43"/>
      <c r="E44" s="43"/>
      <c r="F44" s="43"/>
      <c r="G44" s="43"/>
      <c r="H44" s="43"/>
      <c r="I44" s="43"/>
      <c r="J44" s="43"/>
      <c r="K44" s="43"/>
    </row>
    <row r="45" spans="2:11" ht="15.75">
      <c r="B45" s="43"/>
      <c r="C45" s="43"/>
      <c r="D45" s="43"/>
      <c r="E45" s="43"/>
      <c r="F45" s="43"/>
      <c r="G45" s="43"/>
      <c r="H45" s="43"/>
      <c r="I45" s="43"/>
      <c r="J45" s="43"/>
      <c r="K45" s="43"/>
    </row>
    <row r="46" spans="2:11" ht="15.75">
      <c r="B46" s="43"/>
      <c r="C46" s="43"/>
      <c r="D46" s="43"/>
      <c r="E46" s="43"/>
      <c r="F46" s="43"/>
      <c r="G46" s="43"/>
      <c r="H46" s="43"/>
      <c r="I46" s="43"/>
      <c r="J46" s="43"/>
      <c r="K46" s="43"/>
    </row>
    <row r="47" spans="2:11" ht="15.75">
      <c r="B47" s="43"/>
      <c r="C47" s="43"/>
      <c r="D47" s="43"/>
      <c r="E47" s="43"/>
      <c r="F47" s="43"/>
      <c r="G47" s="43"/>
      <c r="H47" s="43"/>
      <c r="I47" s="43"/>
      <c r="J47" s="43"/>
      <c r="K47" s="43"/>
    </row>
    <row r="48" spans="2:11" ht="15.75">
      <c r="B48" s="43"/>
      <c r="C48" s="43"/>
      <c r="D48" s="43"/>
      <c r="E48" s="43"/>
      <c r="F48" s="43"/>
      <c r="G48" s="43"/>
      <c r="H48" s="43"/>
      <c r="I48" s="43"/>
      <c r="J48" s="43"/>
      <c r="K48" s="43"/>
    </row>
    <row r="49" spans="2:11" ht="15.75">
      <c r="B49" s="43"/>
      <c r="C49" s="43"/>
      <c r="D49" s="43"/>
      <c r="E49" s="43"/>
      <c r="F49" s="43"/>
      <c r="G49" s="43"/>
      <c r="H49" s="43"/>
      <c r="I49" s="43"/>
      <c r="J49" s="43"/>
      <c r="K49" s="43"/>
    </row>
    <row r="50" spans="2:11" ht="15.75">
      <c r="B50" s="43"/>
      <c r="C50" s="43"/>
      <c r="D50" s="43"/>
      <c r="E50" s="43"/>
      <c r="F50" s="43"/>
      <c r="G50" s="43"/>
      <c r="H50" s="43"/>
      <c r="I50" s="43"/>
      <c r="J50" s="43"/>
      <c r="K50" s="43"/>
    </row>
    <row r="51" spans="2:11" ht="15.75">
      <c r="B51" s="96" t="s">
        <v>525</v>
      </c>
      <c r="C51" s="43"/>
      <c r="D51" s="43"/>
      <c r="E51" s="43"/>
      <c r="F51" s="43"/>
      <c r="G51" s="43"/>
      <c r="H51" s="43"/>
      <c r="I51" s="43"/>
      <c r="J51" s="43"/>
      <c r="K51" s="43"/>
    </row>
    <row r="52" spans="2:11" ht="15.75">
      <c r="B52" s="43"/>
      <c r="C52" s="43"/>
      <c r="D52" s="43"/>
      <c r="E52" s="43"/>
      <c r="F52" s="43"/>
      <c r="G52" s="43"/>
      <c r="H52" s="43"/>
      <c r="I52" s="43"/>
      <c r="J52" s="43"/>
      <c r="K52" s="43"/>
    </row>
    <row r="53" spans="2:11" ht="14.25" customHeight="1">
      <c r="B53" s="320" t="s">
        <v>152</v>
      </c>
      <c r="C53" s="291" t="s">
        <v>526</v>
      </c>
      <c r="D53" s="291" t="s">
        <v>527</v>
      </c>
      <c r="E53" s="291" t="s">
        <v>528</v>
      </c>
      <c r="F53" s="291" t="s">
        <v>529</v>
      </c>
      <c r="G53" s="291" t="s">
        <v>148</v>
      </c>
      <c r="H53" s="43"/>
      <c r="I53" s="43"/>
      <c r="J53" s="43"/>
      <c r="K53" s="43"/>
    </row>
    <row r="54" spans="2:11" ht="15.75">
      <c r="B54" s="186" t="s">
        <v>140</v>
      </c>
      <c r="C54" s="74">
        <v>0</v>
      </c>
      <c r="D54" s="74">
        <v>0</v>
      </c>
      <c r="E54" s="74">
        <v>15</v>
      </c>
      <c r="F54" s="74">
        <v>5</v>
      </c>
      <c r="G54" s="74">
        <f t="shared" ref="G54:G59" si="0">SUM(C54:F54)</f>
        <v>20</v>
      </c>
      <c r="H54" s="43"/>
      <c r="I54" s="43"/>
      <c r="J54" s="43"/>
      <c r="K54" s="43"/>
    </row>
    <row r="55" spans="2:11" ht="15.75">
      <c r="B55" s="186" t="s">
        <v>139</v>
      </c>
      <c r="C55" s="74">
        <v>1</v>
      </c>
      <c r="D55" s="74">
        <v>47</v>
      </c>
      <c r="E55" s="74">
        <v>44</v>
      </c>
      <c r="F55" s="74">
        <v>0</v>
      </c>
      <c r="G55" s="74">
        <f>SUM(C55:F55)</f>
        <v>92</v>
      </c>
      <c r="H55" s="43"/>
      <c r="I55" s="43"/>
      <c r="J55" s="43"/>
      <c r="K55" s="43"/>
    </row>
    <row r="56" spans="2:11" ht="15.75">
      <c r="B56" s="186" t="s">
        <v>142</v>
      </c>
      <c r="C56" s="74">
        <v>0</v>
      </c>
      <c r="D56" s="74">
        <v>14</v>
      </c>
      <c r="E56" s="74">
        <v>26</v>
      </c>
      <c r="F56" s="74">
        <v>0</v>
      </c>
      <c r="G56" s="74">
        <f>SUM(C56:F56)</f>
        <v>40</v>
      </c>
      <c r="H56" s="43"/>
      <c r="I56" s="43"/>
      <c r="J56" s="43"/>
      <c r="K56" s="43"/>
    </row>
    <row r="57" spans="2:11" ht="15.75">
      <c r="B57" s="186" t="s">
        <v>144</v>
      </c>
      <c r="C57" s="74">
        <v>0</v>
      </c>
      <c r="D57" s="74">
        <v>6</v>
      </c>
      <c r="E57" s="74">
        <v>7</v>
      </c>
      <c r="F57" s="74">
        <v>0</v>
      </c>
      <c r="G57" s="74">
        <f t="shared" si="0"/>
        <v>13</v>
      </c>
      <c r="H57" s="43"/>
      <c r="I57" s="43"/>
      <c r="J57" s="43"/>
      <c r="K57" s="43"/>
    </row>
    <row r="58" spans="2:11" ht="15.75">
      <c r="B58" s="186" t="s">
        <v>569</v>
      </c>
      <c r="C58" s="74">
        <v>2</v>
      </c>
      <c r="D58" s="74">
        <v>19</v>
      </c>
      <c r="E58" s="74">
        <v>8</v>
      </c>
      <c r="F58" s="74">
        <v>0</v>
      </c>
      <c r="G58" s="74">
        <f t="shared" si="0"/>
        <v>29</v>
      </c>
      <c r="H58" s="43"/>
      <c r="I58" s="43"/>
      <c r="J58" s="43"/>
      <c r="K58" s="43"/>
    </row>
    <row r="59" spans="2:11" ht="15.75">
      <c r="B59" s="186" t="s">
        <v>141</v>
      </c>
      <c r="C59" s="74">
        <v>0</v>
      </c>
      <c r="D59" s="74">
        <v>0</v>
      </c>
      <c r="E59" s="74">
        <v>1</v>
      </c>
      <c r="F59" s="74">
        <v>0</v>
      </c>
      <c r="G59" s="74">
        <f t="shared" si="0"/>
        <v>1</v>
      </c>
      <c r="H59" s="43"/>
      <c r="I59" s="43"/>
      <c r="J59" s="43"/>
      <c r="K59" s="43"/>
    </row>
    <row r="60" spans="2:11" ht="15.75">
      <c r="B60" s="320" t="s">
        <v>148</v>
      </c>
      <c r="C60" s="295">
        <f>SUM(C54:C59)</f>
        <v>3</v>
      </c>
      <c r="D60" s="295">
        <f>SUM(D54:D59)</f>
        <v>86</v>
      </c>
      <c r="E60" s="295">
        <f>SUM(E54:E59)</f>
        <v>101</v>
      </c>
      <c r="F60" s="295">
        <f>SUM(F54:F59)</f>
        <v>5</v>
      </c>
      <c r="G60" s="295">
        <f>SUM(G54:G59)</f>
        <v>195</v>
      </c>
      <c r="H60" s="43"/>
      <c r="I60" s="43"/>
      <c r="J60" s="43"/>
      <c r="K60" s="43"/>
    </row>
    <row r="61" spans="2:11" ht="15.75">
      <c r="B61" s="43"/>
      <c r="C61" s="43"/>
      <c r="D61" s="43"/>
      <c r="E61" s="43"/>
      <c r="F61" s="43"/>
      <c r="G61" s="43"/>
      <c r="H61" s="43"/>
      <c r="I61" s="43"/>
      <c r="J61" s="43"/>
      <c r="K61" s="43"/>
    </row>
    <row r="62" spans="2:11" ht="15.75">
      <c r="B62" s="96" t="s">
        <v>531</v>
      </c>
      <c r="C62" s="43"/>
      <c r="D62" s="43"/>
      <c r="E62" s="43"/>
      <c r="F62" s="43"/>
      <c r="G62" s="43"/>
      <c r="H62" s="43"/>
      <c r="I62" s="43"/>
      <c r="J62" s="43"/>
      <c r="K62" s="43"/>
    </row>
    <row r="63" spans="2:11" ht="15.75">
      <c r="B63" s="43"/>
      <c r="C63" s="43"/>
      <c r="D63" s="43"/>
      <c r="E63" s="43"/>
      <c r="F63" s="43"/>
      <c r="G63" s="43"/>
      <c r="H63" s="43"/>
      <c r="I63" s="43"/>
      <c r="J63" s="43"/>
      <c r="K63" s="43"/>
    </row>
    <row r="64" spans="2:11" ht="15.75">
      <c r="B64" s="295" t="s">
        <v>152</v>
      </c>
      <c r="C64" s="291" t="s">
        <v>526</v>
      </c>
      <c r="D64" s="291" t="s">
        <v>527</v>
      </c>
      <c r="E64" s="291" t="s">
        <v>528</v>
      </c>
      <c r="F64" s="291" t="s">
        <v>529</v>
      </c>
      <c r="G64" s="291" t="s">
        <v>539</v>
      </c>
      <c r="H64" s="43"/>
      <c r="I64" s="43"/>
      <c r="J64" s="43"/>
      <c r="K64" s="43"/>
    </row>
    <row r="65" spans="2:11" ht="15.75">
      <c r="B65" s="186" t="s">
        <v>140</v>
      </c>
      <c r="C65" s="190">
        <f t="shared" ref="C65:F70" si="1">C54/SUM($C54:$F54)</f>
        <v>0</v>
      </c>
      <c r="D65" s="190">
        <f t="shared" si="1"/>
        <v>0</v>
      </c>
      <c r="E65" s="190">
        <f t="shared" si="1"/>
        <v>0.75</v>
      </c>
      <c r="F65" s="190">
        <f t="shared" si="1"/>
        <v>0.25</v>
      </c>
      <c r="G65" s="184">
        <f t="shared" ref="G65:G70" si="2">SUM(E54:F54)/G54</f>
        <v>1</v>
      </c>
      <c r="H65" s="43"/>
      <c r="I65" s="43"/>
      <c r="J65" s="43"/>
      <c r="K65" s="43"/>
    </row>
    <row r="66" spans="2:11" ht="15.75">
      <c r="B66" s="186" t="s">
        <v>139</v>
      </c>
      <c r="C66" s="190">
        <f t="shared" si="1"/>
        <v>1.0869565217391304E-2</v>
      </c>
      <c r="D66" s="190">
        <f t="shared" si="1"/>
        <v>0.51086956521739135</v>
      </c>
      <c r="E66" s="190">
        <f t="shared" si="1"/>
        <v>0.47826086956521741</v>
      </c>
      <c r="F66" s="190">
        <f t="shared" si="1"/>
        <v>0</v>
      </c>
      <c r="G66" s="184">
        <f t="shared" si="2"/>
        <v>0.47826086956521741</v>
      </c>
      <c r="H66" s="43"/>
      <c r="I66" s="43"/>
      <c r="J66" s="43"/>
      <c r="K66" s="43"/>
    </row>
    <row r="67" spans="2:11" ht="15.75">
      <c r="B67" s="186" t="s">
        <v>142</v>
      </c>
      <c r="C67" s="190">
        <f t="shared" si="1"/>
        <v>0</v>
      </c>
      <c r="D67" s="190">
        <f t="shared" si="1"/>
        <v>0.35</v>
      </c>
      <c r="E67" s="190">
        <f t="shared" si="1"/>
        <v>0.65</v>
      </c>
      <c r="F67" s="190">
        <f t="shared" si="1"/>
        <v>0</v>
      </c>
      <c r="G67" s="184">
        <f t="shared" si="2"/>
        <v>0.65</v>
      </c>
      <c r="H67" s="43"/>
      <c r="I67" s="43"/>
      <c r="J67" s="43"/>
      <c r="K67" s="43"/>
    </row>
    <row r="68" spans="2:11" ht="15.75">
      <c r="B68" s="186" t="s">
        <v>144</v>
      </c>
      <c r="C68" s="190">
        <f t="shared" si="1"/>
        <v>0</v>
      </c>
      <c r="D68" s="190">
        <f t="shared" si="1"/>
        <v>0.46153846153846156</v>
      </c>
      <c r="E68" s="190">
        <f t="shared" si="1"/>
        <v>0.53846153846153844</v>
      </c>
      <c r="F68" s="190">
        <f t="shared" si="1"/>
        <v>0</v>
      </c>
      <c r="G68" s="184">
        <f t="shared" si="2"/>
        <v>0.53846153846153844</v>
      </c>
      <c r="H68" s="43"/>
      <c r="I68" s="43"/>
      <c r="J68" s="43"/>
      <c r="K68" s="43"/>
    </row>
    <row r="69" spans="2:11" ht="15.75">
      <c r="B69" s="186" t="s">
        <v>569</v>
      </c>
      <c r="C69" s="190">
        <f t="shared" si="1"/>
        <v>6.8965517241379309E-2</v>
      </c>
      <c r="D69" s="190">
        <f t="shared" si="1"/>
        <v>0.65517241379310343</v>
      </c>
      <c r="E69" s="190">
        <f t="shared" si="1"/>
        <v>0.27586206896551724</v>
      </c>
      <c r="F69" s="190">
        <f t="shared" si="1"/>
        <v>0</v>
      </c>
      <c r="G69" s="184">
        <f t="shared" si="2"/>
        <v>0.27586206896551724</v>
      </c>
      <c r="H69" s="43"/>
      <c r="I69" s="43"/>
      <c r="J69" s="43"/>
      <c r="K69" s="43"/>
    </row>
    <row r="70" spans="2:11" ht="15.75">
      <c r="B70" s="186" t="s">
        <v>141</v>
      </c>
      <c r="C70" s="190">
        <f t="shared" si="1"/>
        <v>0</v>
      </c>
      <c r="D70" s="190">
        <f t="shared" si="1"/>
        <v>0</v>
      </c>
      <c r="E70" s="190">
        <f t="shared" si="1"/>
        <v>1</v>
      </c>
      <c r="F70" s="190">
        <f t="shared" si="1"/>
        <v>0</v>
      </c>
      <c r="G70" s="184">
        <f t="shared" si="2"/>
        <v>1</v>
      </c>
      <c r="H70" s="43"/>
      <c r="I70" s="43"/>
      <c r="J70" s="43"/>
      <c r="K70" s="43"/>
    </row>
    <row r="71" spans="2:11" ht="15.75">
      <c r="B71" s="43"/>
      <c r="C71" s="43"/>
      <c r="D71" s="43"/>
      <c r="E71" s="43"/>
      <c r="F71" s="43"/>
      <c r="G71" s="43"/>
      <c r="H71" s="43"/>
      <c r="I71" s="43"/>
      <c r="J71" s="43"/>
      <c r="K71" s="43"/>
    </row>
    <row r="72" spans="2:11" ht="15.75">
      <c r="B72" s="199" t="s">
        <v>127</v>
      </c>
      <c r="C72" s="199"/>
      <c r="D72" s="43"/>
      <c r="E72" s="43"/>
      <c r="F72" s="43"/>
      <c r="G72" s="43"/>
      <c r="H72" s="43"/>
      <c r="I72" s="43"/>
      <c r="J72" s="43"/>
      <c r="K72" s="43"/>
    </row>
    <row r="73" spans="2:11" ht="15.75">
      <c r="B73" s="43"/>
      <c r="C73" s="43"/>
      <c r="D73" s="43"/>
      <c r="E73" s="43"/>
      <c r="F73" s="43"/>
      <c r="G73" s="43"/>
      <c r="H73" s="43"/>
      <c r="I73" s="43"/>
      <c r="J73" s="43"/>
      <c r="K73" s="43"/>
    </row>
    <row r="74" spans="2:11" ht="15.75">
      <c r="B74" s="43"/>
      <c r="C74" s="43"/>
      <c r="D74" s="43"/>
      <c r="E74" s="43"/>
      <c r="F74" s="43"/>
      <c r="G74" s="43"/>
      <c r="H74" s="43"/>
      <c r="I74" s="43"/>
      <c r="J74" s="43"/>
      <c r="K74" s="43"/>
    </row>
    <row r="75" spans="2:11" ht="15.75">
      <c r="B75" s="43"/>
      <c r="C75" s="43"/>
      <c r="D75" s="43"/>
      <c r="E75" s="43"/>
      <c r="F75" s="43"/>
      <c r="G75" s="43"/>
      <c r="H75" s="43"/>
      <c r="I75" s="43"/>
      <c r="J75" s="43"/>
      <c r="K75" s="43"/>
    </row>
    <row r="76" spans="2:11" ht="15.75">
      <c r="B76" s="43"/>
      <c r="C76" s="43"/>
      <c r="D76" s="43"/>
      <c r="E76" s="43"/>
      <c r="F76" s="43"/>
      <c r="G76" s="43"/>
      <c r="H76" s="43"/>
      <c r="I76" s="43"/>
      <c r="J76" s="43"/>
      <c r="K76" s="43"/>
    </row>
    <row r="77" spans="2:11" ht="15.75">
      <c r="B77" s="43"/>
      <c r="C77" s="43"/>
      <c r="D77" s="43"/>
      <c r="E77" s="43"/>
      <c r="F77" s="43"/>
      <c r="G77" s="43"/>
      <c r="H77" s="43"/>
      <c r="I77" s="43"/>
      <c r="J77" s="43"/>
      <c r="K77" s="43"/>
    </row>
    <row r="78" spans="2:11" ht="15.75">
      <c r="B78" s="43"/>
      <c r="C78" s="43"/>
      <c r="D78" s="43"/>
      <c r="E78" s="43"/>
      <c r="F78" s="43"/>
      <c r="G78" s="43"/>
      <c r="H78" s="43"/>
      <c r="I78" s="43"/>
      <c r="J78" s="43"/>
      <c r="K78" s="43"/>
    </row>
    <row r="79" spans="2:11" ht="15.75">
      <c r="B79" s="43"/>
      <c r="C79" s="43"/>
      <c r="D79" s="43"/>
      <c r="E79" s="43"/>
      <c r="F79" s="43"/>
      <c r="G79" s="43"/>
      <c r="H79" s="43"/>
      <c r="I79" s="43"/>
      <c r="J79" s="43"/>
      <c r="K79" s="43"/>
    </row>
    <row r="80" spans="2:11" ht="15.75">
      <c r="B80" s="43"/>
      <c r="C80" s="43"/>
      <c r="D80" s="43"/>
      <c r="E80" s="43"/>
      <c r="F80" s="43"/>
      <c r="G80" s="43"/>
      <c r="H80" s="43"/>
      <c r="I80" s="43"/>
      <c r="J80" s="43"/>
      <c r="K80" s="43"/>
    </row>
    <row r="81" spans="2:11" ht="15.75">
      <c r="B81" s="43"/>
      <c r="C81" s="43"/>
      <c r="D81" s="43"/>
      <c r="E81" s="43"/>
      <c r="F81" s="43"/>
      <c r="G81" s="43"/>
      <c r="H81" s="43"/>
      <c r="I81" s="43"/>
      <c r="J81" s="43"/>
      <c r="K81" s="43"/>
    </row>
    <row r="82" spans="2:11" ht="15.75">
      <c r="B82" s="43"/>
      <c r="C82" s="43"/>
      <c r="D82" s="43"/>
      <c r="E82" s="43"/>
      <c r="F82" s="43"/>
      <c r="G82" s="43"/>
      <c r="H82" s="43"/>
      <c r="I82" s="43"/>
      <c r="J82" s="43"/>
      <c r="K82" s="43"/>
    </row>
    <row r="83" spans="2:11" ht="15.75">
      <c r="B83" s="43"/>
      <c r="C83" s="43"/>
      <c r="D83" s="43"/>
      <c r="E83" s="43"/>
      <c r="F83" s="43"/>
      <c r="G83" s="43"/>
      <c r="H83" s="43"/>
      <c r="I83" s="43"/>
      <c r="J83" s="43"/>
      <c r="K83" s="43"/>
    </row>
    <row r="84" spans="2:11" ht="15.75">
      <c r="B84" s="43"/>
      <c r="C84" s="43"/>
      <c r="D84" s="43"/>
      <c r="E84" s="43"/>
      <c r="F84" s="43"/>
      <c r="G84" s="43"/>
      <c r="H84" s="43"/>
      <c r="I84" s="43"/>
      <c r="J84" s="43"/>
      <c r="K84" s="43"/>
    </row>
    <row r="85" spans="2:11" ht="15.75">
      <c r="B85" s="43"/>
      <c r="C85" s="43"/>
      <c r="D85" s="43"/>
      <c r="E85" s="43"/>
      <c r="F85" s="43"/>
      <c r="G85" s="43"/>
      <c r="H85" s="43"/>
      <c r="I85" s="43"/>
      <c r="J85" s="43"/>
      <c r="K85" s="43"/>
    </row>
    <row r="86" spans="2:11" ht="15.75">
      <c r="B86" s="43"/>
      <c r="C86" s="43"/>
      <c r="D86" s="43"/>
      <c r="E86" s="43"/>
      <c r="F86" s="43"/>
      <c r="G86" s="43"/>
      <c r="H86" s="43"/>
      <c r="I86" s="43"/>
      <c r="J86" s="43"/>
      <c r="K86" s="43"/>
    </row>
    <row r="87" spans="2:11" ht="15.75">
      <c r="B87" s="43"/>
      <c r="C87" s="43"/>
      <c r="D87" s="43"/>
      <c r="E87" s="43"/>
      <c r="F87" s="43"/>
      <c r="G87" s="43"/>
      <c r="H87" s="43"/>
      <c r="I87" s="43"/>
      <c r="J87" s="43"/>
      <c r="K87" s="43"/>
    </row>
    <row r="88" spans="2:11" ht="15.75">
      <c r="B88" s="43"/>
      <c r="C88" s="43"/>
      <c r="D88" s="43"/>
      <c r="E88" s="43"/>
      <c r="F88" s="43"/>
      <c r="G88" s="43"/>
      <c r="H88" s="43"/>
      <c r="I88" s="43"/>
      <c r="J88" s="43"/>
      <c r="K88" s="43"/>
    </row>
    <row r="89" spans="2:11" ht="15.75">
      <c r="B89" s="43"/>
      <c r="C89" s="43"/>
      <c r="D89" s="43"/>
      <c r="E89" s="43"/>
      <c r="F89" s="43"/>
      <c r="G89" s="43"/>
      <c r="H89" s="43"/>
      <c r="I89" s="43"/>
      <c r="J89" s="43"/>
      <c r="K89" s="43"/>
    </row>
    <row r="90" spans="2:11" ht="15.75">
      <c r="B90" s="43"/>
      <c r="C90" s="43"/>
      <c r="D90" s="43"/>
      <c r="E90" s="43"/>
      <c r="F90" s="43"/>
      <c r="G90" s="43"/>
      <c r="H90" s="43"/>
      <c r="I90" s="43"/>
      <c r="J90" s="43"/>
      <c r="K90" s="43"/>
    </row>
    <row r="91" spans="2:11" ht="15.75">
      <c r="B91" s="43"/>
      <c r="C91" s="43"/>
      <c r="D91" s="43"/>
      <c r="E91" s="43"/>
      <c r="F91" s="43"/>
      <c r="G91" s="43"/>
      <c r="H91" s="43"/>
      <c r="I91" s="43"/>
      <c r="J91" s="43"/>
      <c r="K91" s="43"/>
    </row>
    <row r="92" spans="2:11" ht="15.75">
      <c r="B92" s="43"/>
      <c r="C92" s="43"/>
      <c r="D92" s="43"/>
      <c r="E92" s="43"/>
      <c r="F92" s="43"/>
      <c r="G92" s="43"/>
      <c r="H92" s="43"/>
      <c r="I92" s="43"/>
      <c r="J92" s="43"/>
      <c r="K92" s="43"/>
    </row>
    <row r="93" spans="2:11" ht="15.75">
      <c r="B93" s="43"/>
      <c r="C93" s="43"/>
      <c r="D93" s="43"/>
      <c r="E93" s="43"/>
      <c r="F93" s="43"/>
      <c r="G93" s="43"/>
      <c r="H93" s="43"/>
      <c r="I93" s="43"/>
      <c r="J93" s="43"/>
      <c r="K93" s="43"/>
    </row>
    <row r="94" spans="2:11" ht="15.75">
      <c r="B94" s="43"/>
      <c r="C94" s="43"/>
      <c r="D94" s="43"/>
      <c r="E94" s="43"/>
      <c r="F94" s="43"/>
      <c r="G94" s="43"/>
      <c r="H94" s="43"/>
      <c r="I94" s="43"/>
      <c r="J94" s="43"/>
      <c r="K94" s="43"/>
    </row>
    <row r="95" spans="2:11" ht="15.75">
      <c r="B95" s="43"/>
      <c r="C95" s="43"/>
      <c r="D95" s="43"/>
      <c r="E95" s="43"/>
      <c r="F95" s="43"/>
      <c r="G95" s="43"/>
      <c r="H95" s="43"/>
      <c r="I95" s="43"/>
      <c r="J95" s="43"/>
      <c r="K95" s="43"/>
    </row>
    <row r="96" spans="2:11" ht="15.75">
      <c r="B96" s="43"/>
      <c r="C96" s="43"/>
      <c r="D96" s="43"/>
      <c r="E96" s="43"/>
      <c r="F96" s="43"/>
      <c r="G96" s="43"/>
      <c r="H96" s="43"/>
      <c r="I96" s="43"/>
      <c r="J96" s="43"/>
      <c r="K96" s="43"/>
    </row>
  </sheetData>
  <hyperlinks>
    <hyperlink ref="B72" location="Introduction!A1" display="Return to information tab" xr:uid="{ED91D931-51CE-4A86-A226-8CEF4270A01C}"/>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69" formulaRange="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074F-3170-448B-9CE9-2C1ACD2F4862}">
  <sheetPr codeName="Sheet43">
    <tabColor rgb="FFCD1F45"/>
    <pageSetUpPr autoPageBreaks="0"/>
  </sheetPr>
  <dimension ref="A5:F49"/>
  <sheetViews>
    <sheetView workbookViewId="0"/>
  </sheetViews>
  <sheetFormatPr defaultColWidth="8.85546875" defaultRowHeight="12.4"/>
  <cols>
    <col min="1" max="1" width="2.42578125" style="22" customWidth="1"/>
    <col min="2" max="2" width="44" style="22" customWidth="1"/>
    <col min="3" max="3" width="18.85546875" style="22" customWidth="1"/>
    <col min="4" max="4" width="33.5703125" style="22" bestFit="1" customWidth="1"/>
    <col min="5" max="5" width="33.85546875" style="22" customWidth="1"/>
    <col min="6" max="6" width="33.42578125" style="22" bestFit="1" customWidth="1"/>
    <col min="7" max="7" width="25.85546875" style="22" customWidth="1"/>
    <col min="8" max="8" width="22.42578125" style="22" customWidth="1"/>
    <col min="9" max="9" width="18.85546875" style="22" bestFit="1" customWidth="1"/>
    <col min="10" max="10" width="16.85546875" style="22" customWidth="1"/>
    <col min="11" max="11" width="18.85546875" style="22" bestFit="1" customWidth="1"/>
    <col min="12" max="12" width="16.85546875" style="22" customWidth="1"/>
    <col min="13" max="13" width="9.42578125" style="22" customWidth="1"/>
    <col min="14" max="14" width="13.5703125" style="22" customWidth="1"/>
    <col min="15" max="15" width="8.85546875" style="22"/>
    <col min="16" max="16" width="13.140625" style="22" bestFit="1" customWidth="1"/>
    <col min="17" max="26" width="8.85546875" style="22"/>
    <col min="27" max="27" width="14.85546875" style="22" customWidth="1"/>
    <col min="28" max="28" width="17.140625" style="22" customWidth="1"/>
    <col min="29" max="29" width="16" style="22" customWidth="1"/>
    <col min="30" max="16384" width="8.85546875" style="22"/>
  </cols>
  <sheetData>
    <row r="5" spans="2:6" ht="21">
      <c r="B5" s="70" t="s">
        <v>46</v>
      </c>
      <c r="C5" s="48"/>
      <c r="D5" s="49"/>
      <c r="E5" s="49"/>
      <c r="F5" s="49"/>
    </row>
    <row r="6" spans="2:6" ht="15.75">
      <c r="B6" s="49"/>
      <c r="C6" s="49"/>
      <c r="D6" s="49"/>
      <c r="E6" s="49"/>
      <c r="F6" s="49"/>
    </row>
    <row r="7" spans="2:6" ht="18">
      <c r="B7" s="97" t="s">
        <v>53</v>
      </c>
      <c r="C7" s="96"/>
      <c r="D7" s="49"/>
      <c r="E7" s="49"/>
      <c r="F7" s="49"/>
    </row>
    <row r="8" spans="2:6" ht="15.75">
      <c r="B8" s="49"/>
      <c r="C8" s="49"/>
      <c r="D8" s="49"/>
      <c r="E8" s="49"/>
      <c r="F8" s="49"/>
    </row>
    <row r="9" spans="2:6" ht="15.75">
      <c r="B9" s="193" t="s">
        <v>570</v>
      </c>
      <c r="C9" s="49"/>
      <c r="D9" s="49"/>
      <c r="E9" s="49"/>
      <c r="F9" s="49"/>
    </row>
    <row r="10" spans="2:6" ht="15.75">
      <c r="B10" s="193" t="s">
        <v>571</v>
      </c>
      <c r="C10" s="49"/>
      <c r="D10" s="49"/>
      <c r="E10" s="49"/>
      <c r="F10" s="49"/>
    </row>
    <row r="11" spans="2:6" ht="15.75">
      <c r="B11" s="80" t="s">
        <v>572</v>
      </c>
      <c r="C11" s="49"/>
      <c r="D11" s="49"/>
      <c r="E11" s="49"/>
      <c r="F11" s="49"/>
    </row>
    <row r="12" spans="2:6" ht="15.75">
      <c r="B12" s="80" t="s">
        <v>573</v>
      </c>
      <c r="C12" s="49"/>
      <c r="D12" s="49"/>
      <c r="E12" s="49"/>
      <c r="F12" s="49"/>
    </row>
    <row r="13" spans="2:6" ht="15.75">
      <c r="B13" s="49"/>
      <c r="C13" s="49"/>
      <c r="D13" s="49"/>
      <c r="E13" s="49"/>
      <c r="F13" s="49"/>
    </row>
    <row r="14" spans="2:6" ht="15.75">
      <c r="B14" s="49"/>
      <c r="C14" s="49"/>
      <c r="D14" s="49"/>
      <c r="E14" s="49"/>
      <c r="F14" s="49"/>
    </row>
    <row r="15" spans="2:6" ht="15.75">
      <c r="B15" s="49"/>
      <c r="C15" s="49"/>
      <c r="D15" s="49"/>
      <c r="E15" s="49"/>
      <c r="F15" s="49"/>
    </row>
    <row r="16" spans="2:6" ht="15.75">
      <c r="B16" s="49"/>
      <c r="C16" s="49"/>
      <c r="D16" s="49"/>
      <c r="E16" s="49"/>
      <c r="F16" s="49"/>
    </row>
    <row r="17" spans="2:6" ht="15.75">
      <c r="B17" s="49"/>
      <c r="C17" s="49"/>
      <c r="D17" s="49"/>
      <c r="E17" s="49"/>
      <c r="F17" s="49"/>
    </row>
    <row r="18" spans="2:6" ht="15.75">
      <c r="B18" s="49"/>
      <c r="C18" s="49"/>
      <c r="D18" s="49"/>
      <c r="E18" s="49"/>
      <c r="F18" s="49"/>
    </row>
    <row r="19" spans="2:6" ht="15.75">
      <c r="B19" s="49"/>
      <c r="C19" s="49"/>
      <c r="D19" s="49"/>
      <c r="E19" s="49"/>
      <c r="F19" s="49"/>
    </row>
    <row r="20" spans="2:6" ht="15.75">
      <c r="B20" s="49"/>
      <c r="C20" s="49"/>
      <c r="D20" s="49"/>
      <c r="E20" s="49"/>
      <c r="F20" s="49"/>
    </row>
    <row r="21" spans="2:6" ht="15.75">
      <c r="B21" s="49"/>
      <c r="C21" s="49"/>
      <c r="D21" s="49"/>
      <c r="E21" s="49"/>
      <c r="F21" s="49"/>
    </row>
    <row r="22" spans="2:6" ht="15.75">
      <c r="B22" s="49"/>
      <c r="C22" s="49"/>
      <c r="D22" s="49"/>
      <c r="E22" s="49"/>
      <c r="F22" s="49"/>
    </row>
    <row r="23" spans="2:6" ht="15.75">
      <c r="B23" s="49"/>
      <c r="C23" s="49"/>
      <c r="D23" s="49"/>
      <c r="E23" s="49"/>
      <c r="F23" s="49"/>
    </row>
    <row r="24" spans="2:6" ht="15.75">
      <c r="B24" s="49"/>
      <c r="C24" s="49"/>
      <c r="D24" s="49"/>
      <c r="E24" s="49"/>
      <c r="F24" s="49"/>
    </row>
    <row r="25" spans="2:6" ht="15.75">
      <c r="B25" s="49"/>
      <c r="C25" s="49"/>
      <c r="D25" s="49"/>
      <c r="E25" s="49"/>
      <c r="F25" s="49"/>
    </row>
    <row r="26" spans="2:6" ht="15.75">
      <c r="B26" s="49"/>
      <c r="C26" s="49"/>
      <c r="D26" s="49"/>
      <c r="E26" s="49"/>
      <c r="F26" s="49"/>
    </row>
    <row r="27" spans="2:6" ht="15.75">
      <c r="B27" s="49"/>
      <c r="C27" s="49"/>
      <c r="D27" s="49"/>
      <c r="E27" s="49"/>
      <c r="F27" s="49"/>
    </row>
    <row r="28" spans="2:6" ht="15.75">
      <c r="B28" s="49"/>
      <c r="C28" s="49"/>
      <c r="D28" s="49"/>
      <c r="E28" s="49"/>
      <c r="F28" s="49"/>
    </row>
    <row r="29" spans="2:6" ht="15.75">
      <c r="B29" s="49"/>
      <c r="C29" s="49"/>
      <c r="D29" s="49"/>
      <c r="E29" s="49"/>
      <c r="F29" s="49"/>
    </row>
    <row r="30" spans="2:6" ht="15.75">
      <c r="B30" s="49"/>
      <c r="C30" s="49"/>
      <c r="D30" s="49"/>
      <c r="E30" s="49"/>
      <c r="F30" s="49"/>
    </row>
    <row r="31" spans="2:6" ht="15.75">
      <c r="B31" s="49"/>
      <c r="C31" s="49"/>
      <c r="D31" s="49"/>
      <c r="E31" s="49"/>
      <c r="F31" s="49"/>
    </row>
    <row r="32" spans="2:6" ht="15.75">
      <c r="B32" s="49"/>
      <c r="C32" s="49"/>
      <c r="D32" s="49"/>
      <c r="E32" s="49"/>
      <c r="F32" s="49"/>
    </row>
    <row r="33" spans="1:6" ht="15.75">
      <c r="A33" s="30"/>
      <c r="B33" s="49"/>
      <c r="C33" s="49"/>
      <c r="D33" s="49"/>
      <c r="E33" s="49"/>
      <c r="F33" s="49"/>
    </row>
    <row r="34" spans="1:6" ht="21" customHeight="1">
      <c r="A34" s="30"/>
      <c r="B34" s="303" t="s">
        <v>554</v>
      </c>
      <c r="C34" s="300" t="s">
        <v>555</v>
      </c>
      <c r="D34" s="49"/>
      <c r="E34" s="49"/>
      <c r="F34" s="49"/>
    </row>
    <row r="35" spans="1:6" ht="28.5" customHeight="1">
      <c r="A35" s="30"/>
      <c r="B35" s="195" t="s">
        <v>556</v>
      </c>
      <c r="C35" s="200">
        <v>8.148947652455478E-2</v>
      </c>
      <c r="D35" s="49"/>
      <c r="E35" s="49"/>
      <c r="F35" s="201"/>
    </row>
    <row r="36" spans="1:6" ht="29.65" customHeight="1">
      <c r="A36" s="30"/>
      <c r="B36" s="195" t="s">
        <v>557</v>
      </c>
      <c r="C36" s="200">
        <v>0.15137614678899083</v>
      </c>
      <c r="D36" s="49"/>
      <c r="E36" s="49"/>
      <c r="F36" s="201"/>
    </row>
    <row r="37" spans="1:6" ht="31.15" customHeight="1">
      <c r="A37" s="30"/>
      <c r="B37" s="202" t="s">
        <v>574</v>
      </c>
      <c r="C37" s="200">
        <v>0.18078791149487317</v>
      </c>
      <c r="D37" s="49"/>
      <c r="E37" s="203"/>
      <c r="F37" s="201"/>
    </row>
    <row r="38" spans="1:6" ht="35.65" customHeight="1">
      <c r="A38" s="30"/>
      <c r="B38" s="195" t="s">
        <v>558</v>
      </c>
      <c r="C38" s="200">
        <v>0.22153264975715056</v>
      </c>
      <c r="D38" s="49"/>
      <c r="E38" s="49"/>
      <c r="F38" s="201"/>
    </row>
    <row r="39" spans="1:6" ht="30" customHeight="1">
      <c r="A39" s="30"/>
      <c r="B39" s="195" t="s">
        <v>560</v>
      </c>
      <c r="C39" s="200">
        <v>0.30545062061521855</v>
      </c>
      <c r="D39" s="49"/>
      <c r="E39" s="49"/>
      <c r="F39" s="201"/>
    </row>
    <row r="40" spans="1:6" ht="20.65" customHeight="1">
      <c r="A40" s="30"/>
      <c r="B40" s="304" t="s">
        <v>148</v>
      </c>
      <c r="C40" s="337">
        <f>SUM(C35:C39)</f>
        <v>0.94063680518078785</v>
      </c>
      <c r="D40" s="49"/>
      <c r="E40" s="49"/>
      <c r="F40" s="49"/>
    </row>
    <row r="41" spans="1:6" ht="15.75">
      <c r="A41" s="30"/>
      <c r="B41" s="49"/>
      <c r="C41" s="49"/>
      <c r="D41" s="49"/>
      <c r="E41" s="49"/>
      <c r="F41" s="49"/>
    </row>
    <row r="42" spans="1:6" ht="15.75">
      <c r="A42" s="30"/>
      <c r="B42" s="101" t="s">
        <v>127</v>
      </c>
      <c r="C42" s="49"/>
      <c r="D42" s="49"/>
      <c r="E42" s="49"/>
      <c r="F42" s="49"/>
    </row>
    <row r="43" spans="1:6" ht="15.75">
      <c r="A43" s="30"/>
      <c r="B43" s="49"/>
      <c r="C43" s="49"/>
      <c r="D43" s="49"/>
      <c r="E43" s="49"/>
      <c r="F43" s="49"/>
    </row>
    <row r="44" spans="1:6" ht="15.75">
      <c r="A44" s="30"/>
      <c r="B44" s="49"/>
      <c r="C44" s="49"/>
      <c r="D44" s="49"/>
      <c r="E44" s="49"/>
      <c r="F44" s="49"/>
    </row>
    <row r="45" spans="1:6" ht="15.75">
      <c r="A45" s="30"/>
      <c r="B45" s="49"/>
      <c r="C45" s="49"/>
      <c r="D45" s="49"/>
      <c r="E45" s="49"/>
      <c r="F45" s="49"/>
    </row>
    <row r="46" spans="1:6" ht="15.75">
      <c r="A46" s="30"/>
      <c r="B46" s="49"/>
      <c r="C46" s="49"/>
      <c r="D46" s="49"/>
      <c r="E46" s="49"/>
      <c r="F46" s="49"/>
    </row>
    <row r="47" spans="1:6" ht="15.75">
      <c r="A47" s="30"/>
      <c r="B47" s="49"/>
      <c r="C47" s="49"/>
      <c r="D47" s="49"/>
      <c r="E47" s="49"/>
      <c r="F47" s="49"/>
    </row>
    <row r="48" spans="1:6" ht="15.75">
      <c r="A48" s="30"/>
      <c r="B48" s="49"/>
      <c r="C48" s="49"/>
      <c r="D48" s="49"/>
      <c r="E48" s="49"/>
      <c r="F48" s="49"/>
    </row>
    <row r="49" spans="2:6" ht="15.75">
      <c r="B49" s="49"/>
      <c r="C49" s="49"/>
      <c r="D49" s="49"/>
      <c r="E49" s="49"/>
      <c r="F49" s="49"/>
    </row>
  </sheetData>
  <sortState xmlns:xlrd2="http://schemas.microsoft.com/office/spreadsheetml/2017/richdata2" ref="B34:C39">
    <sortCondition ref="C34:C39"/>
  </sortState>
  <hyperlinks>
    <hyperlink ref="B42" location="Introduction!A1" display="Return to information tab" xr:uid="{C4233E1F-9276-4B81-9CA0-C8FF3C910D72}"/>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3CD1-3C74-4809-A7A1-DFD311BB8008}">
  <sheetPr>
    <tabColor rgb="FFCD1F45"/>
    <pageSetUpPr autoPageBreaks="0"/>
  </sheetPr>
  <dimension ref="A5:H57"/>
  <sheetViews>
    <sheetView workbookViewId="0"/>
  </sheetViews>
  <sheetFormatPr defaultColWidth="8.85546875" defaultRowHeight="12.4"/>
  <cols>
    <col min="1" max="1" width="2.42578125" style="22" customWidth="1"/>
    <col min="2" max="2" width="44" style="22" customWidth="1"/>
    <col min="3" max="3" width="18.85546875" style="22" customWidth="1"/>
    <col min="4" max="4" width="33.5703125" style="22" bestFit="1" customWidth="1"/>
    <col min="5" max="5" width="33.85546875" style="22" customWidth="1"/>
    <col min="6" max="6" width="33.42578125" style="22" bestFit="1" customWidth="1"/>
    <col min="7" max="7" width="26.5703125" style="22" customWidth="1"/>
    <col min="8" max="8" width="22.42578125" style="22" customWidth="1"/>
    <col min="9" max="9" width="18.85546875" style="22" bestFit="1" customWidth="1"/>
    <col min="10" max="10" width="16.85546875" style="22" customWidth="1"/>
    <col min="11" max="11" width="18.85546875" style="22" bestFit="1" customWidth="1"/>
    <col min="12" max="12" width="16.85546875" style="22" customWidth="1"/>
    <col min="13" max="13" width="9.42578125" style="22" customWidth="1"/>
    <col min="14" max="14" width="13.5703125" style="22" customWidth="1"/>
    <col min="15" max="15" width="8.85546875" style="22"/>
    <col min="16" max="16" width="13.140625" style="22" bestFit="1" customWidth="1"/>
    <col min="17" max="26" width="8.85546875" style="22"/>
    <col min="27" max="27" width="14.85546875" style="22" customWidth="1"/>
    <col min="28" max="28" width="17.140625" style="22" customWidth="1"/>
    <col min="29" max="29" width="16" style="22" customWidth="1"/>
    <col min="30" max="16384" width="8.85546875" style="22"/>
  </cols>
  <sheetData>
    <row r="5" spans="2:8" ht="21">
      <c r="B5" s="70" t="s">
        <v>46</v>
      </c>
      <c r="C5" s="48"/>
      <c r="D5" s="49"/>
      <c r="E5" s="49"/>
      <c r="F5" s="49"/>
      <c r="G5" s="49"/>
      <c r="H5" s="49"/>
    </row>
    <row r="6" spans="2:8" ht="15.75">
      <c r="B6" s="49"/>
      <c r="C6" s="49"/>
      <c r="D6" s="49"/>
      <c r="E6" s="49"/>
      <c r="F6" s="49"/>
      <c r="G6" s="49"/>
      <c r="H6" s="49"/>
    </row>
    <row r="7" spans="2:8" ht="18">
      <c r="B7" s="97" t="s">
        <v>54</v>
      </c>
      <c r="C7" s="96"/>
      <c r="D7" s="49"/>
      <c r="E7" s="49"/>
      <c r="F7" s="49"/>
      <c r="G7" s="49"/>
      <c r="H7" s="49"/>
    </row>
    <row r="8" spans="2:8" ht="15.75">
      <c r="B8" s="49"/>
      <c r="C8" s="49"/>
      <c r="D8" s="49"/>
      <c r="E8" s="49"/>
      <c r="F8" s="49"/>
      <c r="G8" s="49"/>
      <c r="H8" s="49"/>
    </row>
    <row r="9" spans="2:8" ht="15.75">
      <c r="B9" s="193" t="s">
        <v>575</v>
      </c>
      <c r="C9" s="100"/>
      <c r="D9" s="100"/>
      <c r="E9" s="100"/>
      <c r="F9" s="100"/>
      <c r="G9" s="49"/>
      <c r="H9" s="49"/>
    </row>
    <row r="10" spans="2:8" ht="15.75">
      <c r="B10" s="80" t="s">
        <v>576</v>
      </c>
      <c r="C10" s="49"/>
      <c r="D10" s="49"/>
      <c r="E10" s="49"/>
      <c r="F10" s="49"/>
      <c r="G10" s="49"/>
      <c r="H10" s="49"/>
    </row>
    <row r="11" spans="2:8" ht="15.75">
      <c r="B11" s="49"/>
      <c r="C11" s="49"/>
      <c r="D11" s="49"/>
      <c r="E11" s="49"/>
      <c r="F11" s="49"/>
      <c r="G11" s="49"/>
      <c r="H11" s="49"/>
    </row>
    <row r="12" spans="2:8" ht="15.75">
      <c r="B12" s="49"/>
      <c r="C12" s="49"/>
      <c r="D12" s="49"/>
      <c r="E12" s="49"/>
      <c r="F12" s="49"/>
      <c r="G12" s="49"/>
      <c r="H12" s="49"/>
    </row>
    <row r="13" spans="2:8" ht="15.75">
      <c r="B13" s="49"/>
      <c r="C13" s="49"/>
      <c r="D13" s="49"/>
      <c r="E13" s="49"/>
      <c r="F13" s="49"/>
      <c r="G13" s="49"/>
      <c r="H13" s="49"/>
    </row>
    <row r="14" spans="2:8" ht="15.75">
      <c r="B14" s="49"/>
      <c r="C14" s="49"/>
      <c r="D14" s="49"/>
      <c r="E14" s="49"/>
      <c r="F14" s="49"/>
      <c r="G14" s="49"/>
      <c r="H14" s="49"/>
    </row>
    <row r="15" spans="2:8" ht="15.75">
      <c r="B15" s="49"/>
      <c r="C15" s="49"/>
      <c r="D15" s="49"/>
      <c r="E15" s="49"/>
      <c r="F15" s="49"/>
      <c r="G15" s="49"/>
      <c r="H15" s="49"/>
    </row>
    <row r="16" spans="2:8" ht="15.75">
      <c r="B16" s="49"/>
      <c r="C16" s="49"/>
      <c r="D16" s="49"/>
      <c r="E16" s="49"/>
      <c r="F16" s="49"/>
      <c r="G16" s="49"/>
      <c r="H16" s="49"/>
    </row>
    <row r="17" spans="2:8" ht="15.75">
      <c r="B17" s="49"/>
      <c r="C17" s="49"/>
      <c r="D17" s="49"/>
      <c r="E17" s="49"/>
      <c r="F17" s="49"/>
      <c r="G17" s="49"/>
      <c r="H17" s="49"/>
    </row>
    <row r="18" spans="2:8" ht="15.75">
      <c r="B18" s="49"/>
      <c r="C18" s="49"/>
      <c r="D18" s="49"/>
      <c r="E18" s="49"/>
      <c r="F18" s="49"/>
      <c r="G18" s="49"/>
      <c r="H18" s="49"/>
    </row>
    <row r="19" spans="2:8" ht="15.75">
      <c r="B19" s="49"/>
      <c r="C19" s="49"/>
      <c r="D19" s="49"/>
      <c r="E19" s="49"/>
      <c r="F19" s="49"/>
      <c r="G19" s="49"/>
      <c r="H19" s="49"/>
    </row>
    <row r="20" spans="2:8" ht="15.75">
      <c r="B20" s="49"/>
      <c r="C20" s="49"/>
      <c r="D20" s="49"/>
      <c r="E20" s="49"/>
      <c r="F20" s="49"/>
      <c r="G20" s="49"/>
      <c r="H20" s="49"/>
    </row>
    <row r="21" spans="2:8" ht="15.75">
      <c r="B21" s="49"/>
      <c r="C21" s="49"/>
      <c r="D21" s="49"/>
      <c r="E21" s="49"/>
      <c r="F21" s="49"/>
      <c r="G21" s="49"/>
      <c r="H21" s="49"/>
    </row>
    <row r="22" spans="2:8" ht="15.75">
      <c r="B22" s="49"/>
      <c r="C22" s="49"/>
      <c r="D22" s="49"/>
      <c r="E22" s="49"/>
      <c r="F22" s="49"/>
      <c r="G22" s="49"/>
      <c r="H22" s="49"/>
    </row>
    <row r="23" spans="2:8" ht="15.75">
      <c r="B23" s="49"/>
      <c r="C23" s="49"/>
      <c r="D23" s="49"/>
      <c r="E23" s="49"/>
      <c r="F23" s="49"/>
      <c r="G23" s="49"/>
      <c r="H23" s="49"/>
    </row>
    <row r="24" spans="2:8" ht="15.75">
      <c r="B24" s="49"/>
      <c r="C24" s="49"/>
      <c r="D24" s="49"/>
      <c r="E24" s="49"/>
      <c r="F24" s="49"/>
      <c r="G24" s="49"/>
      <c r="H24" s="49"/>
    </row>
    <row r="25" spans="2:8" ht="15.75">
      <c r="B25" s="49"/>
      <c r="C25" s="49"/>
      <c r="D25" s="49"/>
      <c r="E25" s="49"/>
      <c r="F25" s="49"/>
      <c r="G25" s="49"/>
      <c r="H25" s="49"/>
    </row>
    <row r="26" spans="2:8" ht="15.75">
      <c r="B26" s="49"/>
      <c r="C26" s="49"/>
      <c r="D26" s="49"/>
      <c r="E26" s="49"/>
      <c r="F26" s="49"/>
      <c r="G26" s="49"/>
      <c r="H26" s="49"/>
    </row>
    <row r="27" spans="2:8" ht="15.75">
      <c r="B27" s="49"/>
      <c r="C27" s="49"/>
      <c r="D27" s="49"/>
      <c r="E27" s="49"/>
      <c r="F27" s="49"/>
      <c r="G27" s="49"/>
      <c r="H27" s="49"/>
    </row>
    <row r="28" spans="2:8" ht="15.75">
      <c r="B28" s="49"/>
      <c r="C28" s="49"/>
      <c r="D28" s="49"/>
      <c r="E28" s="49"/>
      <c r="F28" s="49"/>
      <c r="G28" s="49"/>
      <c r="H28" s="49"/>
    </row>
    <row r="29" spans="2:8" ht="15.75">
      <c r="B29" s="49"/>
      <c r="C29" s="49"/>
      <c r="D29" s="49"/>
      <c r="E29" s="49"/>
      <c r="F29" s="49"/>
      <c r="G29" s="49"/>
      <c r="H29" s="49"/>
    </row>
    <row r="30" spans="2:8" ht="15.75">
      <c r="B30" s="49"/>
      <c r="C30" s="49"/>
      <c r="D30" s="49"/>
      <c r="E30" s="49"/>
      <c r="F30" s="49"/>
      <c r="G30" s="49"/>
      <c r="H30" s="49"/>
    </row>
    <row r="31" spans="2:8" ht="15.75">
      <c r="B31" s="49"/>
      <c r="C31" s="49"/>
      <c r="D31" s="49"/>
      <c r="E31" s="49"/>
      <c r="F31" s="49"/>
      <c r="G31" s="49"/>
      <c r="H31" s="49"/>
    </row>
    <row r="32" spans="2:8" ht="15.75">
      <c r="B32" s="48" t="s">
        <v>525</v>
      </c>
      <c r="C32" s="49"/>
      <c r="D32" s="49"/>
      <c r="E32" s="49"/>
      <c r="F32" s="49"/>
      <c r="G32" s="49"/>
      <c r="H32" s="49"/>
    </row>
    <row r="33" spans="1:8" ht="15.75">
      <c r="A33" s="30"/>
      <c r="B33" s="49"/>
      <c r="C33" s="49"/>
      <c r="D33" s="49"/>
      <c r="E33" s="49"/>
      <c r="F33" s="49"/>
      <c r="G33" s="49"/>
      <c r="H33" s="49"/>
    </row>
    <row r="34" spans="1:8" ht="15.75">
      <c r="A34" s="30"/>
      <c r="B34" s="295" t="s">
        <v>577</v>
      </c>
      <c r="C34" s="291" t="s">
        <v>526</v>
      </c>
      <c r="D34" s="291" t="s">
        <v>527</v>
      </c>
      <c r="E34" s="291" t="s">
        <v>528</v>
      </c>
      <c r="F34" s="291" t="s">
        <v>529</v>
      </c>
      <c r="G34" s="291" t="s">
        <v>148</v>
      </c>
      <c r="H34" s="49"/>
    </row>
    <row r="35" spans="1:8" ht="13.5" customHeight="1">
      <c r="A35" s="30"/>
      <c r="B35" s="204" t="s">
        <v>578</v>
      </c>
      <c r="C35" s="228">
        <v>2</v>
      </c>
      <c r="D35" s="74">
        <v>5</v>
      </c>
      <c r="E35" s="74">
        <v>3</v>
      </c>
      <c r="F35" s="74">
        <v>0</v>
      </c>
      <c r="G35" s="74">
        <f>SUM(C35:F35)</f>
        <v>10</v>
      </c>
      <c r="H35" s="49"/>
    </row>
    <row r="36" spans="1:8" ht="13.5" customHeight="1">
      <c r="A36" s="30"/>
      <c r="B36" s="195" t="s">
        <v>579</v>
      </c>
      <c r="C36" s="268">
        <v>1</v>
      </c>
      <c r="D36" s="269">
        <v>33</v>
      </c>
      <c r="E36" s="269">
        <v>14</v>
      </c>
      <c r="F36" s="268">
        <v>0</v>
      </c>
      <c r="G36" s="269">
        <f>SUM(C36:F36)</f>
        <v>48</v>
      </c>
      <c r="H36" s="49"/>
    </row>
    <row r="37" spans="1:8" ht="13.5" customHeight="1">
      <c r="A37" s="30"/>
      <c r="B37" s="304" t="s">
        <v>148</v>
      </c>
      <c r="C37" s="338">
        <f>SUM(C35:C36)</f>
        <v>3</v>
      </c>
      <c r="D37" s="338">
        <f t="shared" ref="D37:G37" si="0">SUM(D35:D36)</f>
        <v>38</v>
      </c>
      <c r="E37" s="338">
        <f t="shared" si="0"/>
        <v>17</v>
      </c>
      <c r="F37" s="338">
        <f t="shared" si="0"/>
        <v>0</v>
      </c>
      <c r="G37" s="338">
        <f t="shared" si="0"/>
        <v>58</v>
      </c>
      <c r="H37" s="49"/>
    </row>
    <row r="38" spans="1:8" ht="13.5" customHeight="1">
      <c r="A38" s="30"/>
      <c r="B38" s="205"/>
      <c r="C38" s="201"/>
      <c r="D38" s="49"/>
      <c r="E38" s="203"/>
      <c r="F38" s="201"/>
      <c r="G38" s="49"/>
      <c r="H38" s="49"/>
    </row>
    <row r="39" spans="1:8" ht="13.5" customHeight="1">
      <c r="A39" s="30"/>
      <c r="B39" s="96" t="s">
        <v>531</v>
      </c>
      <c r="C39" s="201"/>
      <c r="D39" s="49"/>
      <c r="E39" s="49"/>
      <c r="F39" s="201"/>
      <c r="G39" s="49"/>
      <c r="H39" s="49"/>
    </row>
    <row r="40" spans="1:8" ht="13.5" customHeight="1">
      <c r="A40" s="30"/>
      <c r="B40" s="196"/>
      <c r="C40" s="201"/>
      <c r="D40" s="49"/>
      <c r="E40" s="49"/>
      <c r="F40" s="49"/>
      <c r="G40" s="49"/>
      <c r="H40" s="49"/>
    </row>
    <row r="41" spans="1:8" ht="13.5" customHeight="1">
      <c r="A41" s="30"/>
      <c r="B41" s="304" t="s">
        <v>577</v>
      </c>
      <c r="C41" s="339" t="s">
        <v>526</v>
      </c>
      <c r="D41" s="291" t="s">
        <v>527</v>
      </c>
      <c r="E41" s="291" t="s">
        <v>528</v>
      </c>
      <c r="F41" s="291" t="s">
        <v>529</v>
      </c>
      <c r="G41" s="291" t="s">
        <v>539</v>
      </c>
      <c r="H41" s="49"/>
    </row>
    <row r="42" spans="1:8" ht="15.75">
      <c r="A42" s="30"/>
      <c r="B42" s="204" t="s">
        <v>578</v>
      </c>
      <c r="C42" s="200">
        <f>C35/G35</f>
        <v>0.2</v>
      </c>
      <c r="D42" s="190">
        <f>D35/G35</f>
        <v>0.5</v>
      </c>
      <c r="E42" s="190">
        <f>E35/G35</f>
        <v>0.3</v>
      </c>
      <c r="F42" s="190">
        <f>F35/G35</f>
        <v>0</v>
      </c>
      <c r="G42" s="190">
        <f>(SUM(E35:F35))/G35</f>
        <v>0.3</v>
      </c>
      <c r="H42" s="49"/>
    </row>
    <row r="43" spans="1:8" ht="15.75">
      <c r="A43" s="30"/>
      <c r="B43" s="177" t="s">
        <v>579</v>
      </c>
      <c r="C43" s="190">
        <f>C36/G36</f>
        <v>2.0833333333333332E-2</v>
      </c>
      <c r="D43" s="190">
        <f>D36/G36</f>
        <v>0.6875</v>
      </c>
      <c r="E43" s="190">
        <f>E36/G36</f>
        <v>0.29166666666666669</v>
      </c>
      <c r="F43" s="190">
        <f>F36/G36</f>
        <v>0</v>
      </c>
      <c r="G43" s="190">
        <f>(SUM(E36:F36))/G36</f>
        <v>0.29166666666666669</v>
      </c>
      <c r="H43" s="49"/>
    </row>
    <row r="44" spans="1:8" ht="15.75">
      <c r="A44" s="30"/>
      <c r="B44" s="295" t="s">
        <v>148</v>
      </c>
      <c r="C44" s="336">
        <f>SUM(C42:C43)</f>
        <v>0.22083333333333335</v>
      </c>
      <c r="D44" s="336">
        <f t="shared" ref="D44:G44" si="1">SUM(D42:D43)</f>
        <v>1.1875</v>
      </c>
      <c r="E44" s="336">
        <f t="shared" si="1"/>
        <v>0.59166666666666667</v>
      </c>
      <c r="F44" s="336">
        <f t="shared" si="1"/>
        <v>0</v>
      </c>
      <c r="G44" s="336">
        <f t="shared" si="1"/>
        <v>0.59166666666666667</v>
      </c>
      <c r="H44" s="49"/>
    </row>
    <row r="45" spans="1:8" ht="15.75">
      <c r="A45" s="30"/>
      <c r="B45" s="101"/>
      <c r="C45" s="49"/>
      <c r="D45" s="49"/>
      <c r="E45" s="49"/>
      <c r="F45" s="49"/>
      <c r="G45" s="49"/>
      <c r="H45" s="49"/>
    </row>
    <row r="46" spans="1:8" ht="15.75">
      <c r="A46" s="30"/>
      <c r="B46" s="101" t="s">
        <v>127</v>
      </c>
      <c r="C46" s="49"/>
      <c r="D46" s="49"/>
      <c r="E46" s="49"/>
      <c r="F46" s="49"/>
      <c r="G46" s="49"/>
      <c r="H46" s="49"/>
    </row>
    <row r="47" spans="1:8" ht="15.75">
      <c r="A47" s="30"/>
      <c r="B47" s="49"/>
      <c r="C47" s="49"/>
      <c r="D47" s="49"/>
      <c r="E47" s="49"/>
      <c r="F47" s="49"/>
      <c r="G47" s="49"/>
      <c r="H47" s="49"/>
    </row>
    <row r="48" spans="1:8" ht="15.75">
      <c r="A48" s="30"/>
      <c r="B48" s="49"/>
      <c r="C48" s="49"/>
      <c r="D48" s="49"/>
      <c r="E48" s="49"/>
      <c r="F48" s="49"/>
      <c r="G48" s="49"/>
      <c r="H48" s="49"/>
    </row>
    <row r="49" spans="2:8" ht="15.75">
      <c r="B49" s="49"/>
      <c r="C49" s="49"/>
      <c r="D49" s="49"/>
      <c r="E49" s="49"/>
      <c r="F49" s="49"/>
      <c r="G49" s="49"/>
      <c r="H49" s="49"/>
    </row>
    <row r="50" spans="2:8" ht="15.75">
      <c r="B50" s="49"/>
      <c r="C50" s="49"/>
      <c r="D50" s="49"/>
      <c r="E50" s="49"/>
      <c r="F50" s="49"/>
      <c r="G50" s="49"/>
      <c r="H50" s="49"/>
    </row>
    <row r="51" spans="2:8" ht="15.75">
      <c r="B51" s="49"/>
      <c r="C51" s="49"/>
      <c r="D51" s="49"/>
      <c r="E51" s="49"/>
      <c r="F51" s="49"/>
      <c r="G51" s="49"/>
      <c r="H51" s="49"/>
    </row>
    <row r="52" spans="2:8" ht="15.75">
      <c r="B52" s="49"/>
      <c r="C52" s="49"/>
      <c r="D52" s="49"/>
      <c r="E52" s="49"/>
      <c r="F52" s="49"/>
      <c r="G52" s="49"/>
      <c r="H52" s="49"/>
    </row>
    <row r="53" spans="2:8" ht="15.75">
      <c r="B53" s="49"/>
      <c r="C53" s="49"/>
      <c r="D53" s="49"/>
      <c r="E53" s="49"/>
      <c r="F53" s="49"/>
      <c r="G53" s="49"/>
      <c r="H53" s="49"/>
    </row>
    <row r="54" spans="2:8" ht="15.75">
      <c r="B54" s="49"/>
      <c r="C54" s="49"/>
      <c r="D54" s="49"/>
      <c r="E54" s="49"/>
      <c r="F54" s="49"/>
      <c r="G54" s="49"/>
      <c r="H54" s="49"/>
    </row>
    <row r="55" spans="2:8" ht="15.75">
      <c r="B55" s="49"/>
      <c r="C55" s="49"/>
      <c r="D55" s="49"/>
      <c r="E55" s="49"/>
      <c r="F55" s="49"/>
      <c r="G55" s="49"/>
      <c r="H55" s="49"/>
    </row>
    <row r="56" spans="2:8" ht="15.75">
      <c r="B56" s="49"/>
      <c r="C56" s="49"/>
      <c r="D56" s="49"/>
      <c r="E56" s="49"/>
      <c r="F56" s="49"/>
      <c r="G56" s="49"/>
      <c r="H56" s="49"/>
    </row>
    <row r="57" spans="2:8" ht="15.75">
      <c r="B57" s="49"/>
      <c r="C57" s="49"/>
      <c r="D57" s="49"/>
      <c r="E57" s="49"/>
      <c r="F57" s="49"/>
      <c r="G57" s="49"/>
      <c r="H57" s="49"/>
    </row>
  </sheetData>
  <hyperlinks>
    <hyperlink ref="B45" location="Introduction!A1" display="Return to information tab" xr:uid="{D0736B34-A5D0-4E89-9EBD-F6CE417B82FC}"/>
    <hyperlink ref="B46" location="Introduction!A1" display="Return to information tab" xr:uid="{240409FF-FF65-42EE-B18E-49EC9591CC7B}"/>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5DCB-B1B9-4AB6-8CEE-EC6D81076F17}">
  <sheetPr codeName="Sheet44">
    <tabColor rgb="FFCD1F45"/>
    <pageSetUpPr autoPageBreaks="0"/>
  </sheetPr>
  <dimension ref="B1:F44"/>
  <sheetViews>
    <sheetView workbookViewId="0"/>
  </sheetViews>
  <sheetFormatPr defaultColWidth="8.85546875" defaultRowHeight="12.4"/>
  <cols>
    <col min="1" max="1" width="2.42578125" style="22" customWidth="1"/>
    <col min="2" max="2" width="44" style="22" customWidth="1"/>
    <col min="3" max="3" width="18.85546875" style="22" customWidth="1"/>
    <col min="4" max="4" width="33.5703125" style="22" bestFit="1" customWidth="1"/>
    <col min="5" max="5" width="26.85546875" style="22" bestFit="1" customWidth="1"/>
    <col min="6" max="6" width="33.42578125" style="22" bestFit="1" customWidth="1"/>
    <col min="7" max="7" width="25.85546875" style="22" customWidth="1"/>
    <col min="8" max="8" width="22.42578125" style="22" customWidth="1"/>
    <col min="9" max="9" width="18.85546875" style="22" bestFit="1" customWidth="1"/>
    <col min="10" max="10" width="16.85546875" style="22" customWidth="1"/>
    <col min="11" max="11" width="18.85546875" style="22" bestFit="1" customWidth="1"/>
    <col min="12" max="12" width="16.85546875" style="22" customWidth="1"/>
    <col min="13" max="13" width="9.42578125" style="22" customWidth="1"/>
    <col min="14" max="14" width="13.5703125" style="22" customWidth="1"/>
    <col min="15" max="15" width="8.85546875" style="22"/>
    <col min="16" max="16" width="13.140625" style="22" bestFit="1" customWidth="1"/>
    <col min="17" max="26" width="8.85546875" style="22"/>
    <col min="27" max="27" width="14.85546875" style="22" customWidth="1"/>
    <col min="28" max="28" width="17.140625" style="22" customWidth="1"/>
    <col min="29" max="29" width="16" style="22" customWidth="1"/>
    <col min="30" max="16384" width="8.85546875" style="22"/>
  </cols>
  <sheetData>
    <row r="1" spans="2:6" ht="15.75">
      <c r="B1" s="49"/>
      <c r="C1" s="49"/>
      <c r="D1" s="49"/>
      <c r="E1" s="49"/>
      <c r="F1" s="49"/>
    </row>
    <row r="2" spans="2:6" ht="15.75">
      <c r="B2" s="49"/>
      <c r="C2" s="49"/>
      <c r="D2" s="49"/>
      <c r="E2" s="49"/>
      <c r="F2" s="49"/>
    </row>
    <row r="3" spans="2:6" ht="15.75">
      <c r="B3" s="49"/>
      <c r="C3" s="49"/>
      <c r="D3" s="49"/>
      <c r="E3" s="49"/>
      <c r="F3" s="49"/>
    </row>
    <row r="4" spans="2:6" ht="15.75">
      <c r="B4" s="49"/>
      <c r="C4" s="49"/>
      <c r="D4" s="49"/>
      <c r="E4" s="49"/>
      <c r="F4" s="49"/>
    </row>
    <row r="5" spans="2:6" ht="21">
      <c r="B5" s="70" t="s">
        <v>46</v>
      </c>
      <c r="C5" s="48"/>
      <c r="D5" s="49"/>
      <c r="E5" s="49"/>
      <c r="F5" s="49"/>
    </row>
    <row r="6" spans="2:6" ht="15.75">
      <c r="B6" s="49"/>
      <c r="C6" s="49"/>
      <c r="D6" s="49"/>
      <c r="E6" s="49"/>
      <c r="F6" s="49"/>
    </row>
    <row r="7" spans="2:6" ht="18">
      <c r="B7" s="181" t="s">
        <v>55</v>
      </c>
      <c r="C7" s="96"/>
      <c r="D7" s="49"/>
      <c r="E7" s="49"/>
      <c r="F7" s="49"/>
    </row>
    <row r="8" spans="2:6" ht="15.75">
      <c r="B8" s="49"/>
      <c r="C8" s="49"/>
      <c r="D8" s="49"/>
      <c r="E8" s="49"/>
      <c r="F8" s="49"/>
    </row>
    <row r="9" spans="2:6" ht="15.75">
      <c r="B9" s="80" t="s">
        <v>580</v>
      </c>
      <c r="C9" s="49"/>
      <c r="D9" s="49"/>
      <c r="E9" s="49"/>
      <c r="F9" s="49"/>
    </row>
    <row r="10" spans="2:6" ht="15.75">
      <c r="B10" s="100" t="s">
        <v>581</v>
      </c>
      <c r="C10" s="49"/>
      <c r="D10" s="49"/>
      <c r="E10" s="49"/>
      <c r="F10" s="49"/>
    </row>
    <row r="11" spans="2:6" ht="15.75">
      <c r="B11" s="80" t="s">
        <v>582</v>
      </c>
      <c r="C11" s="49"/>
      <c r="D11" s="49"/>
      <c r="E11" s="49"/>
      <c r="F11" s="49"/>
    </row>
    <row r="12" spans="2:6" ht="15.75">
      <c r="B12" s="100"/>
      <c r="C12" s="49"/>
      <c r="D12" s="49"/>
      <c r="E12" s="49"/>
      <c r="F12" s="49"/>
    </row>
    <row r="13" spans="2:6" ht="15.75">
      <c r="B13" s="49"/>
      <c r="C13" s="49"/>
      <c r="D13" s="49"/>
      <c r="E13" s="49"/>
      <c r="F13" s="49"/>
    </row>
    <row r="14" spans="2:6" ht="15.75">
      <c r="B14" s="49"/>
      <c r="C14" s="49"/>
      <c r="D14" s="49"/>
      <c r="E14" s="49"/>
      <c r="F14" s="49"/>
    </row>
    <row r="15" spans="2:6" ht="15.75">
      <c r="B15" s="49"/>
      <c r="C15" s="49"/>
      <c r="D15" s="49"/>
      <c r="E15" s="49"/>
      <c r="F15" s="49"/>
    </row>
    <row r="16" spans="2:6" ht="15.75">
      <c r="B16" s="49"/>
      <c r="C16" s="49"/>
      <c r="D16" s="49"/>
      <c r="E16" s="49"/>
      <c r="F16" s="49"/>
    </row>
    <row r="17" spans="2:6" ht="15.75">
      <c r="B17" s="49"/>
      <c r="C17" s="49"/>
      <c r="D17" s="49"/>
      <c r="E17" s="49"/>
      <c r="F17" s="49"/>
    </row>
    <row r="18" spans="2:6" ht="15.75">
      <c r="B18" s="49"/>
      <c r="C18" s="49"/>
      <c r="D18" s="49"/>
      <c r="E18" s="49"/>
      <c r="F18" s="49"/>
    </row>
    <row r="19" spans="2:6" ht="15.75">
      <c r="B19" s="49"/>
      <c r="C19" s="49"/>
      <c r="D19" s="49"/>
      <c r="E19" s="49"/>
      <c r="F19" s="49"/>
    </row>
    <row r="20" spans="2:6" ht="15.75">
      <c r="B20" s="49"/>
      <c r="C20" s="49"/>
      <c r="D20" s="49"/>
      <c r="E20" s="49"/>
      <c r="F20" s="49"/>
    </row>
    <row r="21" spans="2:6" ht="15.75">
      <c r="B21" s="49"/>
      <c r="C21" s="49"/>
      <c r="D21" s="49"/>
      <c r="E21" s="49"/>
      <c r="F21" s="49"/>
    </row>
    <row r="22" spans="2:6" ht="15.75">
      <c r="B22" s="49"/>
      <c r="C22" s="49"/>
      <c r="D22" s="49"/>
      <c r="E22" s="49"/>
      <c r="F22" s="49"/>
    </row>
    <row r="23" spans="2:6" ht="15.75">
      <c r="B23" s="49"/>
      <c r="C23" s="49"/>
      <c r="D23" s="49"/>
      <c r="E23" s="49"/>
      <c r="F23" s="49"/>
    </row>
    <row r="24" spans="2:6" ht="15.75">
      <c r="B24" s="49"/>
      <c r="C24" s="49"/>
      <c r="D24" s="49"/>
      <c r="E24" s="49"/>
      <c r="F24" s="49"/>
    </row>
    <row r="25" spans="2:6" ht="15.75">
      <c r="B25" s="49"/>
      <c r="C25" s="49"/>
      <c r="D25" s="49"/>
      <c r="E25" s="49"/>
      <c r="F25" s="49"/>
    </row>
    <row r="26" spans="2:6" ht="15.75">
      <c r="B26" s="49"/>
      <c r="C26" s="49"/>
      <c r="D26" s="49"/>
      <c r="E26" s="49"/>
      <c r="F26" s="49"/>
    </row>
    <row r="27" spans="2:6" ht="15.75">
      <c r="B27" s="49"/>
      <c r="C27" s="49"/>
      <c r="D27" s="49"/>
      <c r="E27" s="49"/>
      <c r="F27" s="49"/>
    </row>
    <row r="28" spans="2:6" ht="15.75">
      <c r="B28" s="49"/>
      <c r="C28" s="49"/>
      <c r="D28" s="49"/>
      <c r="E28" s="49"/>
      <c r="F28" s="49"/>
    </row>
    <row r="29" spans="2:6" ht="15.75">
      <c r="B29" s="49"/>
      <c r="C29" s="49"/>
      <c r="D29" s="49"/>
      <c r="E29" s="49"/>
      <c r="F29" s="49"/>
    </row>
    <row r="30" spans="2:6" ht="15.75">
      <c r="B30" s="49"/>
      <c r="C30" s="49"/>
      <c r="D30" s="49"/>
      <c r="E30" s="49"/>
      <c r="F30" s="49"/>
    </row>
    <row r="31" spans="2:6" ht="15.75">
      <c r="B31" s="49"/>
      <c r="C31" s="49"/>
      <c r="D31" s="49"/>
      <c r="E31" s="49"/>
      <c r="F31" s="49"/>
    </row>
    <row r="32" spans="2:6" ht="15.75">
      <c r="B32" s="49"/>
      <c r="C32" s="49"/>
      <c r="D32" s="49"/>
      <c r="E32" s="49"/>
      <c r="F32" s="49"/>
    </row>
    <row r="33" spans="2:6" ht="15.75">
      <c r="B33" s="49"/>
      <c r="C33" s="49"/>
      <c r="D33" s="49"/>
      <c r="E33" s="49"/>
      <c r="F33" s="49"/>
    </row>
    <row r="34" spans="2:6" ht="25.15" customHeight="1">
      <c r="B34" s="340" t="s">
        <v>554</v>
      </c>
      <c r="C34" s="300" t="s">
        <v>555</v>
      </c>
      <c r="D34" s="49"/>
      <c r="E34" s="49"/>
      <c r="F34" s="49"/>
    </row>
    <row r="35" spans="2:6" ht="28.15" customHeight="1">
      <c r="B35" s="206" t="s">
        <v>556</v>
      </c>
      <c r="C35" s="270">
        <v>2.0833333333333332E-2</v>
      </c>
      <c r="D35" s="49"/>
      <c r="E35" s="49"/>
      <c r="F35" s="49"/>
    </row>
    <row r="36" spans="2:6" ht="28.5" customHeight="1">
      <c r="B36" s="206" t="s">
        <v>583</v>
      </c>
      <c r="C36" s="270">
        <v>0.16666666666666666</v>
      </c>
      <c r="D36" s="49"/>
      <c r="E36" s="49"/>
      <c r="F36" s="49"/>
    </row>
    <row r="37" spans="2:6" ht="30.75" customHeight="1">
      <c r="B37" s="207" t="s">
        <v>584</v>
      </c>
      <c r="C37" s="270">
        <v>0.375</v>
      </c>
      <c r="D37" s="49"/>
      <c r="E37" s="49"/>
      <c r="F37" s="49"/>
    </row>
    <row r="38" spans="2:6" ht="30" customHeight="1">
      <c r="B38" s="207" t="s">
        <v>585</v>
      </c>
      <c r="C38" s="270">
        <v>0.4375</v>
      </c>
      <c r="D38" s="49"/>
      <c r="E38" s="49"/>
      <c r="F38" s="49"/>
    </row>
    <row r="39" spans="2:6" ht="26.25" customHeight="1">
      <c r="B39" s="304" t="s">
        <v>148</v>
      </c>
      <c r="C39" s="337">
        <f>SUM(C35:C38)</f>
        <v>1</v>
      </c>
      <c r="D39" s="49"/>
      <c r="E39" s="49"/>
      <c r="F39" s="49"/>
    </row>
    <row r="40" spans="2:6" ht="15.75">
      <c r="B40" s="49"/>
      <c r="C40" s="49"/>
      <c r="D40" s="49"/>
      <c r="E40" s="49"/>
      <c r="F40" s="49"/>
    </row>
    <row r="41" spans="2:6" ht="15.75">
      <c r="B41" s="101" t="s">
        <v>127</v>
      </c>
      <c r="C41" s="49"/>
      <c r="D41" s="49"/>
      <c r="E41" s="49"/>
      <c r="F41" s="49"/>
    </row>
    <row r="42" spans="2:6" ht="15.75">
      <c r="B42" s="49"/>
      <c r="C42" s="49"/>
      <c r="D42" s="49"/>
      <c r="E42" s="49"/>
      <c r="F42" s="49"/>
    </row>
    <row r="43" spans="2:6" ht="15.75">
      <c r="B43" s="49"/>
      <c r="C43" s="49"/>
      <c r="D43" s="49"/>
      <c r="E43" s="49"/>
      <c r="F43" s="49"/>
    </row>
    <row r="44" spans="2:6" ht="15.75">
      <c r="B44" s="49"/>
      <c r="C44" s="49"/>
      <c r="D44" s="49"/>
      <c r="E44" s="49"/>
      <c r="F44" s="49"/>
    </row>
  </sheetData>
  <hyperlinks>
    <hyperlink ref="B41" location="Introduction!A1" display="Return to information tab" xr:uid="{37BD5ECF-2A23-4E9C-9706-FE3E1FD2C03C}"/>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2F06-3719-420D-8710-5E93650E9D22}">
  <sheetPr>
    <tabColor rgb="FFCD1F45"/>
    <pageSetUpPr autoPageBreaks="0"/>
  </sheetPr>
  <dimension ref="B1:E48"/>
  <sheetViews>
    <sheetView workbookViewId="0"/>
  </sheetViews>
  <sheetFormatPr defaultColWidth="8.85546875" defaultRowHeight="12.4"/>
  <cols>
    <col min="1" max="1" width="2.42578125" style="22" customWidth="1"/>
    <col min="2" max="2" width="44" style="22" customWidth="1"/>
    <col min="3" max="3" width="18.85546875" style="22" customWidth="1"/>
    <col min="4" max="4" width="33.5703125" style="22" bestFit="1" customWidth="1"/>
    <col min="5" max="5" width="26.85546875" style="22" bestFit="1" customWidth="1"/>
    <col min="6" max="6" width="33.42578125" style="22" bestFit="1" customWidth="1"/>
    <col min="7" max="7" width="25.85546875" style="22" customWidth="1"/>
    <col min="8" max="8" width="22.42578125" style="22" customWidth="1"/>
    <col min="9" max="9" width="18.85546875" style="22" bestFit="1" customWidth="1"/>
    <col min="10" max="10" width="16.85546875" style="22" customWidth="1"/>
    <col min="11" max="11" width="18.85546875" style="22" bestFit="1" customWidth="1"/>
    <col min="12" max="12" width="16.85546875" style="22" customWidth="1"/>
    <col min="13" max="13" width="9.42578125" style="22" customWidth="1"/>
    <col min="14" max="14" width="13.5703125" style="22" customWidth="1"/>
    <col min="15" max="15" width="8.85546875" style="22"/>
    <col min="16" max="16" width="13.140625" style="22" bestFit="1" customWidth="1"/>
    <col min="17" max="26" width="8.85546875" style="22"/>
    <col min="27" max="27" width="14.85546875" style="22" customWidth="1"/>
    <col min="28" max="28" width="17.140625" style="22" customWidth="1"/>
    <col min="29" max="29" width="16" style="22" customWidth="1"/>
    <col min="30" max="16384" width="8.85546875" style="22"/>
  </cols>
  <sheetData>
    <row r="1" spans="2:5" ht="14.65">
      <c r="B1" s="208"/>
      <c r="C1" s="208"/>
      <c r="D1" s="208"/>
      <c r="E1" s="208"/>
    </row>
    <row r="2" spans="2:5" ht="14.65">
      <c r="B2" s="208"/>
      <c r="C2" s="208"/>
      <c r="D2" s="208"/>
      <c r="E2" s="208"/>
    </row>
    <row r="3" spans="2:5" ht="14.65">
      <c r="B3" s="208"/>
      <c r="C3" s="208"/>
      <c r="D3" s="208"/>
      <c r="E3" s="208"/>
    </row>
    <row r="4" spans="2:5" ht="14.65">
      <c r="B4" s="208"/>
      <c r="C4" s="208"/>
      <c r="D4" s="208"/>
      <c r="E4" s="208"/>
    </row>
    <row r="5" spans="2:5" ht="21">
      <c r="B5" s="70" t="s">
        <v>46</v>
      </c>
      <c r="C5" s="48"/>
      <c r="D5" s="49"/>
      <c r="E5" s="49"/>
    </row>
    <row r="6" spans="2:5" ht="15.75">
      <c r="B6" s="49"/>
      <c r="C6" s="49"/>
      <c r="D6" s="49"/>
      <c r="E6" s="49"/>
    </row>
    <row r="7" spans="2:5" ht="18">
      <c r="B7" s="181" t="s">
        <v>56</v>
      </c>
      <c r="C7" s="96"/>
      <c r="D7" s="49"/>
      <c r="E7" s="49"/>
    </row>
    <row r="8" spans="2:5" ht="15.75">
      <c r="B8" s="49"/>
      <c r="C8" s="49"/>
      <c r="D8" s="49"/>
      <c r="E8" s="49"/>
    </row>
    <row r="9" spans="2:5" ht="15.75">
      <c r="B9" s="80" t="s">
        <v>586</v>
      </c>
      <c r="C9" s="49"/>
      <c r="D9" s="49"/>
      <c r="E9" s="49"/>
    </row>
    <row r="10" spans="2:5" ht="15.75">
      <c r="B10" s="80" t="s">
        <v>587</v>
      </c>
      <c r="C10" s="49"/>
      <c r="D10" s="49"/>
      <c r="E10" s="49"/>
    </row>
    <row r="11" spans="2:5" ht="15.75">
      <c r="B11" s="100"/>
      <c r="C11" s="49"/>
      <c r="D11" s="49"/>
      <c r="E11" s="49"/>
    </row>
    <row r="12" spans="2:5" ht="15.75">
      <c r="B12" s="100"/>
      <c r="C12" s="49"/>
      <c r="D12" s="49"/>
      <c r="E12" s="49"/>
    </row>
    <row r="13" spans="2:5" ht="15.75">
      <c r="B13" s="49"/>
      <c r="C13" s="49"/>
      <c r="D13" s="49"/>
      <c r="E13" s="49"/>
    </row>
    <row r="14" spans="2:5" ht="15.75">
      <c r="B14" s="49"/>
      <c r="C14" s="49"/>
      <c r="D14" s="49"/>
      <c r="E14" s="49"/>
    </row>
    <row r="15" spans="2:5" ht="15.75">
      <c r="B15" s="49"/>
      <c r="C15" s="49"/>
      <c r="D15" s="49"/>
      <c r="E15" s="49"/>
    </row>
    <row r="16" spans="2:5" ht="15.75">
      <c r="B16" s="49"/>
      <c r="C16" s="49"/>
      <c r="D16" s="49"/>
      <c r="E16" s="49"/>
    </row>
    <row r="17" spans="2:5" ht="15.75">
      <c r="B17" s="49"/>
      <c r="C17" s="49"/>
      <c r="D17" s="49"/>
      <c r="E17" s="49"/>
    </row>
    <row r="18" spans="2:5" ht="15.75">
      <c r="B18" s="49"/>
      <c r="C18" s="49"/>
      <c r="D18" s="49"/>
      <c r="E18" s="49"/>
    </row>
    <row r="19" spans="2:5" ht="15.75">
      <c r="B19" s="49"/>
      <c r="C19" s="49"/>
      <c r="D19" s="49"/>
      <c r="E19" s="49"/>
    </row>
    <row r="20" spans="2:5" ht="15.75">
      <c r="B20" s="49"/>
      <c r="C20" s="49"/>
      <c r="D20" s="49"/>
      <c r="E20" s="49"/>
    </row>
    <row r="21" spans="2:5" ht="15.75">
      <c r="B21" s="49"/>
      <c r="C21" s="49"/>
      <c r="D21" s="49"/>
      <c r="E21" s="49"/>
    </row>
    <row r="22" spans="2:5" ht="15.75">
      <c r="B22" s="49"/>
      <c r="C22" s="49"/>
      <c r="D22" s="49"/>
      <c r="E22" s="49"/>
    </row>
    <row r="23" spans="2:5" ht="15.75">
      <c r="B23" s="49"/>
      <c r="C23" s="49"/>
      <c r="D23" s="49"/>
      <c r="E23" s="49"/>
    </row>
    <row r="24" spans="2:5" ht="15.75">
      <c r="B24" s="49"/>
      <c r="C24" s="49"/>
      <c r="D24" s="49"/>
      <c r="E24" s="49"/>
    </row>
    <row r="25" spans="2:5" ht="15.75">
      <c r="B25" s="49"/>
      <c r="C25" s="49"/>
      <c r="D25" s="49"/>
      <c r="E25" s="49"/>
    </row>
    <row r="26" spans="2:5" ht="15.75">
      <c r="B26" s="49"/>
      <c r="C26" s="49"/>
      <c r="D26" s="49"/>
      <c r="E26" s="49"/>
    </row>
    <row r="27" spans="2:5" ht="15.75">
      <c r="B27" s="49"/>
      <c r="C27" s="49"/>
      <c r="D27" s="49"/>
      <c r="E27" s="49"/>
    </row>
    <row r="28" spans="2:5" ht="15.75">
      <c r="B28" s="49"/>
      <c r="C28" s="49"/>
      <c r="D28" s="49"/>
      <c r="E28" s="49"/>
    </row>
    <row r="29" spans="2:5" ht="15.75">
      <c r="B29" s="49"/>
      <c r="C29" s="49"/>
      <c r="D29" s="49"/>
      <c r="E29" s="49"/>
    </row>
    <row r="30" spans="2:5" ht="15.75">
      <c r="B30" s="49"/>
      <c r="C30" s="49"/>
      <c r="D30" s="49"/>
      <c r="E30" s="49"/>
    </row>
    <row r="31" spans="2:5" ht="15.75">
      <c r="B31" s="49"/>
      <c r="C31" s="49"/>
      <c r="D31" s="49"/>
      <c r="E31" s="49"/>
    </row>
    <row r="32" spans="2:5" ht="15.75">
      <c r="B32" s="49"/>
      <c r="C32" s="49"/>
      <c r="D32" s="49"/>
      <c r="E32" s="49"/>
    </row>
    <row r="33" spans="2:5" ht="25.15" customHeight="1">
      <c r="B33" s="49"/>
      <c r="C33" s="49"/>
      <c r="D33" s="49"/>
      <c r="E33" s="49"/>
    </row>
    <row r="34" spans="2:5" ht="28.15" customHeight="1">
      <c r="B34" s="303" t="s">
        <v>554</v>
      </c>
      <c r="C34" s="300" t="s">
        <v>555</v>
      </c>
      <c r="D34" s="49"/>
      <c r="E34" s="49"/>
    </row>
    <row r="35" spans="2:5" ht="28.5" customHeight="1">
      <c r="B35" s="209" t="s">
        <v>556</v>
      </c>
      <c r="C35" s="210">
        <v>0.10204081632653061</v>
      </c>
      <c r="D35" s="49"/>
      <c r="E35" s="49"/>
    </row>
    <row r="36" spans="2:5" ht="30.75" customHeight="1">
      <c r="B36" s="209" t="s">
        <v>588</v>
      </c>
      <c r="C36" s="210">
        <v>0.10204081632653061</v>
      </c>
      <c r="D36" s="49"/>
      <c r="E36" s="49"/>
    </row>
    <row r="37" spans="2:5" ht="30" customHeight="1">
      <c r="B37" s="145" t="s">
        <v>585</v>
      </c>
      <c r="C37" s="210">
        <v>0.16326530612244897</v>
      </c>
      <c r="D37" s="49"/>
      <c r="E37" s="49"/>
    </row>
    <row r="38" spans="2:5" ht="28.5" customHeight="1">
      <c r="B38" s="209" t="s">
        <v>560</v>
      </c>
      <c r="C38" s="210">
        <v>0.16326530612244897</v>
      </c>
      <c r="D38" s="49"/>
      <c r="E38" s="49"/>
    </row>
    <row r="39" spans="2:5" ht="26.1" customHeight="1">
      <c r="B39" s="211" t="s">
        <v>584</v>
      </c>
      <c r="C39" s="210">
        <v>0.20408163265306123</v>
      </c>
      <c r="D39" s="49"/>
      <c r="E39" s="49"/>
    </row>
    <row r="40" spans="2:5" ht="26.65" customHeight="1">
      <c r="B40" s="145" t="s">
        <v>557</v>
      </c>
      <c r="C40" s="210">
        <v>0.26530612244897961</v>
      </c>
      <c r="D40" s="49"/>
      <c r="E40" s="49"/>
    </row>
    <row r="41" spans="2:5" ht="26.65" customHeight="1">
      <c r="B41" s="303" t="s">
        <v>148</v>
      </c>
      <c r="C41" s="339">
        <f>SUM(C35:C40)</f>
        <v>1</v>
      </c>
      <c r="D41" s="49"/>
      <c r="E41" s="49"/>
    </row>
    <row r="42" spans="2:5" ht="15.75">
      <c r="B42" s="49"/>
      <c r="C42" s="49"/>
      <c r="D42" s="49"/>
      <c r="E42" s="49"/>
    </row>
    <row r="43" spans="2:5" ht="15.75">
      <c r="B43" s="101" t="s">
        <v>127</v>
      </c>
      <c r="C43" s="49"/>
      <c r="D43" s="49"/>
      <c r="E43" s="49"/>
    </row>
    <row r="44" spans="2:5" ht="15.75">
      <c r="B44" s="49"/>
      <c r="C44" s="49"/>
      <c r="D44" s="49"/>
      <c r="E44" s="49"/>
    </row>
    <row r="45" spans="2:5" ht="15.75">
      <c r="B45" s="49"/>
      <c r="C45" s="49"/>
      <c r="D45" s="49"/>
      <c r="E45" s="49"/>
    </row>
    <row r="46" spans="2:5" ht="15.75">
      <c r="B46" s="49"/>
      <c r="C46" s="49"/>
      <c r="D46" s="49"/>
      <c r="E46" s="49"/>
    </row>
    <row r="47" spans="2:5" ht="13.15">
      <c r="B47" s="41"/>
      <c r="C47" s="41"/>
      <c r="D47" s="41"/>
      <c r="E47" s="41"/>
    </row>
    <row r="48" spans="2:5" ht="13.15">
      <c r="B48" s="41"/>
      <c r="C48" s="41"/>
      <c r="D48" s="41"/>
      <c r="E48" s="41"/>
    </row>
  </sheetData>
  <hyperlinks>
    <hyperlink ref="B43" location="Introduction!A1" display="Return to information tab" xr:uid="{819E1539-E480-4735-A16D-AD446C84255A}"/>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9DCD1-FEC1-465D-93C5-324761AD047C}">
  <sheetPr codeName="Sheet45">
    <tabColor rgb="FFCD1F45"/>
    <pageSetUpPr autoPageBreaks="0"/>
  </sheetPr>
  <dimension ref="B5:I46"/>
  <sheetViews>
    <sheetView showGridLines="0" zoomScaleNormal="100" workbookViewId="0"/>
  </sheetViews>
  <sheetFormatPr defaultRowHeight="14.25"/>
  <cols>
    <col min="1" max="1" width="2.42578125" customWidth="1"/>
    <col min="2" max="2" width="35.85546875" customWidth="1"/>
    <col min="3" max="3" width="26" bestFit="1" customWidth="1"/>
    <col min="4" max="4" width="27.140625" bestFit="1" customWidth="1"/>
    <col min="5" max="6" width="24.140625" customWidth="1"/>
    <col min="7" max="7" width="18.85546875" customWidth="1"/>
  </cols>
  <sheetData>
    <row r="5" spans="2:9" ht="21">
      <c r="B5" s="182" t="s">
        <v>46</v>
      </c>
      <c r="C5" s="43"/>
      <c r="D5" s="43"/>
      <c r="E5" s="43"/>
      <c r="F5" s="43"/>
      <c r="G5" s="43"/>
      <c r="H5" s="43"/>
      <c r="I5" s="43"/>
    </row>
    <row r="6" spans="2:9" ht="15.75">
      <c r="B6" s="53"/>
      <c r="C6" s="43"/>
      <c r="D6" s="43"/>
      <c r="E6" s="43"/>
      <c r="F6" s="43"/>
      <c r="G6" s="43"/>
      <c r="H6" s="43"/>
      <c r="I6" s="43"/>
    </row>
    <row r="7" spans="2:9" ht="18">
      <c r="B7" s="191" t="s">
        <v>589</v>
      </c>
      <c r="C7" s="43"/>
      <c r="D7" s="43"/>
      <c r="E7" s="43"/>
      <c r="F7" s="43"/>
      <c r="G7" s="43"/>
      <c r="H7" s="43"/>
      <c r="I7" s="43"/>
    </row>
    <row r="8" spans="2:9" ht="15.75">
      <c r="B8" s="187"/>
      <c r="C8" s="43"/>
      <c r="D8" s="43"/>
      <c r="E8" s="43"/>
      <c r="F8" s="43"/>
      <c r="G8" s="43"/>
      <c r="H8" s="43"/>
      <c r="I8" s="43"/>
    </row>
    <row r="9" spans="2:9" ht="15.75">
      <c r="B9" s="185" t="s">
        <v>590</v>
      </c>
      <c r="C9" s="212"/>
      <c r="D9" s="43"/>
      <c r="E9" s="43"/>
      <c r="F9" s="43"/>
      <c r="G9" s="43"/>
      <c r="H9" s="43"/>
      <c r="I9" s="43"/>
    </row>
    <row r="10" spans="2:9" ht="15.75">
      <c r="B10" s="71" t="s">
        <v>591</v>
      </c>
      <c r="C10" s="43"/>
      <c r="D10" s="43"/>
      <c r="E10" s="43"/>
      <c r="F10" s="43"/>
      <c r="G10" s="43"/>
      <c r="H10" s="43"/>
      <c r="I10" s="43"/>
    </row>
    <row r="11" spans="2:9" ht="15.75">
      <c r="B11" s="71" t="s">
        <v>592</v>
      </c>
      <c r="C11" s="43"/>
      <c r="D11" s="43"/>
      <c r="E11" s="43"/>
      <c r="F11" s="43"/>
      <c r="G11" s="43"/>
      <c r="H11" s="43"/>
      <c r="I11" s="43"/>
    </row>
    <row r="12" spans="2:9" ht="15.75">
      <c r="B12" s="65"/>
      <c r="C12" s="43"/>
      <c r="D12" s="43"/>
      <c r="E12" s="43"/>
      <c r="F12" s="43"/>
      <c r="G12" s="43"/>
      <c r="H12" s="43"/>
      <c r="I12" s="43"/>
    </row>
    <row r="13" spans="2:9" ht="15.75">
      <c r="B13" s="65"/>
      <c r="C13" s="43"/>
      <c r="D13" s="43"/>
      <c r="E13" s="43"/>
      <c r="F13" s="43"/>
      <c r="G13" s="43"/>
      <c r="H13" s="43"/>
      <c r="I13" s="43"/>
    </row>
    <row r="14" spans="2:9" ht="15.75">
      <c r="B14" s="65"/>
      <c r="C14" s="43"/>
      <c r="D14" s="43"/>
      <c r="E14" s="43"/>
      <c r="F14" s="43"/>
      <c r="G14" s="43"/>
      <c r="H14" s="43"/>
      <c r="I14" s="43"/>
    </row>
    <row r="15" spans="2:9" ht="15.75">
      <c r="B15" s="65"/>
      <c r="C15" s="43"/>
      <c r="D15" s="43"/>
      <c r="E15" s="43"/>
      <c r="F15" s="43"/>
      <c r="G15" s="43"/>
      <c r="H15" s="43"/>
      <c r="I15" s="43"/>
    </row>
    <row r="16" spans="2:9" ht="15.75">
      <c r="B16" s="65"/>
      <c r="C16" s="43"/>
      <c r="D16" s="43"/>
      <c r="E16" s="43"/>
      <c r="F16" s="43"/>
      <c r="G16" s="43"/>
      <c r="H16" s="43"/>
      <c r="I16" s="43"/>
    </row>
    <row r="17" spans="2:9" ht="15.75">
      <c r="B17" s="65"/>
      <c r="C17" s="43"/>
      <c r="D17" s="43"/>
      <c r="E17" s="43"/>
      <c r="F17" s="43"/>
      <c r="G17" s="43"/>
      <c r="H17" s="43"/>
      <c r="I17" s="43"/>
    </row>
    <row r="18" spans="2:9" ht="15.75">
      <c r="B18" s="65"/>
      <c r="C18" s="43"/>
      <c r="D18" s="43"/>
      <c r="E18" s="43"/>
      <c r="F18" s="43"/>
      <c r="G18" s="43"/>
      <c r="H18" s="43"/>
      <c r="I18" s="43"/>
    </row>
    <row r="19" spans="2:9" ht="15.75">
      <c r="B19" s="65"/>
      <c r="C19" s="43"/>
      <c r="D19" s="43"/>
      <c r="E19" s="43"/>
      <c r="F19" s="43"/>
      <c r="G19" s="43"/>
      <c r="H19" s="43"/>
      <c r="I19" s="43"/>
    </row>
    <row r="20" spans="2:9" ht="15.75">
      <c r="B20" s="65"/>
      <c r="C20" s="43"/>
      <c r="D20" s="43"/>
      <c r="E20" s="43"/>
      <c r="F20" s="43"/>
      <c r="G20" s="43"/>
      <c r="H20" s="43"/>
      <c r="I20" s="43"/>
    </row>
    <row r="21" spans="2:9" ht="15.75">
      <c r="B21" s="65"/>
      <c r="C21" s="43"/>
      <c r="D21" s="43"/>
      <c r="E21" s="43"/>
      <c r="F21" s="43"/>
      <c r="G21" s="43"/>
      <c r="H21" s="43"/>
      <c r="I21" s="43"/>
    </row>
    <row r="22" spans="2:9" ht="15.75">
      <c r="B22" s="65"/>
      <c r="C22" s="43"/>
      <c r="D22" s="43"/>
      <c r="E22" s="43"/>
      <c r="F22" s="43"/>
      <c r="G22" s="43"/>
      <c r="H22" s="43"/>
      <c r="I22" s="43"/>
    </row>
    <row r="23" spans="2:9" ht="15.75">
      <c r="B23" s="65"/>
      <c r="C23" s="43"/>
      <c r="D23" s="43"/>
      <c r="E23" s="43"/>
      <c r="F23" s="43"/>
      <c r="G23" s="43"/>
      <c r="H23" s="43"/>
      <c r="I23" s="43"/>
    </row>
    <row r="24" spans="2:9" ht="15.75">
      <c r="B24" s="65"/>
      <c r="C24" s="43"/>
      <c r="D24" s="43"/>
      <c r="E24" s="43"/>
      <c r="F24" s="43"/>
      <c r="G24" s="43"/>
      <c r="H24" s="43"/>
      <c r="I24" s="43"/>
    </row>
    <row r="25" spans="2:9" ht="15.75">
      <c r="B25" s="65"/>
      <c r="C25" s="43"/>
      <c r="D25" s="43"/>
      <c r="E25" s="43"/>
      <c r="F25" s="43"/>
      <c r="G25" s="43"/>
      <c r="H25" s="43"/>
      <c r="I25" s="43"/>
    </row>
    <row r="26" spans="2:9" ht="15.75">
      <c r="B26" s="65"/>
      <c r="C26" s="43"/>
      <c r="D26" s="43"/>
      <c r="E26" s="43"/>
      <c r="F26" s="43"/>
      <c r="G26" s="43"/>
      <c r="H26" s="43"/>
      <c r="I26" s="43"/>
    </row>
    <row r="27" spans="2:9" ht="15.75">
      <c r="B27" s="65"/>
      <c r="C27" s="43"/>
      <c r="D27" s="43"/>
      <c r="E27" s="43"/>
      <c r="F27" s="43"/>
      <c r="G27" s="43"/>
      <c r="H27" s="43"/>
      <c r="I27" s="43"/>
    </row>
    <row r="28" spans="2:9" ht="15.75">
      <c r="B28" s="65"/>
      <c r="C28" s="43"/>
      <c r="D28" s="43"/>
      <c r="E28" s="43"/>
      <c r="F28" s="43"/>
      <c r="G28" s="43"/>
      <c r="H28" s="43"/>
      <c r="I28" s="43"/>
    </row>
    <row r="29" spans="2:9" ht="15.75">
      <c r="B29" s="65"/>
      <c r="C29" s="43"/>
      <c r="D29" s="43"/>
      <c r="E29" s="43"/>
      <c r="F29" s="43"/>
      <c r="G29" s="43"/>
      <c r="H29" s="43"/>
      <c r="I29" s="43"/>
    </row>
    <row r="30" spans="2:9" ht="15.75">
      <c r="B30" s="65"/>
      <c r="C30" s="43"/>
      <c r="D30" s="43"/>
      <c r="E30" s="43"/>
      <c r="F30" s="43"/>
      <c r="G30" s="43"/>
      <c r="H30" s="43"/>
      <c r="I30" s="43"/>
    </row>
    <row r="31" spans="2:9" ht="15.75">
      <c r="B31" s="65"/>
      <c r="C31" s="43"/>
      <c r="D31" s="43"/>
      <c r="E31" s="43"/>
      <c r="F31" s="43"/>
      <c r="G31" s="43"/>
      <c r="H31" s="43"/>
      <c r="I31" s="43"/>
    </row>
    <row r="32" spans="2:9" ht="15.75">
      <c r="B32" s="43"/>
      <c r="C32" s="43"/>
      <c r="D32" s="43"/>
      <c r="E32" s="43"/>
      <c r="F32" s="43"/>
      <c r="G32" s="43"/>
      <c r="H32" s="43"/>
      <c r="I32" s="43"/>
    </row>
    <row r="33" spans="2:9" ht="15.75">
      <c r="B33" s="43"/>
      <c r="C33" s="43"/>
      <c r="D33" s="43"/>
      <c r="E33" s="43"/>
      <c r="F33" s="43"/>
      <c r="G33" s="43"/>
      <c r="H33" s="43"/>
      <c r="I33" s="43"/>
    </row>
    <row r="34" spans="2:9" ht="31.5">
      <c r="B34" s="65"/>
      <c r="C34" s="293" t="s">
        <v>458</v>
      </c>
      <c r="D34" s="293" t="s">
        <v>459</v>
      </c>
      <c r="E34" s="293" t="s">
        <v>460</v>
      </c>
      <c r="F34" s="293" t="s">
        <v>461</v>
      </c>
      <c r="G34" s="293" t="s">
        <v>462</v>
      </c>
      <c r="H34" s="43"/>
      <c r="I34" s="43"/>
    </row>
    <row r="35" spans="2:9" ht="15.75">
      <c r="B35" s="102" t="s">
        <v>593</v>
      </c>
      <c r="C35" s="213">
        <v>30586153</v>
      </c>
      <c r="D35" s="213">
        <v>522207</v>
      </c>
      <c r="E35" s="214">
        <v>10518103.668575445</v>
      </c>
      <c r="F35" s="214">
        <v>4184084.9299999992</v>
      </c>
      <c r="G35" s="342">
        <v>3270000</v>
      </c>
      <c r="H35" s="43"/>
      <c r="I35" s="43"/>
    </row>
    <row r="36" spans="2:9" ht="15.75">
      <c r="B36" s="102" t="s">
        <v>594</v>
      </c>
      <c r="C36" s="213">
        <v>5107436.0599999996</v>
      </c>
      <c r="D36" s="213">
        <v>403493.4</v>
      </c>
      <c r="E36" s="213">
        <v>3164330</v>
      </c>
      <c r="F36" s="213">
        <v>10384718.609999999</v>
      </c>
      <c r="G36" s="213">
        <v>1950000</v>
      </c>
      <c r="H36" s="43"/>
      <c r="I36" s="43"/>
    </row>
    <row r="37" spans="2:9" ht="15.75">
      <c r="B37" s="295" t="s">
        <v>595</v>
      </c>
      <c r="C37" s="341">
        <f>SUM(C35:C36)</f>
        <v>35693589.060000002</v>
      </c>
      <c r="D37" s="341">
        <f t="shared" ref="D37:F37" si="0">SUM(D35:D36)</f>
        <v>925700.4</v>
      </c>
      <c r="E37" s="341">
        <f t="shared" si="0"/>
        <v>13682433.668575445</v>
      </c>
      <c r="F37" s="341">
        <f t="shared" si="0"/>
        <v>14568803.539999999</v>
      </c>
      <c r="G37" s="341">
        <f t="shared" ref="G37" si="1">SUM(G35:G36)</f>
        <v>5220000</v>
      </c>
      <c r="H37" s="43"/>
      <c r="I37" s="43"/>
    </row>
    <row r="38" spans="2:9" ht="15.75">
      <c r="B38" s="43"/>
      <c r="C38" s="43"/>
      <c r="D38" s="43"/>
      <c r="E38" s="43"/>
      <c r="F38" s="43"/>
      <c r="G38" s="43"/>
      <c r="H38" s="43"/>
      <c r="I38" s="43"/>
    </row>
    <row r="39" spans="2:9" ht="15.75">
      <c r="B39" s="63" t="s">
        <v>127</v>
      </c>
      <c r="C39" s="43"/>
      <c r="D39" s="43"/>
      <c r="E39" s="43"/>
      <c r="F39" s="43"/>
      <c r="G39" s="43"/>
      <c r="H39" s="43"/>
      <c r="I39" s="43"/>
    </row>
    <row r="40" spans="2:9" ht="15.75">
      <c r="B40" s="43"/>
      <c r="C40" s="43"/>
      <c r="D40" s="43"/>
      <c r="E40" s="43"/>
      <c r="F40" s="43"/>
      <c r="G40" s="43"/>
      <c r="H40" s="43"/>
      <c r="I40" s="43"/>
    </row>
    <row r="41" spans="2:9" ht="15.75">
      <c r="B41" s="43"/>
      <c r="C41" s="43"/>
      <c r="D41" s="43"/>
      <c r="E41" s="43"/>
      <c r="F41" s="43"/>
      <c r="G41" s="43"/>
      <c r="H41" s="43"/>
      <c r="I41" s="43"/>
    </row>
    <row r="42" spans="2:9" ht="15.75">
      <c r="B42" s="215"/>
      <c r="C42" s="215"/>
      <c r="D42" s="215"/>
      <c r="E42" s="215"/>
      <c r="F42" s="43"/>
      <c r="G42" s="43"/>
      <c r="H42" s="43"/>
      <c r="I42" s="43"/>
    </row>
    <row r="43" spans="2:9" ht="15.75">
      <c r="B43" s="46"/>
      <c r="C43" s="216"/>
      <c r="D43" s="216"/>
      <c r="E43" s="46"/>
      <c r="F43" s="43"/>
      <c r="G43" s="43"/>
      <c r="H43" s="43"/>
      <c r="I43" s="43"/>
    </row>
    <row r="44" spans="2:9">
      <c r="B44" s="37"/>
      <c r="C44" s="38"/>
      <c r="D44" s="38"/>
      <c r="E44" s="37"/>
    </row>
    <row r="45" spans="2:9">
      <c r="B45" s="37"/>
      <c r="C45" s="38"/>
      <c r="D45" s="38"/>
      <c r="E45" s="37"/>
    </row>
    <row r="46" spans="2:9">
      <c r="B46" s="37"/>
      <c r="C46" s="38"/>
      <c r="D46" s="38"/>
      <c r="E46" s="37"/>
    </row>
  </sheetData>
  <phoneticPr fontId="19" type="noConversion"/>
  <hyperlinks>
    <hyperlink ref="B39" location="Introduction!A1" display="Return to information tab" xr:uid="{7693BFC8-BF36-4CAA-AA96-4232692FF7BD}"/>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D073-50E5-4702-8D3B-8768BB28775C}">
  <sheetPr codeName="Sheet46">
    <tabColor rgb="FFA1ABB2"/>
    <pageSetUpPr autoPageBreaks="0"/>
  </sheetPr>
  <dimension ref="B1:G17"/>
  <sheetViews>
    <sheetView showGridLines="0" workbookViewId="0"/>
  </sheetViews>
  <sheetFormatPr defaultRowHeight="14.25"/>
  <cols>
    <col min="1" max="1" width="2.42578125" customWidth="1"/>
    <col min="2" max="2" width="75.42578125" customWidth="1"/>
    <col min="3" max="3" width="27.5703125" customWidth="1"/>
    <col min="4" max="4" width="18.5703125" customWidth="1"/>
  </cols>
  <sheetData>
    <row r="1" spans="2:7" ht="15.75">
      <c r="B1" s="43"/>
      <c r="C1" s="43"/>
      <c r="D1" s="43"/>
      <c r="E1" s="43"/>
      <c r="F1" s="43"/>
      <c r="G1" s="43"/>
    </row>
    <row r="2" spans="2:7" ht="15.75">
      <c r="B2" s="43"/>
      <c r="C2" s="43"/>
      <c r="D2" s="43"/>
      <c r="E2" s="43"/>
      <c r="F2" s="43"/>
      <c r="G2" s="43"/>
    </row>
    <row r="3" spans="2:7" ht="15.75">
      <c r="B3" s="43"/>
      <c r="C3" s="43"/>
      <c r="D3" s="43"/>
      <c r="E3" s="43"/>
      <c r="F3" s="43"/>
      <c r="G3" s="43"/>
    </row>
    <row r="4" spans="2:7" ht="15.75">
      <c r="B4" s="43"/>
      <c r="C4" s="43"/>
      <c r="D4" s="43"/>
      <c r="E4" s="43"/>
      <c r="F4" s="43"/>
      <c r="G4" s="43"/>
    </row>
    <row r="5" spans="2:7" ht="21">
      <c r="B5" s="70" t="s">
        <v>58</v>
      </c>
      <c r="C5" s="43"/>
      <c r="D5" s="43"/>
      <c r="E5" s="43"/>
      <c r="F5" s="43"/>
      <c r="G5" s="43"/>
    </row>
    <row r="6" spans="2:7" ht="15.75">
      <c r="B6" s="43"/>
      <c r="C6" s="43"/>
      <c r="D6" s="43"/>
      <c r="E6" s="43"/>
      <c r="F6" s="43"/>
      <c r="G6" s="43"/>
    </row>
    <row r="7" spans="2:7" ht="18">
      <c r="B7" s="69" t="s">
        <v>59</v>
      </c>
      <c r="C7" s="43"/>
      <c r="D7" s="43"/>
      <c r="E7" s="43"/>
      <c r="F7" s="43"/>
      <c r="G7" s="43"/>
    </row>
    <row r="8" spans="2:7" ht="15.75">
      <c r="B8" s="43"/>
      <c r="C8" s="43"/>
      <c r="D8" s="43"/>
      <c r="E8" s="43"/>
      <c r="F8" s="43"/>
      <c r="G8" s="43"/>
    </row>
    <row r="9" spans="2:7" ht="30" customHeight="1">
      <c r="B9" s="317" t="s">
        <v>596</v>
      </c>
      <c r="C9" s="293" t="s">
        <v>597</v>
      </c>
      <c r="D9" s="43"/>
      <c r="E9" s="43"/>
      <c r="F9" s="43"/>
      <c r="G9" s="43"/>
    </row>
    <row r="10" spans="2:7" ht="37.15" customHeight="1">
      <c r="B10" s="217" t="s">
        <v>598</v>
      </c>
      <c r="C10" s="281">
        <v>0.97199999999999998</v>
      </c>
      <c r="D10" s="43"/>
      <c r="E10" s="43"/>
      <c r="F10" s="43"/>
      <c r="G10" s="43"/>
    </row>
    <row r="11" spans="2:7" ht="15.75">
      <c r="B11" s="43"/>
      <c r="C11" s="43"/>
      <c r="D11" s="43"/>
      <c r="E11" s="43"/>
      <c r="F11" s="43"/>
      <c r="G11" s="43"/>
    </row>
    <row r="12" spans="2:7" ht="15.75">
      <c r="B12" s="212" t="s">
        <v>599</v>
      </c>
      <c r="C12" s="43"/>
      <c r="D12" s="43"/>
      <c r="E12" s="43"/>
      <c r="F12" s="43"/>
      <c r="G12" s="43"/>
    </row>
    <row r="13" spans="2:7" ht="15.75">
      <c r="B13" s="43"/>
      <c r="C13" s="43"/>
      <c r="D13" s="43"/>
      <c r="E13" s="43"/>
      <c r="F13" s="43"/>
      <c r="G13" s="43"/>
    </row>
    <row r="14" spans="2:7" ht="15.75">
      <c r="B14" s="63" t="s">
        <v>127</v>
      </c>
      <c r="C14" s="43"/>
      <c r="D14" s="43"/>
      <c r="E14" s="43"/>
      <c r="F14" s="43"/>
      <c r="G14" s="43"/>
    </row>
    <row r="15" spans="2:7" ht="15.75">
      <c r="B15" s="43"/>
      <c r="C15" s="43"/>
      <c r="D15" s="43"/>
      <c r="E15" s="43"/>
      <c r="F15" s="43"/>
      <c r="G15" s="43"/>
    </row>
    <row r="16" spans="2:7" ht="15.75">
      <c r="B16" s="43"/>
      <c r="C16" s="43"/>
      <c r="D16" s="43"/>
      <c r="E16" s="43"/>
      <c r="F16" s="43"/>
      <c r="G16" s="43"/>
    </row>
    <row r="17" spans="2:7" ht="15.75">
      <c r="B17" s="43"/>
      <c r="C17" s="43"/>
      <c r="D17" s="43"/>
      <c r="E17" s="43"/>
      <c r="F17" s="43"/>
      <c r="G17" s="43"/>
    </row>
  </sheetData>
  <hyperlinks>
    <hyperlink ref="B14" location="Introduction!A1" display="Return to information tab" xr:uid="{BF453CED-4447-46F8-B7B6-02157A11C3D1}"/>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79533-1604-413B-AF44-E2FDD58AE089}">
  <sheetPr codeName="Sheet47">
    <tabColor rgb="FFA1ABB2"/>
    <pageSetUpPr autoPageBreaks="0"/>
  </sheetPr>
  <dimension ref="B5:G15"/>
  <sheetViews>
    <sheetView showGridLines="0" workbookViewId="0"/>
  </sheetViews>
  <sheetFormatPr defaultRowHeight="14.25"/>
  <cols>
    <col min="1" max="1" width="2.42578125" customWidth="1"/>
    <col min="2" max="2" width="16.140625" customWidth="1"/>
    <col min="3" max="3" width="36.140625" customWidth="1"/>
    <col min="4" max="5" width="14.5703125" customWidth="1"/>
    <col min="6" max="6" width="13.85546875" customWidth="1"/>
    <col min="7" max="7" width="15.140625" customWidth="1"/>
  </cols>
  <sheetData>
    <row r="5" spans="2:7" ht="17.649999999999999">
      <c r="B5" s="4" t="s">
        <v>58</v>
      </c>
    </row>
    <row r="7" spans="2:7" ht="14.65">
      <c r="B7" s="1" t="s">
        <v>600</v>
      </c>
    </row>
    <row r="9" spans="2:7" ht="24.75">
      <c r="B9" s="343" t="s">
        <v>601</v>
      </c>
      <c r="C9" s="343" t="s">
        <v>596</v>
      </c>
      <c r="D9" s="344" t="s">
        <v>602</v>
      </c>
      <c r="E9" s="344" t="s">
        <v>603</v>
      </c>
      <c r="F9" s="344" t="s">
        <v>604</v>
      </c>
      <c r="G9" s="344" t="s">
        <v>605</v>
      </c>
    </row>
    <row r="10" spans="2:7" ht="39" customHeight="1">
      <c r="B10" s="14" t="s">
        <v>606</v>
      </c>
      <c r="C10" s="14" t="s">
        <v>607</v>
      </c>
      <c r="D10" s="13">
        <v>292</v>
      </c>
      <c r="E10" s="13" t="s">
        <v>608</v>
      </c>
      <c r="F10" s="13">
        <v>288</v>
      </c>
      <c r="G10" s="15">
        <f>F10/D10</f>
        <v>0.98630136986301364</v>
      </c>
    </row>
    <row r="11" spans="2:7" ht="33" customHeight="1">
      <c r="B11" s="14" t="s">
        <v>609</v>
      </c>
      <c r="C11" s="14" t="s">
        <v>610</v>
      </c>
      <c r="D11" s="12">
        <v>402</v>
      </c>
      <c r="E11" s="12">
        <v>362</v>
      </c>
      <c r="F11" s="12">
        <v>358</v>
      </c>
      <c r="G11" s="15">
        <v>0.98899999999999999</v>
      </c>
    </row>
    <row r="13" spans="2:7">
      <c r="B13" s="16" t="s">
        <v>611</v>
      </c>
    </row>
    <row r="15" spans="2:7">
      <c r="B15" s="7" t="s">
        <v>127</v>
      </c>
    </row>
  </sheetData>
  <hyperlinks>
    <hyperlink ref="B15" location="Introduction!A1" display="Return to information tab" xr:uid="{536CE1D6-A9E5-4243-B7E9-3B4148354FAC}"/>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3D024-872C-4495-AEB0-B5A81F1FBCFB}">
  <sheetPr codeName="Sheet5">
    <tabColor rgb="FF45286F"/>
    <pageSetUpPr autoPageBreaks="0"/>
  </sheetPr>
  <dimension ref="A1:M42"/>
  <sheetViews>
    <sheetView showGridLines="0" zoomScaleNormal="100" workbookViewId="0"/>
  </sheetViews>
  <sheetFormatPr defaultColWidth="8.85546875" defaultRowHeight="14.25"/>
  <cols>
    <col min="1" max="1" width="2.42578125" customWidth="1"/>
    <col min="2" max="2" width="17" customWidth="1"/>
    <col min="3" max="3" width="22.42578125" customWidth="1"/>
    <col min="4" max="4" width="15.140625" customWidth="1"/>
    <col min="5" max="5" width="13.42578125" customWidth="1"/>
    <col min="6" max="6" width="14.85546875" customWidth="1"/>
    <col min="7" max="7" width="20.85546875" customWidth="1"/>
    <col min="8" max="8" width="13.85546875" customWidth="1"/>
    <col min="22" max="22" width="14.85546875" customWidth="1"/>
    <col min="23" max="23" width="17.140625" customWidth="1"/>
    <col min="24" max="24" width="16" customWidth="1"/>
  </cols>
  <sheetData>
    <row r="1" spans="1:9" ht="15.75">
      <c r="A1" s="43"/>
      <c r="B1" s="43"/>
      <c r="C1" s="43"/>
      <c r="D1" s="43"/>
      <c r="E1" s="43"/>
      <c r="F1" s="43"/>
      <c r="G1" s="43"/>
      <c r="H1" s="43"/>
      <c r="I1" s="43"/>
    </row>
    <row r="2" spans="1:9" ht="15.75">
      <c r="A2" s="43"/>
      <c r="B2" s="43"/>
      <c r="C2" s="43"/>
      <c r="D2" s="43"/>
      <c r="E2" s="43"/>
      <c r="F2" s="43"/>
      <c r="G2" s="43"/>
      <c r="H2" s="43"/>
      <c r="I2" s="43"/>
    </row>
    <row r="3" spans="1:9" ht="15.75">
      <c r="A3" s="43"/>
      <c r="B3" s="43"/>
      <c r="C3" s="43"/>
      <c r="D3" s="43"/>
      <c r="E3" s="43"/>
      <c r="F3" s="43"/>
      <c r="G3" s="43"/>
      <c r="H3" s="43"/>
      <c r="I3" s="43"/>
    </row>
    <row r="4" spans="1:9" ht="15.75">
      <c r="A4" s="43"/>
      <c r="B4" s="43"/>
      <c r="C4" s="43"/>
      <c r="D4" s="43"/>
      <c r="E4" s="43"/>
      <c r="F4" s="43"/>
      <c r="G4" s="43"/>
      <c r="H4" s="43"/>
      <c r="I4" s="43"/>
    </row>
    <row r="5" spans="1:9" ht="21">
      <c r="A5" s="43"/>
      <c r="B5" s="70" t="s">
        <v>8</v>
      </c>
      <c r="C5" s="43"/>
      <c r="D5" s="43"/>
      <c r="E5" s="43"/>
      <c r="F5" s="43"/>
      <c r="G5" s="43"/>
      <c r="H5" s="43"/>
      <c r="I5" s="43"/>
    </row>
    <row r="6" spans="1:9" ht="15.75">
      <c r="A6" s="43"/>
      <c r="B6" s="43"/>
      <c r="C6" s="43"/>
      <c r="D6" s="43"/>
      <c r="E6" s="43"/>
      <c r="F6" s="43"/>
      <c r="G6" s="43"/>
      <c r="H6" s="43"/>
      <c r="I6" s="43"/>
    </row>
    <row r="7" spans="1:9" ht="18">
      <c r="A7" s="43"/>
      <c r="B7" s="69" t="s">
        <v>165</v>
      </c>
      <c r="C7" s="43"/>
      <c r="D7" s="43"/>
      <c r="E7" s="43"/>
      <c r="F7" s="43"/>
      <c r="G7" s="43"/>
      <c r="H7" s="43"/>
      <c r="I7" s="43"/>
    </row>
    <row r="8" spans="1:9" ht="15.75">
      <c r="A8" s="43"/>
      <c r="B8" s="65"/>
      <c r="C8" s="43"/>
      <c r="D8" s="43"/>
      <c r="E8" s="43"/>
      <c r="F8" s="43"/>
      <c r="G8" s="43"/>
      <c r="H8" s="43"/>
      <c r="I8" s="43"/>
    </row>
    <row r="9" spans="1:9" ht="15.75">
      <c r="A9" s="43"/>
      <c r="B9" s="80" t="s">
        <v>166</v>
      </c>
      <c r="C9" s="43"/>
      <c r="D9" s="43"/>
      <c r="E9" s="43"/>
      <c r="F9" s="43"/>
      <c r="G9" s="43"/>
      <c r="H9" s="43"/>
      <c r="I9" s="43"/>
    </row>
    <row r="10" spans="1:9" ht="15.75">
      <c r="A10" s="43"/>
      <c r="B10" s="80" t="s">
        <v>167</v>
      </c>
      <c r="C10" s="43"/>
      <c r="D10" s="43"/>
      <c r="E10" s="43"/>
      <c r="F10" s="43"/>
      <c r="G10" s="43"/>
      <c r="H10" s="43"/>
      <c r="I10" s="43"/>
    </row>
    <row r="11" spans="1:9" ht="15.75">
      <c r="A11" s="43"/>
      <c r="B11" s="80" t="s">
        <v>168</v>
      </c>
      <c r="C11" s="43"/>
      <c r="D11" s="43"/>
      <c r="E11" s="43"/>
      <c r="F11" s="43"/>
      <c r="G11" s="43"/>
      <c r="H11" s="43"/>
      <c r="I11" s="43"/>
    </row>
    <row r="12" spans="1:9" ht="15.75">
      <c r="A12" s="43"/>
      <c r="B12" s="81"/>
      <c r="C12" s="43"/>
      <c r="D12" s="43"/>
      <c r="E12" s="43"/>
      <c r="F12" s="43"/>
      <c r="G12" s="43"/>
      <c r="H12" s="43"/>
      <c r="I12" s="43"/>
    </row>
    <row r="13" spans="1:9" ht="15.75">
      <c r="A13" s="43"/>
      <c r="B13" s="81"/>
      <c r="C13" s="43"/>
      <c r="D13" s="43"/>
      <c r="E13" s="43"/>
      <c r="F13" s="43"/>
      <c r="G13" s="43"/>
      <c r="H13" s="43"/>
      <c r="I13" s="43"/>
    </row>
    <row r="14" spans="1:9" ht="15.75">
      <c r="A14" s="43"/>
      <c r="B14" s="43"/>
      <c r="C14" s="43"/>
      <c r="D14" s="43"/>
      <c r="E14" s="43"/>
      <c r="F14" s="43"/>
      <c r="G14" s="43"/>
      <c r="H14" s="43"/>
      <c r="I14" s="43"/>
    </row>
    <row r="15" spans="1:9" ht="15.75">
      <c r="A15" s="43"/>
      <c r="B15" s="43"/>
      <c r="C15" s="43"/>
      <c r="D15" s="43"/>
      <c r="E15" s="43"/>
      <c r="F15" s="43"/>
      <c r="G15" s="43"/>
      <c r="H15" s="43"/>
      <c r="I15" s="43"/>
    </row>
    <row r="16" spans="1:9" ht="15.75">
      <c r="A16" s="43"/>
      <c r="B16" s="43"/>
      <c r="C16" s="43"/>
      <c r="D16" s="43"/>
      <c r="E16" s="43"/>
      <c r="F16" s="43"/>
      <c r="G16" s="43"/>
      <c r="H16" s="43"/>
      <c r="I16" s="43"/>
    </row>
    <row r="17" spans="1:13" ht="15.75">
      <c r="A17" s="43"/>
      <c r="B17" s="43"/>
      <c r="C17" s="43"/>
      <c r="D17" s="43"/>
      <c r="E17" s="43"/>
      <c r="F17" s="43"/>
      <c r="G17" s="43"/>
      <c r="H17" s="43"/>
      <c r="I17" s="43"/>
    </row>
    <row r="18" spans="1:13" ht="15.75">
      <c r="A18" s="43"/>
      <c r="B18" s="43"/>
      <c r="C18" s="43"/>
      <c r="D18" s="43"/>
      <c r="E18" s="43"/>
      <c r="F18" s="43"/>
      <c r="G18" s="43"/>
      <c r="H18" s="43"/>
      <c r="I18" s="43"/>
    </row>
    <row r="19" spans="1:13" ht="15.75">
      <c r="A19" s="43"/>
      <c r="B19" s="43"/>
      <c r="C19" s="43"/>
      <c r="D19" s="43"/>
      <c r="E19" s="43"/>
      <c r="F19" s="43"/>
      <c r="G19" s="43"/>
      <c r="H19" s="43"/>
      <c r="I19" s="43"/>
    </row>
    <row r="20" spans="1:13" ht="15.75">
      <c r="A20" s="43"/>
      <c r="B20" s="43"/>
      <c r="C20" s="43"/>
      <c r="D20" s="43"/>
      <c r="E20" s="43"/>
      <c r="F20" s="43"/>
      <c r="G20" s="43"/>
      <c r="H20" s="43"/>
      <c r="I20" s="43"/>
    </row>
    <row r="21" spans="1:13" ht="15.75">
      <c r="A21" s="43"/>
      <c r="B21" s="43"/>
      <c r="C21" s="43"/>
      <c r="D21" s="43"/>
      <c r="E21" s="43"/>
      <c r="F21" s="43"/>
      <c r="G21" s="43"/>
      <c r="H21" s="43"/>
      <c r="I21" s="43"/>
    </row>
    <row r="22" spans="1:13" ht="15.75">
      <c r="A22" s="43"/>
      <c r="B22" s="43"/>
      <c r="C22" s="43"/>
      <c r="D22" s="43"/>
      <c r="E22" s="43"/>
      <c r="F22" s="43"/>
      <c r="G22" s="43"/>
      <c r="H22" s="43"/>
      <c r="I22" s="43"/>
    </row>
    <row r="23" spans="1:13" ht="15.75">
      <c r="A23" s="43"/>
      <c r="B23" s="43"/>
      <c r="C23" s="43"/>
      <c r="D23" s="43"/>
      <c r="E23" s="43"/>
      <c r="F23" s="43"/>
      <c r="G23" s="43"/>
      <c r="H23" s="43"/>
      <c r="I23" s="43"/>
    </row>
    <row r="24" spans="1:13" ht="15.75">
      <c r="A24" s="43"/>
      <c r="B24" s="43"/>
      <c r="C24" s="43"/>
      <c r="D24" s="43"/>
      <c r="E24" s="43"/>
      <c r="F24" s="43"/>
      <c r="G24" s="43"/>
      <c r="H24" s="43"/>
      <c r="I24" s="43"/>
    </row>
    <row r="25" spans="1:13" ht="15.75">
      <c r="A25" s="43"/>
      <c r="B25" s="43"/>
      <c r="C25" s="43"/>
      <c r="D25" s="43"/>
      <c r="E25" s="43"/>
      <c r="F25" s="43"/>
      <c r="G25" s="43"/>
      <c r="H25" s="43"/>
      <c r="I25" s="43"/>
      <c r="M25" s="3"/>
    </row>
    <row r="26" spans="1:13" ht="15.75">
      <c r="A26" s="43"/>
      <c r="B26" s="43"/>
      <c r="C26" s="43"/>
      <c r="D26" s="43"/>
      <c r="E26" s="43"/>
      <c r="F26" s="43"/>
      <c r="G26" s="43"/>
      <c r="H26" s="43"/>
      <c r="I26" s="43"/>
    </row>
    <row r="27" spans="1:13" ht="15.75">
      <c r="A27" s="43"/>
      <c r="B27" s="43"/>
      <c r="C27" s="43"/>
      <c r="D27" s="43"/>
      <c r="E27" s="43"/>
      <c r="F27" s="43"/>
      <c r="G27" s="43"/>
      <c r="H27" s="43"/>
      <c r="I27" s="43"/>
    </row>
    <row r="28" spans="1:13" ht="15.75">
      <c r="A28" s="43"/>
      <c r="B28" s="43"/>
      <c r="C28" s="43"/>
      <c r="D28" s="43"/>
      <c r="E28" s="43"/>
      <c r="F28" s="43"/>
      <c r="G28" s="43"/>
      <c r="H28" s="43"/>
      <c r="I28" s="43"/>
    </row>
    <row r="29" spans="1:13" ht="15.75">
      <c r="A29" s="43"/>
      <c r="B29" s="43"/>
      <c r="C29" s="43"/>
      <c r="D29" s="43"/>
      <c r="E29" s="43"/>
      <c r="F29" s="43"/>
      <c r="G29" s="43"/>
      <c r="H29" s="43"/>
      <c r="I29" s="43"/>
    </row>
    <row r="30" spans="1:13" ht="15.75">
      <c r="A30" s="43"/>
      <c r="B30" s="289" t="s">
        <v>169</v>
      </c>
      <c r="C30" s="290" t="s">
        <v>170</v>
      </c>
      <c r="D30" s="290" t="s">
        <v>171</v>
      </c>
      <c r="E30" s="43"/>
      <c r="F30" s="289" t="s">
        <v>169</v>
      </c>
      <c r="G30" s="290" t="s">
        <v>153</v>
      </c>
      <c r="H30" s="291" t="s">
        <v>171</v>
      </c>
      <c r="I30" s="43"/>
    </row>
    <row r="31" spans="1:13" ht="15.75">
      <c r="A31" s="43"/>
      <c r="B31" s="82" t="s">
        <v>172</v>
      </c>
      <c r="C31" s="83">
        <v>3929</v>
      </c>
      <c r="D31" s="76">
        <f>C31/(C31+C32)</f>
        <v>0.14746284341690438</v>
      </c>
      <c r="E31" s="43"/>
      <c r="F31" s="82" t="s">
        <v>172</v>
      </c>
      <c r="G31" s="75">
        <v>34837.508388440801</v>
      </c>
      <c r="H31" s="76">
        <f>G31/(G31+G32)</f>
        <v>0.99652478601789207</v>
      </c>
      <c r="I31" s="43"/>
    </row>
    <row r="32" spans="1:13" ht="15.75">
      <c r="A32" s="43"/>
      <c r="B32" s="82" t="s">
        <v>173</v>
      </c>
      <c r="C32" s="83">
        <v>22715</v>
      </c>
      <c r="D32" s="76">
        <f>C32/(C31+C32)</f>
        <v>0.85253715658309559</v>
      </c>
      <c r="E32" s="43"/>
      <c r="F32" s="82" t="s">
        <v>173</v>
      </c>
      <c r="G32" s="75">
        <v>121.49</v>
      </c>
      <c r="H32" s="76">
        <f>G32/(G31+G32)</f>
        <v>3.4752139821079852E-3</v>
      </c>
      <c r="I32" s="43"/>
    </row>
    <row r="33" spans="1:9" ht="15.75">
      <c r="A33" s="43"/>
      <c r="B33" s="43"/>
      <c r="C33" s="84"/>
      <c r="D33" s="43"/>
      <c r="E33" s="43"/>
      <c r="F33" s="43"/>
      <c r="G33" s="81"/>
      <c r="H33" s="43"/>
      <c r="I33" s="43"/>
    </row>
    <row r="34" spans="1:9" ht="15.75">
      <c r="A34" s="43"/>
      <c r="B34" s="63" t="s">
        <v>127</v>
      </c>
      <c r="C34" s="43"/>
      <c r="D34" s="43"/>
      <c r="E34" s="43"/>
      <c r="F34" s="43"/>
      <c r="G34" s="43"/>
      <c r="H34" s="43"/>
      <c r="I34" s="43"/>
    </row>
    <row r="35" spans="1:9" ht="15.75">
      <c r="A35" s="43"/>
      <c r="B35" s="43"/>
      <c r="C35" s="43"/>
      <c r="D35" s="43"/>
      <c r="E35" s="43"/>
      <c r="F35" s="43"/>
      <c r="G35" s="43"/>
      <c r="H35" s="43"/>
      <c r="I35" s="43"/>
    </row>
    <row r="36" spans="1:9" ht="15.75">
      <c r="A36" s="43"/>
      <c r="B36" s="43"/>
      <c r="C36" s="43"/>
      <c r="D36" s="43"/>
      <c r="E36" s="43"/>
      <c r="F36" s="43"/>
      <c r="G36" s="43"/>
      <c r="H36" s="43"/>
      <c r="I36" s="43"/>
    </row>
    <row r="37" spans="1:9" ht="15.75">
      <c r="A37" s="43"/>
      <c r="B37" s="43"/>
      <c r="C37" s="43"/>
      <c r="D37" s="43"/>
      <c r="E37" s="43"/>
      <c r="F37" s="43"/>
      <c r="G37" s="43"/>
      <c r="H37" s="43"/>
      <c r="I37" s="43"/>
    </row>
    <row r="41" spans="1:9">
      <c r="C41" s="2"/>
    </row>
    <row r="42" spans="1:9">
      <c r="C42" s="2"/>
    </row>
  </sheetData>
  <hyperlinks>
    <hyperlink ref="B34" location="Introduction!A1" display="Return to information tab" xr:uid="{87A9DA28-C403-43D5-990D-13A125369077}"/>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0DE1-C465-427B-8ED1-1975BDB54C6F}">
  <sheetPr codeName="Sheet48">
    <tabColor theme="1"/>
    <pageSetUpPr autoPageBreaks="0"/>
  </sheetPr>
  <dimension ref="A1:H110"/>
  <sheetViews>
    <sheetView zoomScaleNormal="100" workbookViewId="0"/>
  </sheetViews>
  <sheetFormatPr defaultColWidth="8.85546875" defaultRowHeight="14.25"/>
  <cols>
    <col min="1" max="1" width="2.42578125" style="17" customWidth="1"/>
    <col min="2" max="2" width="41.140625" style="17" customWidth="1"/>
    <col min="3" max="3" width="25.85546875" style="17" bestFit="1" customWidth="1"/>
    <col min="4" max="4" width="26.42578125" style="17" customWidth="1"/>
    <col min="5" max="5" width="26.5703125" style="17" customWidth="1"/>
    <col min="6" max="6" width="25.85546875" style="17" customWidth="1"/>
    <col min="7" max="11" width="8.85546875" style="17"/>
    <col min="12" max="12" width="20.42578125" style="17" customWidth="1"/>
    <col min="13" max="16384" width="8.85546875" style="17"/>
  </cols>
  <sheetData>
    <row r="1" spans="1:7" ht="15.75">
      <c r="A1" s="49"/>
      <c r="B1" s="49"/>
      <c r="C1" s="49"/>
      <c r="D1" s="49"/>
      <c r="E1" s="49"/>
      <c r="F1" s="49"/>
      <c r="G1" s="49"/>
    </row>
    <row r="2" spans="1:7" ht="15.75">
      <c r="A2" s="49"/>
      <c r="B2" s="49"/>
      <c r="C2" s="49"/>
      <c r="D2" s="49"/>
      <c r="E2" s="49"/>
      <c r="F2" s="49"/>
      <c r="G2" s="49"/>
    </row>
    <row r="3" spans="1:7" ht="15.75">
      <c r="A3" s="49"/>
      <c r="B3" s="49"/>
      <c r="C3" s="49"/>
      <c r="D3" s="49"/>
      <c r="E3" s="49"/>
      <c r="F3" s="49"/>
      <c r="G3" s="49"/>
    </row>
    <row r="4" spans="1:7" ht="15.75">
      <c r="A4" s="49"/>
      <c r="B4" s="49"/>
      <c r="C4" s="49"/>
      <c r="D4" s="49"/>
      <c r="E4" s="49"/>
      <c r="F4" s="49"/>
      <c r="G4" s="49"/>
    </row>
    <row r="5" spans="1:7" ht="21">
      <c r="A5" s="49"/>
      <c r="B5" s="70" t="s">
        <v>612</v>
      </c>
      <c r="C5" s="49"/>
      <c r="D5" s="49"/>
      <c r="E5" s="49"/>
      <c r="F5" s="49"/>
      <c r="G5" s="49"/>
    </row>
    <row r="6" spans="1:7" ht="15.75">
      <c r="A6" s="49"/>
      <c r="B6" s="49"/>
      <c r="C6" s="49"/>
      <c r="D6" s="49"/>
      <c r="E6" s="49"/>
      <c r="F6" s="49"/>
      <c r="G6" s="49"/>
    </row>
    <row r="7" spans="1:7" ht="18">
      <c r="A7" s="49"/>
      <c r="B7" s="97" t="s">
        <v>62</v>
      </c>
      <c r="C7" s="49"/>
      <c r="D7" s="49"/>
      <c r="E7" s="49"/>
      <c r="F7" s="49"/>
      <c r="G7" s="49"/>
    </row>
    <row r="8" spans="1:7" ht="15.75">
      <c r="A8" s="49"/>
      <c r="B8" s="49"/>
      <c r="C8" s="49"/>
      <c r="D8" s="49"/>
      <c r="E8" s="49"/>
      <c r="F8" s="49"/>
      <c r="G8" s="49"/>
    </row>
    <row r="9" spans="1:7" ht="20.25" customHeight="1">
      <c r="A9" s="49"/>
      <c r="B9" s="345" t="s">
        <v>613</v>
      </c>
      <c r="C9" s="346" t="s">
        <v>614</v>
      </c>
      <c r="D9" s="346" t="s">
        <v>492</v>
      </c>
      <c r="E9" s="346" t="s">
        <v>615</v>
      </c>
      <c r="F9" s="346" t="s">
        <v>616</v>
      </c>
      <c r="G9" s="49"/>
    </row>
    <row r="10" spans="1:7" ht="15.75">
      <c r="A10" s="49"/>
      <c r="B10" s="254" t="s">
        <v>617</v>
      </c>
      <c r="C10" s="255">
        <v>232759</v>
      </c>
      <c r="D10" s="255">
        <v>232759</v>
      </c>
      <c r="E10" s="256">
        <v>0</v>
      </c>
      <c r="F10" s="256">
        <v>1872366</v>
      </c>
      <c r="G10" s="49"/>
    </row>
    <row r="11" spans="1:7" ht="15.75">
      <c r="A11" s="49"/>
      <c r="B11" s="254" t="s">
        <v>618</v>
      </c>
      <c r="C11" s="255">
        <v>258639</v>
      </c>
      <c r="D11" s="255">
        <v>138377</v>
      </c>
      <c r="E11" s="256">
        <v>7784559.2599999998</v>
      </c>
      <c r="F11" s="256">
        <v>1113136</v>
      </c>
      <c r="G11" s="49"/>
    </row>
    <row r="12" spans="1:7" ht="15.75">
      <c r="A12" s="49"/>
      <c r="B12" s="254" t="s">
        <v>402</v>
      </c>
      <c r="C12" s="255">
        <v>7963</v>
      </c>
      <c r="D12" s="255">
        <v>7963</v>
      </c>
      <c r="E12" s="256">
        <v>0</v>
      </c>
      <c r="F12" s="256">
        <v>64053</v>
      </c>
      <c r="G12" s="49"/>
    </row>
    <row r="13" spans="1:7" ht="15.75">
      <c r="A13" s="49"/>
      <c r="B13" s="254" t="s">
        <v>416</v>
      </c>
      <c r="C13" s="255">
        <v>14355755</v>
      </c>
      <c r="D13" s="255">
        <v>14355349</v>
      </c>
      <c r="E13" s="256">
        <v>26280.38</v>
      </c>
      <c r="F13" s="256">
        <v>115477858</v>
      </c>
      <c r="G13" s="49"/>
    </row>
    <row r="14" spans="1:7" ht="15.75">
      <c r="A14" s="49"/>
      <c r="B14" s="254" t="s">
        <v>389</v>
      </c>
      <c r="C14" s="255">
        <v>1684090</v>
      </c>
      <c r="D14" s="255">
        <v>1680305</v>
      </c>
      <c r="E14" s="256">
        <v>245003.05</v>
      </c>
      <c r="F14" s="256">
        <v>13516773</v>
      </c>
      <c r="G14" s="49"/>
    </row>
    <row r="15" spans="1:7" ht="15.75">
      <c r="A15" s="49"/>
      <c r="B15" s="254" t="s">
        <v>382</v>
      </c>
      <c r="C15" s="255">
        <v>1394647</v>
      </c>
      <c r="D15" s="255">
        <v>385000</v>
      </c>
      <c r="E15" s="256">
        <v>65354450.310000002</v>
      </c>
      <c r="F15" s="256">
        <v>3097030</v>
      </c>
      <c r="G15" s="49"/>
    </row>
    <row r="16" spans="1:7" ht="15.75">
      <c r="A16" s="49"/>
      <c r="B16" s="254" t="s">
        <v>619</v>
      </c>
      <c r="C16" s="255">
        <v>65896</v>
      </c>
      <c r="D16" s="255">
        <v>65896</v>
      </c>
      <c r="E16" s="256">
        <v>0</v>
      </c>
      <c r="F16" s="256">
        <v>530080</v>
      </c>
      <c r="G16" s="49"/>
    </row>
    <row r="17" spans="1:7" ht="15.75">
      <c r="A17" s="49"/>
      <c r="B17" s="254" t="s">
        <v>395</v>
      </c>
      <c r="C17" s="255">
        <v>46542</v>
      </c>
      <c r="D17" s="255">
        <v>46542</v>
      </c>
      <c r="E17" s="256">
        <v>0</v>
      </c>
      <c r="F17" s="256">
        <v>374393</v>
      </c>
      <c r="G17" s="49"/>
    </row>
    <row r="18" spans="1:7" ht="15.75">
      <c r="A18" s="49"/>
      <c r="B18" s="254" t="s">
        <v>620</v>
      </c>
      <c r="C18" s="255">
        <v>559620</v>
      </c>
      <c r="D18" s="255">
        <v>525000</v>
      </c>
      <c r="E18" s="256">
        <v>2240952.6</v>
      </c>
      <c r="F18" s="256">
        <v>4223223</v>
      </c>
      <c r="G18" s="49"/>
    </row>
    <row r="19" spans="1:7" ht="15.75">
      <c r="A19" s="49"/>
      <c r="B19" s="254" t="s">
        <v>621</v>
      </c>
      <c r="C19" s="255">
        <v>31650</v>
      </c>
      <c r="D19" s="257">
        <v>0</v>
      </c>
      <c r="E19" s="256">
        <v>2048704.5</v>
      </c>
      <c r="F19" s="256">
        <v>0</v>
      </c>
      <c r="G19" s="49"/>
    </row>
    <row r="20" spans="1:7" ht="15.75">
      <c r="A20" s="49"/>
      <c r="B20" s="254" t="s">
        <v>622</v>
      </c>
      <c r="C20" s="255">
        <v>127124</v>
      </c>
      <c r="D20" s="255">
        <v>125000</v>
      </c>
      <c r="E20" s="256">
        <v>137486.51</v>
      </c>
      <c r="F20" s="256">
        <v>1005527</v>
      </c>
      <c r="G20" s="49"/>
    </row>
    <row r="21" spans="1:7" ht="15.75">
      <c r="A21" s="49"/>
      <c r="B21" s="254" t="s">
        <v>623</v>
      </c>
      <c r="C21" s="255">
        <v>20416</v>
      </c>
      <c r="D21" s="257">
        <v>0</v>
      </c>
      <c r="E21" s="256">
        <v>1321527.68</v>
      </c>
      <c r="F21" s="256">
        <v>0</v>
      </c>
      <c r="G21" s="49"/>
    </row>
    <row r="22" spans="1:7" ht="15.75">
      <c r="A22" s="49"/>
      <c r="B22" s="254" t="s">
        <v>624</v>
      </c>
      <c r="C22" s="255">
        <v>10896</v>
      </c>
      <c r="D22" s="257">
        <v>0</v>
      </c>
      <c r="E22" s="256">
        <v>705298.08</v>
      </c>
      <c r="F22" s="256">
        <v>0</v>
      </c>
      <c r="G22" s="49"/>
    </row>
    <row r="23" spans="1:7" ht="15.75">
      <c r="A23" s="49"/>
      <c r="B23" s="254" t="s">
        <v>625</v>
      </c>
      <c r="C23" s="255">
        <v>19267</v>
      </c>
      <c r="D23" s="257">
        <v>0</v>
      </c>
      <c r="E23" s="256">
        <v>1247152.9099999999</v>
      </c>
      <c r="F23" s="256">
        <v>0</v>
      </c>
      <c r="G23" s="49"/>
    </row>
    <row r="24" spans="1:7" ht="15.75">
      <c r="A24" s="49"/>
      <c r="B24" s="254" t="s">
        <v>626</v>
      </c>
      <c r="C24" s="257">
        <v>30</v>
      </c>
      <c r="D24" s="257">
        <v>0</v>
      </c>
      <c r="E24" s="256">
        <v>1941.9</v>
      </c>
      <c r="F24" s="256">
        <v>0</v>
      </c>
      <c r="G24" s="49"/>
    </row>
    <row r="25" spans="1:7" ht="15.75">
      <c r="A25" s="49"/>
      <c r="B25" s="254" t="s">
        <v>627</v>
      </c>
      <c r="C25" s="255">
        <v>239836</v>
      </c>
      <c r="D25" s="255">
        <v>239836</v>
      </c>
      <c r="E25" s="256">
        <v>0</v>
      </c>
      <c r="F25" s="256">
        <v>1929296</v>
      </c>
      <c r="G25" s="49"/>
    </row>
    <row r="26" spans="1:7" ht="15.75">
      <c r="A26" s="49"/>
      <c r="B26" s="254" t="s">
        <v>628</v>
      </c>
      <c r="C26" s="255">
        <v>92992</v>
      </c>
      <c r="D26" s="257">
        <v>0</v>
      </c>
      <c r="E26" s="256">
        <v>6019372.1600000001</v>
      </c>
      <c r="F26" s="256">
        <v>0</v>
      </c>
      <c r="G26" s="49"/>
    </row>
    <row r="27" spans="1:7" ht="15.75">
      <c r="A27" s="49"/>
      <c r="B27" s="254" t="s">
        <v>629</v>
      </c>
      <c r="C27" s="257">
        <v>15</v>
      </c>
      <c r="D27" s="257">
        <v>15</v>
      </c>
      <c r="E27" s="256">
        <v>0</v>
      </c>
      <c r="F27" s="256">
        <v>120</v>
      </c>
      <c r="G27" s="49"/>
    </row>
    <row r="28" spans="1:7" ht="15.75">
      <c r="A28" s="49"/>
      <c r="B28" s="254" t="s">
        <v>418</v>
      </c>
      <c r="C28" s="255">
        <v>8753911</v>
      </c>
      <c r="D28" s="255">
        <v>8753911</v>
      </c>
      <c r="E28" s="256">
        <v>0</v>
      </c>
      <c r="F28" s="256">
        <v>70418551</v>
      </c>
      <c r="G28" s="49"/>
    </row>
    <row r="29" spans="1:7" ht="15.75">
      <c r="A29" s="49"/>
      <c r="B29" s="254" t="s">
        <v>630</v>
      </c>
      <c r="C29" s="255">
        <v>13334</v>
      </c>
      <c r="D29" s="255">
        <v>13334</v>
      </c>
      <c r="E29" s="256">
        <v>0</v>
      </c>
      <c r="F29" s="256">
        <v>107259</v>
      </c>
      <c r="G29" s="49"/>
    </row>
    <row r="30" spans="1:7" ht="15.75">
      <c r="A30" s="49"/>
      <c r="B30" s="254" t="s">
        <v>631</v>
      </c>
      <c r="C30" s="255">
        <v>797683</v>
      </c>
      <c r="D30" s="255">
        <v>276772</v>
      </c>
      <c r="E30" s="256">
        <v>33718569.030000001</v>
      </c>
      <c r="F30" s="256">
        <v>2226418</v>
      </c>
      <c r="G30" s="49"/>
    </row>
    <row r="31" spans="1:7" ht="15.75">
      <c r="A31" s="49"/>
      <c r="B31" s="254" t="s">
        <v>415</v>
      </c>
      <c r="C31" s="255">
        <v>21960880</v>
      </c>
      <c r="D31" s="255">
        <v>21637332</v>
      </c>
      <c r="E31" s="256">
        <v>20943262.039999999</v>
      </c>
      <c r="F31" s="256">
        <v>174055871</v>
      </c>
      <c r="G31" s="49"/>
    </row>
    <row r="32" spans="1:7" ht="15.75">
      <c r="A32" s="49"/>
      <c r="B32" s="254" t="s">
        <v>632</v>
      </c>
      <c r="C32" s="255">
        <v>2463</v>
      </c>
      <c r="D32" s="257">
        <v>0</v>
      </c>
      <c r="E32" s="256">
        <v>159429.99</v>
      </c>
      <c r="F32" s="256">
        <v>0</v>
      </c>
      <c r="G32" s="49"/>
    </row>
    <row r="33" spans="1:7" ht="15.75">
      <c r="A33" s="49"/>
      <c r="B33" s="254" t="s">
        <v>633</v>
      </c>
      <c r="C33" s="255">
        <v>316047</v>
      </c>
      <c r="D33" s="255">
        <v>316047</v>
      </c>
      <c r="E33" s="256">
        <v>0</v>
      </c>
      <c r="F33" s="256">
        <v>2542355</v>
      </c>
      <c r="G33" s="49"/>
    </row>
    <row r="34" spans="1:7" ht="15.75">
      <c r="A34" s="49"/>
      <c r="B34" s="254" t="s">
        <v>634</v>
      </c>
      <c r="C34" s="255">
        <v>1557288</v>
      </c>
      <c r="D34" s="255">
        <v>1557288</v>
      </c>
      <c r="E34" s="256">
        <v>0</v>
      </c>
      <c r="F34" s="256">
        <v>12527195</v>
      </c>
      <c r="G34" s="49"/>
    </row>
    <row r="35" spans="1:7" ht="15.75">
      <c r="A35" s="49"/>
      <c r="B35" s="254" t="s">
        <v>635</v>
      </c>
      <c r="C35" s="255">
        <v>8921</v>
      </c>
      <c r="D35" s="255">
        <v>7096</v>
      </c>
      <c r="E35" s="256">
        <v>118132.25</v>
      </c>
      <c r="F35" s="256">
        <v>57079</v>
      </c>
      <c r="G35" s="49"/>
    </row>
    <row r="36" spans="1:7" ht="15.75">
      <c r="A36" s="49"/>
      <c r="B36" s="254" t="s">
        <v>636</v>
      </c>
      <c r="C36" s="255">
        <v>355139</v>
      </c>
      <c r="D36" s="255">
        <v>355139</v>
      </c>
      <c r="E36" s="256">
        <v>0</v>
      </c>
      <c r="F36" s="256">
        <v>2856821</v>
      </c>
      <c r="G36" s="49"/>
    </row>
    <row r="37" spans="1:7" ht="15.75">
      <c r="A37" s="49"/>
      <c r="B37" s="254" t="s">
        <v>637</v>
      </c>
      <c r="C37" s="255">
        <v>3669244</v>
      </c>
      <c r="D37" s="255">
        <v>3342158</v>
      </c>
      <c r="E37" s="256">
        <v>21172276.780000001</v>
      </c>
      <c r="F37" s="256">
        <v>26885116</v>
      </c>
      <c r="G37" s="49"/>
    </row>
    <row r="38" spans="1:7" ht="15.75">
      <c r="A38" s="49"/>
      <c r="B38" s="254" t="s">
        <v>638</v>
      </c>
      <c r="C38" s="255">
        <v>43682</v>
      </c>
      <c r="D38" s="257">
        <v>0</v>
      </c>
      <c r="E38" s="256">
        <v>2827535.86</v>
      </c>
      <c r="F38" s="256">
        <v>0</v>
      </c>
      <c r="G38" s="49"/>
    </row>
    <row r="39" spans="1:7" ht="15.75">
      <c r="A39" s="49"/>
      <c r="B39" s="254" t="s">
        <v>639</v>
      </c>
      <c r="C39" s="255">
        <v>458651</v>
      </c>
      <c r="D39" s="255">
        <v>4551</v>
      </c>
      <c r="E39" s="256">
        <v>29393893</v>
      </c>
      <c r="F39" s="256">
        <v>36607</v>
      </c>
      <c r="G39" s="49"/>
    </row>
    <row r="40" spans="1:7" ht="15.75">
      <c r="A40" s="49"/>
      <c r="B40" s="254" t="s">
        <v>640</v>
      </c>
      <c r="C40" s="255">
        <v>56250</v>
      </c>
      <c r="D40" s="257">
        <v>711</v>
      </c>
      <c r="E40" s="256">
        <v>3595039.47</v>
      </c>
      <c r="F40" s="256">
        <v>5717</v>
      </c>
      <c r="G40" s="49"/>
    </row>
    <row r="41" spans="1:7" ht="15.75">
      <c r="A41" s="49"/>
      <c r="B41" s="254" t="s">
        <v>397</v>
      </c>
      <c r="C41" s="255">
        <v>7469</v>
      </c>
      <c r="D41" s="257">
        <v>0</v>
      </c>
      <c r="E41" s="256">
        <v>483468.37</v>
      </c>
      <c r="F41" s="256">
        <v>0</v>
      </c>
      <c r="G41" s="49"/>
    </row>
    <row r="42" spans="1:7" ht="15.75">
      <c r="A42" s="49"/>
      <c r="B42" s="254" t="s">
        <v>641</v>
      </c>
      <c r="C42" s="255">
        <v>8083</v>
      </c>
      <c r="D42" s="257">
        <v>0</v>
      </c>
      <c r="E42" s="256">
        <v>523212.59</v>
      </c>
      <c r="F42" s="256">
        <v>0</v>
      </c>
      <c r="G42" s="49"/>
    </row>
    <row r="43" spans="1:7" ht="15.75">
      <c r="A43" s="49"/>
      <c r="B43" s="254" t="s">
        <v>398</v>
      </c>
      <c r="C43" s="255">
        <v>9837</v>
      </c>
      <c r="D43" s="257">
        <v>0</v>
      </c>
      <c r="E43" s="256">
        <v>636749.01</v>
      </c>
      <c r="F43" s="256">
        <v>0</v>
      </c>
      <c r="G43" s="49"/>
    </row>
    <row r="44" spans="1:7" ht="15.75">
      <c r="A44" s="49"/>
      <c r="B44" s="254" t="s">
        <v>642</v>
      </c>
      <c r="C44" s="255">
        <v>233937</v>
      </c>
      <c r="D44" s="255">
        <v>76704</v>
      </c>
      <c r="E44" s="256">
        <v>10177692.09</v>
      </c>
      <c r="F44" s="256">
        <v>617023</v>
      </c>
      <c r="G44" s="49"/>
    </row>
    <row r="45" spans="1:7" ht="15.75">
      <c r="A45" s="49"/>
      <c r="B45" s="254" t="s">
        <v>643</v>
      </c>
      <c r="C45" s="255">
        <v>49658</v>
      </c>
      <c r="D45" s="255">
        <v>1329</v>
      </c>
      <c r="E45" s="256">
        <v>3128336.17</v>
      </c>
      <c r="F45" s="256">
        <v>10688</v>
      </c>
      <c r="G45" s="49"/>
    </row>
    <row r="46" spans="1:7" ht="15.75">
      <c r="A46" s="49"/>
      <c r="B46" s="254" t="s">
        <v>644</v>
      </c>
      <c r="C46" s="255">
        <v>199013</v>
      </c>
      <c r="D46" s="255">
        <v>199013</v>
      </c>
      <c r="E46" s="256">
        <v>0</v>
      </c>
      <c r="F46" s="256">
        <v>1600906</v>
      </c>
      <c r="G46" s="49"/>
    </row>
    <row r="47" spans="1:7" ht="15.75">
      <c r="A47" s="49"/>
      <c r="B47" s="254" t="s">
        <v>645</v>
      </c>
      <c r="C47" s="255">
        <v>53428</v>
      </c>
      <c r="D47" s="255">
        <v>53428</v>
      </c>
      <c r="E47" s="256">
        <v>0</v>
      </c>
      <c r="F47" s="256">
        <v>429785</v>
      </c>
      <c r="G47" s="49"/>
    </row>
    <row r="48" spans="1:7" ht="15.75">
      <c r="A48" s="49"/>
      <c r="B48" s="254" t="s">
        <v>646</v>
      </c>
      <c r="C48" s="255">
        <v>15276</v>
      </c>
      <c r="D48" s="257">
        <v>0</v>
      </c>
      <c r="E48" s="256">
        <v>988815.48</v>
      </c>
      <c r="F48" s="256">
        <v>0</v>
      </c>
      <c r="G48" s="49"/>
    </row>
    <row r="49" spans="1:7" ht="15.75">
      <c r="A49" s="49"/>
      <c r="B49" s="254" t="s">
        <v>421</v>
      </c>
      <c r="C49" s="255">
        <v>5868696</v>
      </c>
      <c r="D49" s="255">
        <v>5868696</v>
      </c>
      <c r="E49" s="256">
        <v>0</v>
      </c>
      <c r="F49" s="256">
        <v>47209193</v>
      </c>
      <c r="G49" s="49"/>
    </row>
    <row r="50" spans="1:7" ht="15.75">
      <c r="A50" s="49"/>
      <c r="B50" s="254" t="s">
        <v>647</v>
      </c>
      <c r="C50" s="255">
        <v>10576</v>
      </c>
      <c r="D50" s="257">
        <v>0</v>
      </c>
      <c r="E50" s="256">
        <v>684584.48</v>
      </c>
      <c r="F50" s="256">
        <v>0</v>
      </c>
      <c r="G50" s="49"/>
    </row>
    <row r="51" spans="1:7" ht="15.75">
      <c r="A51" s="49"/>
      <c r="B51" s="254" t="s">
        <v>648</v>
      </c>
      <c r="C51" s="255">
        <v>1516172</v>
      </c>
      <c r="D51" s="257">
        <v>30</v>
      </c>
      <c r="E51" s="256">
        <v>98139871.659999996</v>
      </c>
      <c r="F51" s="256">
        <v>240</v>
      </c>
      <c r="G51" s="49"/>
    </row>
    <row r="52" spans="1:7" ht="15.75">
      <c r="A52" s="49"/>
      <c r="B52" s="254" t="s">
        <v>649</v>
      </c>
      <c r="C52" s="255">
        <v>10165</v>
      </c>
      <c r="D52" s="257">
        <v>33</v>
      </c>
      <c r="E52" s="256">
        <v>655844.36</v>
      </c>
      <c r="F52" s="256">
        <v>263</v>
      </c>
      <c r="G52" s="49"/>
    </row>
    <row r="53" spans="1:7" ht="15.75">
      <c r="A53" s="49"/>
      <c r="B53" s="254" t="s">
        <v>650</v>
      </c>
      <c r="C53" s="255">
        <v>138131</v>
      </c>
      <c r="D53" s="255">
        <v>138131</v>
      </c>
      <c r="E53" s="256">
        <v>0</v>
      </c>
      <c r="F53" s="256">
        <v>1111156</v>
      </c>
      <c r="G53" s="49"/>
    </row>
    <row r="54" spans="1:7" ht="15.75">
      <c r="A54" s="49"/>
      <c r="B54" s="254" t="s">
        <v>651</v>
      </c>
      <c r="C54" s="257">
        <v>13</v>
      </c>
      <c r="D54" s="257">
        <v>0</v>
      </c>
      <c r="E54" s="256">
        <v>841.49</v>
      </c>
      <c r="F54" s="256">
        <v>0</v>
      </c>
      <c r="G54" s="49"/>
    </row>
    <row r="55" spans="1:7" ht="15.75">
      <c r="A55" s="49"/>
      <c r="B55" s="254" t="s">
        <v>652</v>
      </c>
      <c r="C55" s="255">
        <v>253983</v>
      </c>
      <c r="D55" s="257">
        <v>0</v>
      </c>
      <c r="E55" s="256">
        <v>16440319.59</v>
      </c>
      <c r="F55" s="256">
        <v>0</v>
      </c>
      <c r="G55" s="49"/>
    </row>
    <row r="56" spans="1:7" ht="15.75">
      <c r="A56" s="49"/>
      <c r="B56" s="254" t="s">
        <v>653</v>
      </c>
      <c r="C56" s="255">
        <v>53579</v>
      </c>
      <c r="D56" s="257">
        <v>0</v>
      </c>
      <c r="E56" s="256">
        <v>3468168.67</v>
      </c>
      <c r="F56" s="256">
        <v>0</v>
      </c>
      <c r="G56" s="49"/>
    </row>
    <row r="57" spans="1:7" ht="15.75">
      <c r="A57" s="49"/>
      <c r="B57" s="254" t="s">
        <v>405</v>
      </c>
      <c r="C57" s="255">
        <v>21728</v>
      </c>
      <c r="D57" s="257">
        <v>54</v>
      </c>
      <c r="E57" s="256">
        <v>1416539.5</v>
      </c>
      <c r="F57" s="256">
        <v>432</v>
      </c>
      <c r="G57" s="49"/>
    </row>
    <row r="58" spans="1:7" ht="15.75">
      <c r="A58" s="49"/>
      <c r="B58" s="254" t="s">
        <v>654</v>
      </c>
      <c r="C58" s="255">
        <v>4460</v>
      </c>
      <c r="D58" s="257">
        <v>7</v>
      </c>
      <c r="E58" s="256">
        <v>288242.68</v>
      </c>
      <c r="F58" s="256">
        <v>55</v>
      </c>
      <c r="G58" s="49"/>
    </row>
    <row r="59" spans="1:7" ht="15.75">
      <c r="A59" s="49"/>
      <c r="B59" s="254" t="s">
        <v>419</v>
      </c>
      <c r="C59" s="255">
        <v>7636340</v>
      </c>
      <c r="D59" s="255">
        <v>7636340</v>
      </c>
      <c r="E59" s="256">
        <v>0</v>
      </c>
      <c r="F59" s="256">
        <v>61428543</v>
      </c>
      <c r="G59" s="49"/>
    </row>
    <row r="60" spans="1:7" ht="15.75">
      <c r="A60" s="49"/>
      <c r="B60" s="254" t="s">
        <v>417</v>
      </c>
      <c r="C60" s="255">
        <v>10519130</v>
      </c>
      <c r="D60" s="255">
        <v>6637027</v>
      </c>
      <c r="E60" s="256">
        <v>251288527.19</v>
      </c>
      <c r="F60" s="256">
        <v>53389831</v>
      </c>
      <c r="G60" s="49"/>
    </row>
    <row r="61" spans="1:7" ht="15.75">
      <c r="A61" s="49"/>
      <c r="B61" s="254" t="s">
        <v>393</v>
      </c>
      <c r="C61" s="257">
        <v>200</v>
      </c>
      <c r="D61" s="257">
        <v>200</v>
      </c>
      <c r="E61" s="256">
        <v>0</v>
      </c>
      <c r="F61" s="256">
        <v>1607</v>
      </c>
      <c r="G61" s="49"/>
    </row>
    <row r="62" spans="1:7" ht="15.75">
      <c r="A62" s="49"/>
      <c r="B62" s="254" t="s">
        <v>392</v>
      </c>
      <c r="C62" s="255">
        <v>2591856</v>
      </c>
      <c r="D62" s="255">
        <v>2591856</v>
      </c>
      <c r="E62" s="256">
        <v>0</v>
      </c>
      <c r="F62" s="256">
        <v>20849507</v>
      </c>
      <c r="G62" s="49"/>
    </row>
    <row r="63" spans="1:7" ht="15.75">
      <c r="A63" s="49"/>
      <c r="B63" s="254" t="s">
        <v>655</v>
      </c>
      <c r="C63" s="255">
        <v>451391</v>
      </c>
      <c r="D63" s="255">
        <v>451391</v>
      </c>
      <c r="E63" s="256">
        <v>0</v>
      </c>
      <c r="F63" s="256">
        <v>3631092</v>
      </c>
      <c r="G63" s="49"/>
    </row>
    <row r="64" spans="1:7" ht="15.75">
      <c r="A64" s="49"/>
      <c r="B64" s="254" t="s">
        <v>422</v>
      </c>
      <c r="C64" s="255">
        <v>5738480</v>
      </c>
      <c r="D64" s="255">
        <v>4371133</v>
      </c>
      <c r="E64" s="256">
        <v>88508371.310000002</v>
      </c>
      <c r="F64" s="256">
        <v>35162438</v>
      </c>
      <c r="G64" s="49"/>
    </row>
    <row r="65" spans="1:7" ht="15.75">
      <c r="A65" s="49"/>
      <c r="B65" s="254" t="s">
        <v>388</v>
      </c>
      <c r="C65" s="255">
        <v>32875</v>
      </c>
      <c r="D65" s="255">
        <v>12593</v>
      </c>
      <c r="E65" s="256">
        <v>1312853.8600000001</v>
      </c>
      <c r="F65" s="256">
        <v>101298</v>
      </c>
      <c r="G65" s="49"/>
    </row>
    <row r="66" spans="1:7" ht="15.75">
      <c r="A66" s="49"/>
      <c r="B66" s="254" t="s">
        <v>656</v>
      </c>
      <c r="C66" s="255">
        <v>441182</v>
      </c>
      <c r="D66" s="255">
        <v>441182</v>
      </c>
      <c r="E66" s="256">
        <v>0</v>
      </c>
      <c r="F66" s="256">
        <v>3548971</v>
      </c>
      <c r="G66" s="49"/>
    </row>
    <row r="67" spans="1:7" ht="15.75">
      <c r="A67" s="49"/>
      <c r="B67" s="254" t="s">
        <v>657</v>
      </c>
      <c r="C67" s="255">
        <v>1006740</v>
      </c>
      <c r="D67" s="255">
        <v>1006740</v>
      </c>
      <c r="E67" s="256">
        <v>0</v>
      </c>
      <c r="F67" s="256">
        <v>8098454</v>
      </c>
      <c r="G67" s="49"/>
    </row>
    <row r="68" spans="1:7" ht="15.75">
      <c r="A68" s="49"/>
      <c r="B68" s="254" t="s">
        <v>658</v>
      </c>
      <c r="C68" s="255">
        <v>51220</v>
      </c>
      <c r="D68" s="255">
        <v>51220</v>
      </c>
      <c r="E68" s="256">
        <v>0</v>
      </c>
      <c r="F68" s="256">
        <v>412024</v>
      </c>
      <c r="G68" s="49"/>
    </row>
    <row r="69" spans="1:7" ht="15.75">
      <c r="A69" s="49"/>
      <c r="B69" s="254" t="s">
        <v>384</v>
      </c>
      <c r="C69" s="255">
        <v>1912</v>
      </c>
      <c r="D69" s="257">
        <v>0</v>
      </c>
      <c r="E69" s="256">
        <v>123763.76</v>
      </c>
      <c r="F69" s="256">
        <v>0</v>
      </c>
      <c r="G69" s="49"/>
    </row>
    <row r="70" spans="1:7" ht="15.75">
      <c r="A70" s="49"/>
      <c r="B70" s="254" t="s">
        <v>659</v>
      </c>
      <c r="C70" s="257">
        <v>249</v>
      </c>
      <c r="D70" s="257">
        <v>0</v>
      </c>
      <c r="E70" s="256">
        <v>16117.77</v>
      </c>
      <c r="F70" s="256">
        <v>0</v>
      </c>
      <c r="G70" s="49"/>
    </row>
    <row r="71" spans="1:7" ht="15.75">
      <c r="A71" s="49"/>
      <c r="B71" s="254" t="s">
        <v>660</v>
      </c>
      <c r="C71" s="255">
        <v>132890</v>
      </c>
      <c r="D71" s="257">
        <v>0</v>
      </c>
      <c r="E71" s="256">
        <v>8663479.6699999999</v>
      </c>
      <c r="F71" s="256">
        <v>0</v>
      </c>
      <c r="G71" s="49"/>
    </row>
    <row r="72" spans="1:7" ht="15.75">
      <c r="A72" s="49"/>
      <c r="B72" s="254" t="s">
        <v>423</v>
      </c>
      <c r="C72" s="255">
        <v>5169136</v>
      </c>
      <c r="D72" s="255">
        <v>5169136</v>
      </c>
      <c r="E72" s="256">
        <v>0</v>
      </c>
      <c r="F72" s="256">
        <v>41581763</v>
      </c>
      <c r="G72" s="49"/>
    </row>
    <row r="73" spans="1:7" ht="15.75">
      <c r="A73" s="49"/>
      <c r="B73" s="254" t="s">
        <v>661</v>
      </c>
      <c r="C73" s="255">
        <v>546933</v>
      </c>
      <c r="D73" s="255">
        <v>546933</v>
      </c>
      <c r="E73" s="256">
        <v>0</v>
      </c>
      <c r="F73" s="256">
        <v>4399656</v>
      </c>
      <c r="G73" s="49"/>
    </row>
    <row r="74" spans="1:7" ht="15.75">
      <c r="A74" s="49"/>
      <c r="B74" s="254" t="s">
        <v>662</v>
      </c>
      <c r="C74" s="255">
        <v>1859</v>
      </c>
      <c r="D74" s="257">
        <v>0</v>
      </c>
      <c r="E74" s="256">
        <v>120333.07</v>
      </c>
      <c r="F74" s="256">
        <v>0</v>
      </c>
      <c r="G74" s="49"/>
    </row>
    <row r="75" spans="1:7" ht="15.75">
      <c r="A75" s="49"/>
      <c r="B75" s="254" t="s">
        <v>663</v>
      </c>
      <c r="C75" s="255">
        <v>65469</v>
      </c>
      <c r="D75" s="257">
        <v>0</v>
      </c>
      <c r="E75" s="256">
        <v>4237808.37</v>
      </c>
      <c r="F75" s="256">
        <v>0</v>
      </c>
      <c r="G75" s="49"/>
    </row>
    <row r="76" spans="1:7" ht="15.75">
      <c r="A76" s="49"/>
      <c r="B76" s="254" t="s">
        <v>664</v>
      </c>
      <c r="C76" s="255">
        <v>580654</v>
      </c>
      <c r="D76" s="255">
        <v>580593</v>
      </c>
      <c r="E76" s="256">
        <v>3948.53</v>
      </c>
      <c r="F76" s="256">
        <v>4670426</v>
      </c>
      <c r="G76" s="49"/>
    </row>
    <row r="77" spans="1:7" ht="15.75">
      <c r="A77" s="49"/>
      <c r="B77" s="254" t="s">
        <v>383</v>
      </c>
      <c r="C77" s="255">
        <v>3921127</v>
      </c>
      <c r="D77" s="255">
        <v>3921127</v>
      </c>
      <c r="E77" s="256">
        <v>0</v>
      </c>
      <c r="F77" s="256">
        <v>31542481</v>
      </c>
      <c r="G77" s="49"/>
    </row>
    <row r="78" spans="1:7" ht="15.75">
      <c r="A78" s="49"/>
      <c r="B78" s="254" t="s">
        <v>665</v>
      </c>
      <c r="C78" s="255">
        <v>553081</v>
      </c>
      <c r="D78" s="255">
        <v>5700</v>
      </c>
      <c r="E78" s="256">
        <v>35431972.130000003</v>
      </c>
      <c r="F78" s="256">
        <v>45849</v>
      </c>
      <c r="G78" s="49"/>
    </row>
    <row r="79" spans="1:7" ht="15.75">
      <c r="A79" s="49"/>
      <c r="B79" s="254" t="s">
        <v>666</v>
      </c>
      <c r="C79" s="255">
        <v>4774</v>
      </c>
      <c r="D79" s="255">
        <v>4774</v>
      </c>
      <c r="E79" s="256">
        <v>0</v>
      </c>
      <c r="F79" s="256">
        <v>38400</v>
      </c>
      <c r="G79" s="49"/>
    </row>
    <row r="80" spans="1:7" ht="15.75">
      <c r="A80" s="49"/>
      <c r="B80" s="254" t="s">
        <v>667</v>
      </c>
      <c r="C80" s="255">
        <v>170146</v>
      </c>
      <c r="D80" s="257">
        <v>0</v>
      </c>
      <c r="E80" s="256">
        <v>11013550.58</v>
      </c>
      <c r="F80" s="256">
        <v>0</v>
      </c>
      <c r="G80" s="49"/>
    </row>
    <row r="81" spans="1:8" ht="15.75">
      <c r="A81" s="49"/>
      <c r="B81" s="254" t="s">
        <v>424</v>
      </c>
      <c r="C81" s="255">
        <v>4523804</v>
      </c>
      <c r="D81" s="255">
        <v>4523804</v>
      </c>
      <c r="E81" s="256">
        <v>0</v>
      </c>
      <c r="F81" s="256">
        <v>36390558</v>
      </c>
      <c r="G81" s="49"/>
    </row>
    <row r="82" spans="1:8" ht="15.75">
      <c r="A82" s="49"/>
      <c r="B82" s="254" t="s">
        <v>668</v>
      </c>
      <c r="C82" s="255">
        <v>9640</v>
      </c>
      <c r="D82" s="257">
        <v>0</v>
      </c>
      <c r="E82" s="256">
        <v>623997.19999999995</v>
      </c>
      <c r="F82" s="256">
        <v>0</v>
      </c>
      <c r="G82" s="49"/>
    </row>
    <row r="83" spans="1:8" ht="15.75">
      <c r="A83" s="49"/>
      <c r="B83" s="254" t="s">
        <v>669</v>
      </c>
      <c r="C83" s="255">
        <v>240287</v>
      </c>
      <c r="D83" s="257">
        <v>0</v>
      </c>
      <c r="E83" s="256">
        <v>2135235.2400000002</v>
      </c>
      <c r="F83" s="256">
        <v>0</v>
      </c>
      <c r="G83" s="49"/>
    </row>
    <row r="84" spans="1:8" ht="15.75">
      <c r="A84" s="49"/>
      <c r="B84" s="254" t="s">
        <v>420</v>
      </c>
      <c r="C84" s="255">
        <v>6604939</v>
      </c>
      <c r="D84" s="255">
        <v>6487075</v>
      </c>
      <c r="E84" s="256">
        <v>7629336.7199999997</v>
      </c>
      <c r="F84" s="256">
        <v>52183581</v>
      </c>
      <c r="G84" s="49"/>
    </row>
    <row r="85" spans="1:8" ht="15.75">
      <c r="A85" s="49"/>
      <c r="B85" s="254" t="s">
        <v>670</v>
      </c>
      <c r="C85" s="255">
        <v>38615</v>
      </c>
      <c r="D85" s="255">
        <v>33300</v>
      </c>
      <c r="E85" s="256">
        <v>344039.95</v>
      </c>
      <c r="F85" s="256">
        <v>267871</v>
      </c>
      <c r="G85" s="49"/>
    </row>
    <row r="86" spans="1:8" ht="15.75">
      <c r="A86" s="49"/>
      <c r="B86" s="254" t="s">
        <v>671</v>
      </c>
      <c r="C86" s="255">
        <v>8595</v>
      </c>
      <c r="D86" s="255">
        <v>8595</v>
      </c>
      <c r="E86" s="256">
        <v>0</v>
      </c>
      <c r="F86" s="256">
        <v>69138</v>
      </c>
      <c r="G86" s="49"/>
    </row>
    <row r="87" spans="1:8" ht="15.75">
      <c r="A87" s="49"/>
      <c r="B87" s="254" t="s">
        <v>672</v>
      </c>
      <c r="C87" s="255">
        <v>1447</v>
      </c>
      <c r="D87" s="255">
        <v>1447</v>
      </c>
      <c r="E87" s="256">
        <v>0</v>
      </c>
      <c r="F87" s="256">
        <v>11637</v>
      </c>
      <c r="G87" s="49"/>
    </row>
    <row r="88" spans="1:8" ht="15.75">
      <c r="A88" s="49"/>
      <c r="B88" s="254" t="s">
        <v>673</v>
      </c>
      <c r="C88" s="255">
        <v>47862</v>
      </c>
      <c r="D88" s="257">
        <v>0</v>
      </c>
      <c r="E88" s="256">
        <v>3098107.26</v>
      </c>
      <c r="F88" s="256">
        <v>0</v>
      </c>
      <c r="G88" s="49"/>
    </row>
    <row r="89" spans="1:8" ht="15.75">
      <c r="A89" s="49"/>
      <c r="B89" s="254" t="s">
        <v>674</v>
      </c>
      <c r="C89" s="255">
        <v>186436</v>
      </c>
      <c r="D89" s="257">
        <v>0</v>
      </c>
      <c r="E89" s="256">
        <v>12068002.279999999</v>
      </c>
      <c r="F89" s="256">
        <v>0</v>
      </c>
      <c r="G89" s="49"/>
    </row>
    <row r="90" spans="1:8" ht="15.75">
      <c r="A90" s="49"/>
      <c r="B90" s="254" t="s">
        <v>675</v>
      </c>
      <c r="C90" s="255">
        <v>1201691</v>
      </c>
      <c r="D90" s="257">
        <v>0</v>
      </c>
      <c r="E90" s="256">
        <v>77785458.430000007</v>
      </c>
      <c r="F90" s="256">
        <v>0</v>
      </c>
      <c r="G90" s="49"/>
    </row>
    <row r="91" spans="1:8" ht="15.75">
      <c r="A91" s="49"/>
      <c r="B91" s="254" t="s">
        <v>379</v>
      </c>
      <c r="C91" s="255">
        <v>190891</v>
      </c>
      <c r="D91" s="255">
        <v>128237</v>
      </c>
      <c r="E91" s="256">
        <v>4055593.42</v>
      </c>
      <c r="F91" s="256">
        <v>1031567</v>
      </c>
      <c r="G91" s="49"/>
    </row>
    <row r="92" spans="1:8" ht="15.75">
      <c r="A92" s="49"/>
      <c r="B92" s="254" t="s">
        <v>676</v>
      </c>
      <c r="C92" s="257">
        <v>137</v>
      </c>
      <c r="D92" s="257">
        <v>137</v>
      </c>
      <c r="E92" s="256">
        <v>0</v>
      </c>
      <c r="F92" s="256">
        <v>1100</v>
      </c>
      <c r="G92" s="49"/>
    </row>
    <row r="93" spans="1:8" ht="15.75">
      <c r="A93" s="49"/>
      <c r="B93" s="254" t="s">
        <v>677</v>
      </c>
      <c r="C93" s="255">
        <v>127146</v>
      </c>
      <c r="D93" s="255">
        <v>127146</v>
      </c>
      <c r="E93" s="256">
        <v>0</v>
      </c>
      <c r="F93" s="256">
        <v>1022791</v>
      </c>
      <c r="G93" s="49"/>
    </row>
    <row r="94" spans="1:8" ht="15.75">
      <c r="A94" s="49"/>
      <c r="B94" s="254" t="s">
        <v>381</v>
      </c>
      <c r="C94" s="255">
        <v>6044</v>
      </c>
      <c r="D94" s="255">
        <v>6044</v>
      </c>
      <c r="E94" s="256">
        <v>0</v>
      </c>
      <c r="F94" s="256">
        <v>48616</v>
      </c>
      <c r="G94" s="49"/>
    </row>
    <row r="95" spans="1:8" ht="15.75">
      <c r="A95" s="49"/>
      <c r="B95" s="254" t="s">
        <v>678</v>
      </c>
      <c r="C95" s="255">
        <v>974280</v>
      </c>
      <c r="D95" s="255">
        <v>704703</v>
      </c>
      <c r="E95" s="256">
        <v>17449719.210000001</v>
      </c>
      <c r="F95" s="256">
        <v>5668797</v>
      </c>
      <c r="G95" s="49"/>
    </row>
    <row r="96" spans="1:8" ht="15.75">
      <c r="A96" s="49"/>
      <c r="B96" s="254" t="s">
        <v>679</v>
      </c>
      <c r="C96" s="255">
        <v>151087</v>
      </c>
      <c r="D96" s="257">
        <v>0</v>
      </c>
      <c r="E96" s="256">
        <v>0</v>
      </c>
      <c r="F96" s="256">
        <v>0</v>
      </c>
      <c r="G96" s="49"/>
      <c r="H96" s="25"/>
    </row>
    <row r="97" spans="1:7" ht="15.75">
      <c r="A97" s="49"/>
      <c r="B97" s="303" t="s">
        <v>148</v>
      </c>
      <c r="C97" s="296">
        <f>SUM(C10:C96)</f>
        <v>119526379</v>
      </c>
      <c r="D97" s="296">
        <f t="shared" ref="D97:F97" si="0">SUM(D10:D96)</f>
        <v>105852239</v>
      </c>
      <c r="E97" s="296">
        <f t="shared" si="0"/>
        <v>862003769.85000026</v>
      </c>
      <c r="F97" s="296">
        <f t="shared" si="0"/>
        <v>851500581</v>
      </c>
      <c r="G97" s="49"/>
    </row>
    <row r="98" spans="1:7" customFormat="1" ht="15.75">
      <c r="A98" s="43"/>
      <c r="B98" s="258"/>
      <c r="C98" s="259"/>
      <c r="D98" s="259"/>
      <c r="E98" s="259"/>
      <c r="F98" s="259"/>
      <c r="G98" s="43"/>
    </row>
    <row r="99" spans="1:7" ht="15.75">
      <c r="A99" s="49"/>
      <c r="B99" s="101" t="s">
        <v>127</v>
      </c>
      <c r="C99" s="99"/>
      <c r="D99" s="99"/>
      <c r="E99" s="99"/>
      <c r="F99" s="99"/>
      <c r="G99" s="49"/>
    </row>
    <row r="100" spans="1:7" ht="15.75">
      <c r="A100" s="49"/>
      <c r="B100" s="196"/>
      <c r="C100" s="49"/>
      <c r="D100" s="49"/>
      <c r="E100" s="49"/>
      <c r="F100" s="49"/>
      <c r="G100" s="49"/>
    </row>
    <row r="101" spans="1:7" ht="15.75">
      <c r="A101" s="49"/>
      <c r="B101" s="49"/>
      <c r="C101" s="49"/>
      <c r="D101" s="49"/>
      <c r="E101" s="49"/>
      <c r="F101" s="49"/>
      <c r="G101" s="49"/>
    </row>
    <row r="102" spans="1:7" ht="15.75">
      <c r="A102" s="49"/>
      <c r="B102" s="49"/>
      <c r="C102" s="49"/>
      <c r="D102" s="49"/>
      <c r="E102" s="49"/>
      <c r="F102" s="49"/>
      <c r="G102" s="49"/>
    </row>
    <row r="103" spans="1:7" ht="15.75">
      <c r="A103" s="49"/>
      <c r="B103" s="49"/>
      <c r="C103" s="49"/>
      <c r="D103" s="49"/>
      <c r="E103" s="49"/>
      <c r="F103" s="49"/>
      <c r="G103" s="49"/>
    </row>
    <row r="104" spans="1:7" ht="15.75">
      <c r="A104" s="49"/>
      <c r="B104" s="49"/>
      <c r="C104" s="49"/>
      <c r="D104" s="49"/>
      <c r="E104" s="49"/>
      <c r="F104" s="49"/>
      <c r="G104" s="49"/>
    </row>
    <row r="105" spans="1:7" ht="15.75">
      <c r="A105" s="49"/>
      <c r="B105" s="49"/>
      <c r="C105" s="49"/>
      <c r="D105" s="49"/>
      <c r="E105" s="49"/>
      <c r="F105" s="49"/>
      <c r="G105" s="49"/>
    </row>
    <row r="106" spans="1:7" ht="15.75">
      <c r="A106" s="49"/>
      <c r="B106" s="49"/>
      <c r="C106" s="49"/>
      <c r="D106" s="49"/>
      <c r="E106" s="49"/>
      <c r="F106" s="49"/>
      <c r="G106" s="49"/>
    </row>
    <row r="107" spans="1:7" ht="15.75">
      <c r="A107" s="49"/>
      <c r="B107" s="49"/>
      <c r="C107" s="49"/>
      <c r="D107" s="49"/>
      <c r="E107" s="49"/>
      <c r="F107" s="49"/>
      <c r="G107" s="49"/>
    </row>
    <row r="108" spans="1:7" ht="15.75">
      <c r="A108" s="49"/>
      <c r="B108" s="49"/>
      <c r="C108" s="49"/>
      <c r="D108" s="49"/>
      <c r="E108" s="49"/>
      <c r="F108" s="49"/>
      <c r="G108" s="49"/>
    </row>
    <row r="109" spans="1:7" ht="15.75">
      <c r="A109" s="49"/>
      <c r="B109" s="49"/>
      <c r="C109" s="49"/>
      <c r="D109" s="49"/>
      <c r="E109" s="49"/>
      <c r="F109" s="49"/>
      <c r="G109" s="49"/>
    </row>
    <row r="110" spans="1:7" ht="15.75">
      <c r="A110" s="49"/>
      <c r="B110" s="49"/>
      <c r="C110" s="49"/>
      <c r="D110" s="49"/>
      <c r="E110" s="49"/>
      <c r="F110" s="49"/>
      <c r="G110" s="49"/>
    </row>
  </sheetData>
  <sortState xmlns:xlrd2="http://schemas.microsoft.com/office/spreadsheetml/2017/richdata2" ref="B10:F95">
    <sortCondition ref="B10:B95"/>
  </sortState>
  <hyperlinks>
    <hyperlink ref="B99" location="Introduction!A1" display="Return to information tab" xr:uid="{D4E55697-3345-4AD2-9218-3D1FE168945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4EB34-80FF-489D-BA0F-3AD7F1F9A8BB}">
  <sheetPr codeName="Sheet49">
    <tabColor theme="1"/>
    <pageSetUpPr autoPageBreaks="0"/>
  </sheetPr>
  <dimension ref="B1:J104"/>
  <sheetViews>
    <sheetView workbookViewId="0"/>
  </sheetViews>
  <sheetFormatPr defaultColWidth="8.85546875" defaultRowHeight="14.25"/>
  <cols>
    <col min="1" max="1" width="2.42578125" style="17" customWidth="1"/>
    <col min="2" max="2" width="50.42578125" style="17" customWidth="1"/>
    <col min="3" max="3" width="23.42578125" style="17" customWidth="1"/>
    <col min="4" max="4" width="27.140625" style="17" customWidth="1"/>
    <col min="5" max="5" width="27.42578125" style="17" customWidth="1"/>
    <col min="6" max="7" width="25.85546875" style="17" customWidth="1"/>
    <col min="8" max="8" width="23.85546875" style="17" customWidth="1"/>
    <col min="9" max="11" width="8.85546875" style="17"/>
    <col min="12" max="12" width="20.42578125" style="17" customWidth="1"/>
    <col min="13" max="16384" width="8.85546875" style="17"/>
  </cols>
  <sheetData>
    <row r="1" spans="2:10" ht="15.75">
      <c r="B1" s="49"/>
      <c r="C1" s="49"/>
      <c r="D1" s="49"/>
      <c r="E1" s="49"/>
      <c r="F1" s="49"/>
      <c r="G1" s="49"/>
      <c r="H1" s="49"/>
      <c r="I1" s="49"/>
      <c r="J1" s="49"/>
    </row>
    <row r="2" spans="2:10" ht="15.75">
      <c r="B2" s="49"/>
      <c r="C2" s="49"/>
      <c r="D2" s="49"/>
      <c r="E2" s="49"/>
      <c r="F2" s="49"/>
      <c r="G2" s="49"/>
      <c r="H2" s="49"/>
      <c r="I2" s="49"/>
      <c r="J2" s="49"/>
    </row>
    <row r="3" spans="2:10" ht="15.75">
      <c r="B3" s="49"/>
      <c r="C3" s="49"/>
      <c r="D3" s="49"/>
      <c r="E3" s="49"/>
      <c r="F3" s="49"/>
      <c r="G3" s="49"/>
      <c r="H3" s="49"/>
      <c r="I3" s="49"/>
      <c r="J3" s="49"/>
    </row>
    <row r="4" spans="2:10" ht="15.75">
      <c r="B4" s="49"/>
      <c r="C4" s="49"/>
      <c r="D4" s="49"/>
      <c r="E4" s="49"/>
      <c r="F4" s="49"/>
      <c r="G4" s="49"/>
      <c r="H4" s="49"/>
      <c r="I4" s="49"/>
      <c r="J4" s="49"/>
    </row>
    <row r="5" spans="2:10" ht="21">
      <c r="B5" s="70" t="s">
        <v>612</v>
      </c>
      <c r="C5" s="49"/>
      <c r="D5" s="49"/>
      <c r="E5" s="49"/>
      <c r="F5" s="49"/>
      <c r="G5" s="49"/>
      <c r="H5" s="49"/>
      <c r="I5" s="49"/>
      <c r="J5" s="49"/>
    </row>
    <row r="6" spans="2:10" ht="15.75">
      <c r="B6" s="49"/>
      <c r="C6" s="49"/>
      <c r="D6" s="49"/>
      <c r="E6" s="49"/>
      <c r="F6" s="49"/>
      <c r="G6" s="49"/>
      <c r="H6" s="49"/>
      <c r="I6" s="49"/>
      <c r="J6" s="49"/>
    </row>
    <row r="7" spans="2:10" ht="18">
      <c r="B7" s="97" t="s">
        <v>680</v>
      </c>
      <c r="C7" s="49"/>
      <c r="D7" s="49"/>
      <c r="E7" s="49"/>
      <c r="F7" s="49"/>
      <c r="G7" s="49"/>
      <c r="H7" s="49"/>
      <c r="I7" s="49"/>
      <c r="J7" s="49"/>
    </row>
    <row r="8" spans="2:10" ht="15.75">
      <c r="B8" s="49"/>
      <c r="C8" s="49"/>
      <c r="D8" s="49"/>
      <c r="E8" s="49"/>
      <c r="F8" s="49"/>
      <c r="G8" s="49"/>
      <c r="H8" s="49"/>
      <c r="I8" s="49"/>
      <c r="J8" s="49"/>
    </row>
    <row r="9" spans="2:10" ht="30.75" customHeight="1">
      <c r="B9" s="304" t="s">
        <v>681</v>
      </c>
      <c r="C9" s="293" t="s">
        <v>682</v>
      </c>
      <c r="D9" s="293" t="s">
        <v>492</v>
      </c>
      <c r="E9" s="293" t="s">
        <v>683</v>
      </c>
      <c r="F9" s="293" t="s">
        <v>684</v>
      </c>
      <c r="G9" s="293" t="s">
        <v>685</v>
      </c>
      <c r="H9" s="293" t="s">
        <v>686</v>
      </c>
      <c r="I9" s="205"/>
      <c r="J9" s="49"/>
    </row>
    <row r="10" spans="2:10" ht="15.75">
      <c r="B10" s="260" t="s">
        <v>387</v>
      </c>
      <c r="C10" s="129">
        <v>256923</v>
      </c>
      <c r="D10" s="129">
        <v>136661</v>
      </c>
      <c r="E10" s="128">
        <v>0</v>
      </c>
      <c r="F10" s="129">
        <v>29092</v>
      </c>
      <c r="G10" s="261">
        <v>7784559.2599999998</v>
      </c>
      <c r="H10" s="222">
        <v>0</v>
      </c>
      <c r="I10" s="205"/>
      <c r="J10" s="49"/>
    </row>
    <row r="11" spans="2:10" ht="15.75">
      <c r="B11" s="260" t="s">
        <v>402</v>
      </c>
      <c r="C11" s="128">
        <v>609</v>
      </c>
      <c r="D11" s="128">
        <v>609</v>
      </c>
      <c r="E11" s="128">
        <v>0</v>
      </c>
      <c r="F11" s="128">
        <v>150</v>
      </c>
      <c r="G11" s="261">
        <v>0</v>
      </c>
      <c r="H11" s="222">
        <v>0</v>
      </c>
      <c r="I11" s="205"/>
      <c r="J11" s="49"/>
    </row>
    <row r="12" spans="2:10" ht="15.75">
      <c r="B12" s="260" t="s">
        <v>416</v>
      </c>
      <c r="C12" s="129">
        <v>13160928</v>
      </c>
      <c r="D12" s="129">
        <v>13160522</v>
      </c>
      <c r="E12" s="129">
        <v>205110</v>
      </c>
      <c r="F12" s="129">
        <v>222221</v>
      </c>
      <c r="G12" s="261">
        <v>26280.38</v>
      </c>
      <c r="H12" s="222">
        <v>0</v>
      </c>
      <c r="I12" s="205"/>
      <c r="J12" s="49"/>
    </row>
    <row r="13" spans="2:10" ht="15.75">
      <c r="B13" s="260" t="s">
        <v>389</v>
      </c>
      <c r="C13" s="129">
        <v>1594145</v>
      </c>
      <c r="D13" s="129">
        <v>1590360</v>
      </c>
      <c r="E13" s="128">
        <v>0</v>
      </c>
      <c r="F13" s="129">
        <v>26813</v>
      </c>
      <c r="G13" s="261">
        <v>245003.05</v>
      </c>
      <c r="H13" s="222">
        <v>0</v>
      </c>
      <c r="I13" s="205"/>
      <c r="J13" s="49"/>
    </row>
    <row r="14" spans="2:10" ht="15.75">
      <c r="B14" s="260" t="s">
        <v>382</v>
      </c>
      <c r="C14" s="129">
        <v>1324857</v>
      </c>
      <c r="D14" s="129">
        <v>315210</v>
      </c>
      <c r="E14" s="128">
        <v>0</v>
      </c>
      <c r="F14" s="129">
        <v>307553</v>
      </c>
      <c r="G14" s="261">
        <v>65354450.310000002</v>
      </c>
      <c r="H14" s="222">
        <v>0</v>
      </c>
      <c r="I14" s="205"/>
      <c r="J14" s="49"/>
    </row>
    <row r="15" spans="2:10" ht="15.75">
      <c r="B15" s="260" t="s">
        <v>395</v>
      </c>
      <c r="C15" s="129">
        <v>45678</v>
      </c>
      <c r="D15" s="129">
        <v>45678</v>
      </c>
      <c r="E15" s="128">
        <v>0</v>
      </c>
      <c r="F15" s="128">
        <v>0</v>
      </c>
      <c r="G15" s="261">
        <v>0</v>
      </c>
      <c r="H15" s="222">
        <v>0</v>
      </c>
      <c r="I15" s="205"/>
      <c r="J15" s="49"/>
    </row>
    <row r="16" spans="2:10" ht="15.75">
      <c r="B16" s="260" t="s">
        <v>687</v>
      </c>
      <c r="C16" s="129">
        <v>522163</v>
      </c>
      <c r="D16" s="129">
        <v>487543</v>
      </c>
      <c r="E16" s="128">
        <v>0</v>
      </c>
      <c r="F16" s="128">
        <v>0</v>
      </c>
      <c r="G16" s="261">
        <v>2240952.6</v>
      </c>
      <c r="H16" s="222">
        <v>0</v>
      </c>
      <c r="I16" s="205"/>
      <c r="J16" s="49"/>
    </row>
    <row r="17" spans="2:10" ht="15.75">
      <c r="B17" s="260" t="s">
        <v>621</v>
      </c>
      <c r="C17" s="129">
        <v>31650</v>
      </c>
      <c r="D17" s="128">
        <v>0</v>
      </c>
      <c r="E17" s="128">
        <v>0</v>
      </c>
      <c r="F17" s="128">
        <v>0</v>
      </c>
      <c r="G17" s="261">
        <v>2048704.5</v>
      </c>
      <c r="H17" s="222">
        <v>0</v>
      </c>
      <c r="I17" s="205"/>
      <c r="J17" s="49"/>
    </row>
    <row r="18" spans="2:10" ht="15.75">
      <c r="B18" s="260" t="s">
        <v>688</v>
      </c>
      <c r="C18" s="129">
        <v>122790</v>
      </c>
      <c r="D18" s="129">
        <v>122790</v>
      </c>
      <c r="E18" s="128">
        <v>0</v>
      </c>
      <c r="F18" s="128">
        <v>0</v>
      </c>
      <c r="G18" s="261">
        <v>0</v>
      </c>
      <c r="H18" s="222">
        <v>0</v>
      </c>
      <c r="I18" s="205"/>
      <c r="J18" s="49"/>
    </row>
    <row r="19" spans="2:10" ht="15.75">
      <c r="B19" s="260" t="s">
        <v>689</v>
      </c>
      <c r="C19" s="129">
        <v>18017</v>
      </c>
      <c r="D19" s="128">
        <v>0</v>
      </c>
      <c r="E19" s="128">
        <v>0</v>
      </c>
      <c r="F19" s="128">
        <v>0</v>
      </c>
      <c r="G19" s="261">
        <v>1166240.4099999999</v>
      </c>
      <c r="H19" s="222">
        <v>0</v>
      </c>
      <c r="I19" s="205"/>
      <c r="J19" s="49"/>
    </row>
    <row r="20" spans="2:10" ht="15.75">
      <c r="B20" s="260" t="s">
        <v>390</v>
      </c>
      <c r="C20" s="129">
        <v>9847</v>
      </c>
      <c r="D20" s="128">
        <v>0</v>
      </c>
      <c r="E20" s="128">
        <v>0</v>
      </c>
      <c r="F20" s="128">
        <v>0</v>
      </c>
      <c r="G20" s="261">
        <v>637396.31000000006</v>
      </c>
      <c r="H20" s="222">
        <v>0</v>
      </c>
      <c r="I20" s="205"/>
      <c r="J20" s="49"/>
    </row>
    <row r="21" spans="2:10" ht="15.75">
      <c r="B21" s="260" t="s">
        <v>376</v>
      </c>
      <c r="C21" s="129">
        <v>17811</v>
      </c>
      <c r="D21" s="128">
        <v>0</v>
      </c>
      <c r="E21" s="128">
        <v>0</v>
      </c>
      <c r="F21" s="128">
        <v>0</v>
      </c>
      <c r="G21" s="261">
        <v>1152906.03</v>
      </c>
      <c r="H21" s="222">
        <v>0</v>
      </c>
      <c r="I21" s="205"/>
      <c r="J21" s="49"/>
    </row>
    <row r="22" spans="2:10" ht="15.75">
      <c r="B22" s="260" t="s">
        <v>626</v>
      </c>
      <c r="C22" s="128">
        <v>30</v>
      </c>
      <c r="D22" s="128">
        <v>0</v>
      </c>
      <c r="E22" s="128">
        <v>0</v>
      </c>
      <c r="F22" s="128">
        <v>0</v>
      </c>
      <c r="G22" s="261">
        <v>1941.9</v>
      </c>
      <c r="H22" s="222">
        <v>0</v>
      </c>
      <c r="I22" s="205"/>
      <c r="J22" s="49"/>
    </row>
    <row r="23" spans="2:10" ht="15.75">
      <c r="B23" s="260" t="s">
        <v>627</v>
      </c>
      <c r="C23" s="129">
        <v>212220</v>
      </c>
      <c r="D23" s="129">
        <v>212220</v>
      </c>
      <c r="E23" s="129">
        <v>1149</v>
      </c>
      <c r="F23" s="129">
        <v>50308</v>
      </c>
      <c r="G23" s="261">
        <v>0</v>
      </c>
      <c r="H23" s="222">
        <v>0</v>
      </c>
      <c r="I23" s="205"/>
      <c r="J23" s="49"/>
    </row>
    <row r="24" spans="2:10" ht="15.75">
      <c r="B24" s="260" t="s">
        <v>628</v>
      </c>
      <c r="C24" s="129">
        <v>85382</v>
      </c>
      <c r="D24" s="128">
        <v>0</v>
      </c>
      <c r="E24" s="128">
        <v>0</v>
      </c>
      <c r="F24" s="128">
        <v>0</v>
      </c>
      <c r="G24" s="261">
        <v>5526776.8600000003</v>
      </c>
      <c r="H24" s="222">
        <v>0</v>
      </c>
      <c r="I24" s="205"/>
      <c r="J24" s="49"/>
    </row>
    <row r="25" spans="2:10" ht="15.75">
      <c r="B25" s="260" t="s">
        <v>629</v>
      </c>
      <c r="C25" s="128">
        <v>15</v>
      </c>
      <c r="D25" s="128">
        <v>15</v>
      </c>
      <c r="E25" s="128">
        <v>0</v>
      </c>
      <c r="F25" s="128">
        <v>0</v>
      </c>
      <c r="G25" s="261">
        <v>0</v>
      </c>
      <c r="H25" s="222">
        <v>0</v>
      </c>
      <c r="I25" s="205"/>
      <c r="J25" s="49"/>
    </row>
    <row r="26" spans="2:10" ht="15.75">
      <c r="B26" s="260" t="s">
        <v>418</v>
      </c>
      <c r="C26" s="129">
        <v>8351246</v>
      </c>
      <c r="D26" s="129">
        <v>8351246</v>
      </c>
      <c r="E26" s="128">
        <v>0</v>
      </c>
      <c r="F26" s="129">
        <v>251543</v>
      </c>
      <c r="G26" s="261">
        <v>0</v>
      </c>
      <c r="H26" s="222">
        <v>0</v>
      </c>
      <c r="I26" s="205"/>
      <c r="J26" s="49"/>
    </row>
    <row r="27" spans="2:10" ht="15.75">
      <c r="B27" s="260" t="s">
        <v>690</v>
      </c>
      <c r="C27" s="129">
        <v>7563</v>
      </c>
      <c r="D27" s="129">
        <v>7563</v>
      </c>
      <c r="E27" s="128">
        <v>0</v>
      </c>
      <c r="F27" s="128">
        <v>0</v>
      </c>
      <c r="G27" s="261">
        <v>0</v>
      </c>
      <c r="H27" s="222">
        <v>0</v>
      </c>
      <c r="I27" s="205"/>
      <c r="J27" s="49"/>
    </row>
    <row r="28" spans="2:10" ht="15.75">
      <c r="B28" s="260" t="s">
        <v>631</v>
      </c>
      <c r="C28" s="129">
        <v>755035</v>
      </c>
      <c r="D28" s="129">
        <v>234124</v>
      </c>
      <c r="E28" s="128">
        <v>0</v>
      </c>
      <c r="F28" s="128">
        <v>0</v>
      </c>
      <c r="G28" s="261">
        <v>33718569.030000001</v>
      </c>
      <c r="H28" s="222">
        <v>0</v>
      </c>
      <c r="I28" s="205"/>
      <c r="J28" s="49"/>
    </row>
    <row r="29" spans="2:10" ht="15.75">
      <c r="B29" s="260" t="s">
        <v>415</v>
      </c>
      <c r="C29" s="129">
        <v>19640228</v>
      </c>
      <c r="D29" s="129">
        <v>19316680</v>
      </c>
      <c r="E29" s="129">
        <v>1189</v>
      </c>
      <c r="F29" s="129">
        <v>457669</v>
      </c>
      <c r="G29" s="261">
        <v>20943262.039999999</v>
      </c>
      <c r="H29" s="222">
        <v>0</v>
      </c>
      <c r="I29" s="205"/>
      <c r="J29" s="49"/>
    </row>
    <row r="30" spans="2:10" ht="15.75">
      <c r="B30" s="260" t="s">
        <v>632</v>
      </c>
      <c r="C30" s="128">
        <v>826</v>
      </c>
      <c r="D30" s="128">
        <v>0</v>
      </c>
      <c r="E30" s="128">
        <v>0</v>
      </c>
      <c r="F30" s="128">
        <v>0</v>
      </c>
      <c r="G30" s="261">
        <v>53466.98</v>
      </c>
      <c r="H30" s="222">
        <v>0</v>
      </c>
      <c r="I30" s="205"/>
      <c r="J30" s="49"/>
    </row>
    <row r="31" spans="2:10" ht="15.75">
      <c r="B31" s="260" t="s">
        <v>691</v>
      </c>
      <c r="C31" s="129">
        <v>1448461</v>
      </c>
      <c r="D31" s="129">
        <v>1448461</v>
      </c>
      <c r="E31" s="128">
        <v>0</v>
      </c>
      <c r="F31" s="129">
        <v>325083</v>
      </c>
      <c r="G31" s="261">
        <v>0</v>
      </c>
      <c r="H31" s="222">
        <v>0</v>
      </c>
      <c r="I31" s="205"/>
      <c r="J31" s="49"/>
    </row>
    <row r="32" spans="2:10" ht="15.75">
      <c r="B32" s="260" t="s">
        <v>396</v>
      </c>
      <c r="C32" s="129">
        <v>345307</v>
      </c>
      <c r="D32" s="129">
        <v>345307</v>
      </c>
      <c r="E32" s="128">
        <v>0</v>
      </c>
      <c r="F32" s="128">
        <v>968</v>
      </c>
      <c r="G32" s="261">
        <v>0</v>
      </c>
      <c r="H32" s="222">
        <v>0</v>
      </c>
      <c r="I32" s="205"/>
      <c r="J32" s="49"/>
    </row>
    <row r="33" spans="2:10" ht="15.75">
      <c r="B33" s="260" t="s">
        <v>386</v>
      </c>
      <c r="C33" s="129">
        <v>3453800</v>
      </c>
      <c r="D33" s="129">
        <v>3126714</v>
      </c>
      <c r="E33" s="128">
        <v>0</v>
      </c>
      <c r="F33" s="129">
        <v>60703</v>
      </c>
      <c r="G33" s="261">
        <v>21172276.780000001</v>
      </c>
      <c r="H33" s="222">
        <v>0</v>
      </c>
      <c r="I33" s="205"/>
      <c r="J33" s="49"/>
    </row>
    <row r="34" spans="2:10" ht="15.75">
      <c r="B34" s="260" t="s">
        <v>692</v>
      </c>
      <c r="C34" s="129">
        <v>37147</v>
      </c>
      <c r="D34" s="128">
        <v>0</v>
      </c>
      <c r="E34" s="128">
        <v>0</v>
      </c>
      <c r="F34" s="128">
        <v>0</v>
      </c>
      <c r="G34" s="261">
        <v>2404525.2999999998</v>
      </c>
      <c r="H34" s="222">
        <v>0</v>
      </c>
      <c r="I34" s="205"/>
      <c r="J34" s="49"/>
    </row>
    <row r="35" spans="2:10" ht="15.75">
      <c r="B35" s="260" t="s">
        <v>639</v>
      </c>
      <c r="C35" s="129">
        <v>429665</v>
      </c>
      <c r="D35" s="129">
        <v>2783</v>
      </c>
      <c r="E35" s="128">
        <v>0</v>
      </c>
      <c r="F35" s="128">
        <v>0</v>
      </c>
      <c r="G35" s="261">
        <v>27632071.859999999</v>
      </c>
      <c r="H35" s="222">
        <v>0</v>
      </c>
      <c r="I35" s="205"/>
      <c r="J35" s="49"/>
    </row>
    <row r="36" spans="2:10" ht="15.75">
      <c r="B36" s="260" t="s">
        <v>403</v>
      </c>
      <c r="C36" s="129">
        <v>54510</v>
      </c>
      <c r="D36" s="128">
        <v>711</v>
      </c>
      <c r="E36" s="128">
        <v>0</v>
      </c>
      <c r="F36" s="128">
        <v>2</v>
      </c>
      <c r="G36" s="261">
        <v>3482409.27</v>
      </c>
      <c r="H36" s="222">
        <v>0</v>
      </c>
      <c r="I36" s="205"/>
      <c r="J36" s="49"/>
    </row>
    <row r="37" spans="2:10" ht="15.75">
      <c r="B37" s="260" t="s">
        <v>397</v>
      </c>
      <c r="C37" s="129">
        <v>6700</v>
      </c>
      <c r="D37" s="128">
        <v>0</v>
      </c>
      <c r="E37" s="128">
        <v>0</v>
      </c>
      <c r="F37" s="128">
        <v>0</v>
      </c>
      <c r="G37" s="261">
        <v>433691</v>
      </c>
      <c r="H37" s="222">
        <v>0</v>
      </c>
      <c r="I37" s="205"/>
      <c r="J37" s="49"/>
    </row>
    <row r="38" spans="2:10" ht="15.75">
      <c r="B38" s="260" t="s">
        <v>641</v>
      </c>
      <c r="C38" s="129">
        <v>6467</v>
      </c>
      <c r="D38" s="128">
        <v>0</v>
      </c>
      <c r="E38" s="128">
        <v>0</v>
      </c>
      <c r="F38" s="128">
        <v>0</v>
      </c>
      <c r="G38" s="261">
        <v>418608.91</v>
      </c>
      <c r="H38" s="222">
        <v>0</v>
      </c>
      <c r="I38" s="205"/>
      <c r="J38" s="49"/>
    </row>
    <row r="39" spans="2:10" ht="15.75">
      <c r="B39" s="260" t="s">
        <v>642</v>
      </c>
      <c r="C39" s="129">
        <v>216538</v>
      </c>
      <c r="D39" s="129">
        <v>76704</v>
      </c>
      <c r="E39" s="128">
        <v>0</v>
      </c>
      <c r="F39" s="129">
        <v>31704</v>
      </c>
      <c r="G39" s="261">
        <v>9051454.8200000003</v>
      </c>
      <c r="H39" s="222">
        <v>0</v>
      </c>
      <c r="I39" s="205"/>
      <c r="J39" s="49"/>
    </row>
    <row r="40" spans="2:10" ht="15.75">
      <c r="B40" s="260" t="s">
        <v>643</v>
      </c>
      <c r="C40" s="129">
        <v>45191</v>
      </c>
      <c r="D40" s="128">
        <v>0</v>
      </c>
      <c r="E40" s="128">
        <v>0</v>
      </c>
      <c r="F40" s="128">
        <v>0</v>
      </c>
      <c r="G40" s="261">
        <v>2925213.43</v>
      </c>
      <c r="H40" s="222">
        <v>0</v>
      </c>
      <c r="I40" s="205"/>
      <c r="J40" s="49"/>
    </row>
    <row r="41" spans="2:10" ht="15.75">
      <c r="B41" s="260" t="s">
        <v>644</v>
      </c>
      <c r="C41" s="129">
        <v>190576</v>
      </c>
      <c r="D41" s="129">
        <v>190576</v>
      </c>
      <c r="E41" s="128">
        <v>0</v>
      </c>
      <c r="F41" s="129">
        <v>44514</v>
      </c>
      <c r="G41" s="261">
        <v>0</v>
      </c>
      <c r="H41" s="222">
        <v>0</v>
      </c>
      <c r="I41" s="205"/>
      <c r="J41" s="49"/>
    </row>
    <row r="42" spans="2:10" ht="15.75">
      <c r="B42" s="260" t="s">
        <v>693</v>
      </c>
      <c r="C42" s="129">
        <v>51373</v>
      </c>
      <c r="D42" s="129">
        <v>51373</v>
      </c>
      <c r="E42" s="128">
        <v>0</v>
      </c>
      <c r="F42" s="129">
        <v>12810</v>
      </c>
      <c r="G42" s="261">
        <v>0</v>
      </c>
      <c r="H42" s="222">
        <v>0</v>
      </c>
      <c r="I42" s="205"/>
      <c r="J42" s="49"/>
    </row>
    <row r="43" spans="2:10" ht="15.75">
      <c r="B43" s="260" t="s">
        <v>399</v>
      </c>
      <c r="C43" s="129">
        <v>15276</v>
      </c>
      <c r="D43" s="128">
        <v>0</v>
      </c>
      <c r="E43" s="128">
        <v>0</v>
      </c>
      <c r="F43" s="128">
        <v>0</v>
      </c>
      <c r="G43" s="261">
        <v>988815.48</v>
      </c>
      <c r="H43" s="222">
        <v>0</v>
      </c>
      <c r="I43" s="205"/>
      <c r="J43" s="49"/>
    </row>
    <row r="44" spans="2:10" ht="15.75">
      <c r="B44" s="260" t="s">
        <v>421</v>
      </c>
      <c r="C44" s="129">
        <v>5509662</v>
      </c>
      <c r="D44" s="129">
        <v>5509662</v>
      </c>
      <c r="E44" s="128">
        <v>0</v>
      </c>
      <c r="F44" s="129">
        <v>1833</v>
      </c>
      <c r="G44" s="261">
        <v>0</v>
      </c>
      <c r="H44" s="222">
        <v>0</v>
      </c>
      <c r="I44" s="205"/>
      <c r="J44" s="49"/>
    </row>
    <row r="45" spans="2:10" ht="15.75">
      <c r="B45" s="260" t="s">
        <v>647</v>
      </c>
      <c r="C45" s="129">
        <v>10063</v>
      </c>
      <c r="D45" s="128">
        <v>0</v>
      </c>
      <c r="E45" s="128">
        <v>0</v>
      </c>
      <c r="F45" s="128">
        <v>0</v>
      </c>
      <c r="G45" s="261">
        <v>651377.99</v>
      </c>
      <c r="H45" s="222">
        <v>0</v>
      </c>
      <c r="I45" s="205"/>
      <c r="J45" s="49"/>
    </row>
    <row r="46" spans="2:10" ht="15.75">
      <c r="B46" s="260" t="s">
        <v>694</v>
      </c>
      <c r="C46" s="129">
        <v>1356882</v>
      </c>
      <c r="D46" s="128">
        <v>30</v>
      </c>
      <c r="E46" s="128">
        <v>0</v>
      </c>
      <c r="F46" s="128">
        <v>30</v>
      </c>
      <c r="G46" s="261">
        <v>87829029.959999993</v>
      </c>
      <c r="H46" s="222">
        <v>0</v>
      </c>
      <c r="I46" s="205"/>
      <c r="J46" s="49"/>
    </row>
    <row r="47" spans="2:10" ht="15.75">
      <c r="B47" s="260" t="s">
        <v>378</v>
      </c>
      <c r="C47" s="129">
        <v>8490</v>
      </c>
      <c r="D47" s="128">
        <v>33</v>
      </c>
      <c r="E47" s="128">
        <v>0</v>
      </c>
      <c r="F47" s="128">
        <v>33</v>
      </c>
      <c r="G47" s="261">
        <v>547421.61</v>
      </c>
      <c r="H47" s="222">
        <v>0</v>
      </c>
      <c r="I47" s="205"/>
      <c r="J47" s="49"/>
    </row>
    <row r="48" spans="2:10" ht="15.75">
      <c r="B48" s="260" t="s">
        <v>651</v>
      </c>
      <c r="C48" s="128">
        <v>13</v>
      </c>
      <c r="D48" s="128">
        <v>0</v>
      </c>
      <c r="E48" s="128">
        <v>0</v>
      </c>
      <c r="F48" s="128">
        <v>0</v>
      </c>
      <c r="G48" s="261">
        <v>841.49</v>
      </c>
      <c r="H48" s="222">
        <v>0</v>
      </c>
      <c r="I48" s="205"/>
      <c r="J48" s="49"/>
    </row>
    <row r="49" spans="2:10" ht="15.75">
      <c r="B49" s="260" t="s">
        <v>652</v>
      </c>
      <c r="C49" s="129">
        <v>218949</v>
      </c>
      <c r="D49" s="128">
        <v>0</v>
      </c>
      <c r="E49" s="128">
        <v>0</v>
      </c>
      <c r="F49" s="128">
        <v>0</v>
      </c>
      <c r="G49" s="261">
        <v>14172568.77</v>
      </c>
      <c r="H49" s="222">
        <v>0</v>
      </c>
      <c r="I49" s="205"/>
      <c r="J49" s="49"/>
    </row>
    <row r="50" spans="2:10" ht="15.75">
      <c r="B50" s="260" t="s">
        <v>653</v>
      </c>
      <c r="C50" s="129">
        <v>48437</v>
      </c>
      <c r="D50" s="128">
        <v>0</v>
      </c>
      <c r="E50" s="128">
        <v>0</v>
      </c>
      <c r="F50" s="128">
        <v>0</v>
      </c>
      <c r="G50" s="261">
        <v>3135327.01</v>
      </c>
      <c r="H50" s="222">
        <v>0</v>
      </c>
      <c r="I50" s="205"/>
      <c r="J50" s="49"/>
    </row>
    <row r="51" spans="2:10" ht="15.75">
      <c r="B51" s="260" t="s">
        <v>695</v>
      </c>
      <c r="C51" s="129">
        <v>21424</v>
      </c>
      <c r="D51" s="128">
        <v>54</v>
      </c>
      <c r="E51" s="128">
        <v>0</v>
      </c>
      <c r="F51" s="128">
        <v>15</v>
      </c>
      <c r="G51" s="261">
        <v>480322.08</v>
      </c>
      <c r="H51" s="222">
        <v>916539.5</v>
      </c>
      <c r="I51" s="205"/>
      <c r="J51" s="49"/>
    </row>
    <row r="52" spans="2:10" ht="15.75">
      <c r="B52" s="260" t="s">
        <v>696</v>
      </c>
      <c r="C52" s="129">
        <v>3936</v>
      </c>
      <c r="D52" s="128">
        <v>7</v>
      </c>
      <c r="E52" s="128">
        <v>0</v>
      </c>
      <c r="F52" s="128">
        <v>7</v>
      </c>
      <c r="G52" s="261">
        <v>254324.17</v>
      </c>
      <c r="H52" s="222">
        <v>0</v>
      </c>
      <c r="I52" s="205"/>
      <c r="J52" s="49"/>
    </row>
    <row r="53" spans="2:10" ht="15.75">
      <c r="B53" s="260" t="s">
        <v>697</v>
      </c>
      <c r="C53" s="129">
        <v>6901487</v>
      </c>
      <c r="D53" s="129">
        <v>6901487</v>
      </c>
      <c r="E53" s="129">
        <v>6509</v>
      </c>
      <c r="F53" s="129">
        <v>621346</v>
      </c>
      <c r="G53" s="261">
        <v>0</v>
      </c>
      <c r="H53" s="222">
        <v>0</v>
      </c>
      <c r="I53" s="205"/>
      <c r="J53" s="49"/>
    </row>
    <row r="54" spans="2:10" ht="15.75">
      <c r="B54" s="260" t="s">
        <v>417</v>
      </c>
      <c r="C54" s="129">
        <v>9816794</v>
      </c>
      <c r="D54" s="129">
        <v>5934691</v>
      </c>
      <c r="E54" s="128">
        <v>0</v>
      </c>
      <c r="F54" s="129">
        <v>5638</v>
      </c>
      <c r="G54" s="261">
        <v>251288527.19</v>
      </c>
      <c r="H54" s="222">
        <v>0</v>
      </c>
      <c r="I54" s="205"/>
      <c r="J54" s="49"/>
    </row>
    <row r="55" spans="2:10" ht="15.75">
      <c r="B55" s="260" t="s">
        <v>698</v>
      </c>
      <c r="C55" s="128">
        <v>167</v>
      </c>
      <c r="D55" s="128">
        <v>167</v>
      </c>
      <c r="E55" s="128">
        <v>0</v>
      </c>
      <c r="F55" s="128">
        <v>0</v>
      </c>
      <c r="G55" s="261">
        <v>0</v>
      </c>
      <c r="H55" s="222">
        <v>0</v>
      </c>
      <c r="I55" s="205"/>
      <c r="J55" s="49"/>
    </row>
    <row r="56" spans="2:10" ht="15.75">
      <c r="B56" s="260" t="s">
        <v>699</v>
      </c>
      <c r="C56" s="129">
        <v>2300391</v>
      </c>
      <c r="D56" s="129">
        <v>2300391</v>
      </c>
      <c r="E56" s="128">
        <v>0</v>
      </c>
      <c r="F56" s="128">
        <v>0</v>
      </c>
      <c r="G56" s="261">
        <v>0</v>
      </c>
      <c r="H56" s="222">
        <v>0</v>
      </c>
      <c r="I56" s="205"/>
      <c r="J56" s="49"/>
    </row>
    <row r="57" spans="2:10" ht="15.75">
      <c r="B57" s="260" t="s">
        <v>700</v>
      </c>
      <c r="C57" s="129">
        <v>108578</v>
      </c>
      <c r="D57" s="129">
        <v>108578</v>
      </c>
      <c r="E57" s="128">
        <v>0</v>
      </c>
      <c r="F57" s="128">
        <v>0</v>
      </c>
      <c r="G57" s="261">
        <v>0</v>
      </c>
      <c r="H57" s="222">
        <v>0</v>
      </c>
      <c r="I57" s="205"/>
      <c r="J57" s="49"/>
    </row>
    <row r="58" spans="2:10" ht="15.75">
      <c r="B58" s="260" t="s">
        <v>655</v>
      </c>
      <c r="C58" s="129">
        <v>309854</v>
      </c>
      <c r="D58" s="129">
        <v>309854</v>
      </c>
      <c r="E58" s="128">
        <v>0</v>
      </c>
      <c r="F58" s="129">
        <v>3507</v>
      </c>
      <c r="G58" s="261">
        <v>0</v>
      </c>
      <c r="H58" s="222">
        <v>0</v>
      </c>
      <c r="I58" s="205"/>
      <c r="J58" s="49"/>
    </row>
    <row r="59" spans="2:10" ht="15.75">
      <c r="B59" s="260" t="s">
        <v>701</v>
      </c>
      <c r="C59" s="129">
        <v>4883567</v>
      </c>
      <c r="D59" s="129">
        <v>4339862</v>
      </c>
      <c r="E59" s="128">
        <v>0</v>
      </c>
      <c r="F59" s="129">
        <v>485500</v>
      </c>
      <c r="G59" s="261">
        <v>35194024.649999999</v>
      </c>
      <c r="H59" s="222">
        <v>0</v>
      </c>
      <c r="I59" s="205"/>
      <c r="J59" s="49"/>
    </row>
    <row r="60" spans="2:10" ht="15.75">
      <c r="B60" s="260" t="s">
        <v>388</v>
      </c>
      <c r="C60" s="129">
        <v>32243</v>
      </c>
      <c r="D60" s="129">
        <v>12593</v>
      </c>
      <c r="E60" s="128">
        <v>0</v>
      </c>
      <c r="F60" s="128">
        <v>0</v>
      </c>
      <c r="G60" s="261">
        <v>1271944.5</v>
      </c>
      <c r="H60" s="222">
        <v>0</v>
      </c>
      <c r="I60" s="205"/>
      <c r="J60" s="49"/>
    </row>
    <row r="61" spans="2:10" ht="15.75">
      <c r="B61" s="260" t="s">
        <v>657</v>
      </c>
      <c r="C61" s="129">
        <v>950754</v>
      </c>
      <c r="D61" s="129">
        <v>950754</v>
      </c>
      <c r="E61" s="128">
        <v>0</v>
      </c>
      <c r="F61" s="128">
        <v>0</v>
      </c>
      <c r="G61" s="261">
        <v>0</v>
      </c>
      <c r="H61" s="222">
        <v>0</v>
      </c>
      <c r="I61" s="205"/>
      <c r="J61" s="49"/>
    </row>
    <row r="62" spans="2:10" ht="15.75">
      <c r="B62" s="260" t="s">
        <v>702</v>
      </c>
      <c r="C62" s="129">
        <v>1912</v>
      </c>
      <c r="D62" s="128">
        <v>0</v>
      </c>
      <c r="E62" s="128">
        <v>0</v>
      </c>
      <c r="F62" s="128">
        <v>0</v>
      </c>
      <c r="G62" s="261">
        <v>123763.76</v>
      </c>
      <c r="H62" s="222">
        <v>0</v>
      </c>
      <c r="I62" s="205"/>
      <c r="J62" s="49"/>
    </row>
    <row r="63" spans="2:10" ht="15.75">
      <c r="B63" s="260" t="s">
        <v>703</v>
      </c>
      <c r="C63" s="128">
        <v>249</v>
      </c>
      <c r="D63" s="128">
        <v>0</v>
      </c>
      <c r="E63" s="128">
        <v>0</v>
      </c>
      <c r="F63" s="128">
        <v>0</v>
      </c>
      <c r="G63" s="261">
        <v>16117.77</v>
      </c>
      <c r="H63" s="222">
        <v>0</v>
      </c>
      <c r="I63" s="205"/>
      <c r="J63" s="49"/>
    </row>
    <row r="64" spans="2:10" ht="15.75">
      <c r="B64" s="260" t="s">
        <v>704</v>
      </c>
      <c r="C64" s="129">
        <v>122818</v>
      </c>
      <c r="D64" s="128">
        <v>0</v>
      </c>
      <c r="E64" s="128">
        <v>0</v>
      </c>
      <c r="F64" s="128">
        <v>0</v>
      </c>
      <c r="G64" s="261">
        <v>3975004.57</v>
      </c>
      <c r="H64" s="222">
        <v>4031852.58</v>
      </c>
      <c r="I64" s="205"/>
      <c r="J64" s="49"/>
    </row>
    <row r="65" spans="2:10" ht="15.75">
      <c r="B65" s="260" t="s">
        <v>423</v>
      </c>
      <c r="C65" s="129">
        <v>4156928</v>
      </c>
      <c r="D65" s="129">
        <v>4156928</v>
      </c>
      <c r="E65" s="128">
        <v>0</v>
      </c>
      <c r="F65" s="128">
        <v>0</v>
      </c>
      <c r="G65" s="261">
        <v>0</v>
      </c>
      <c r="H65" s="222">
        <v>0</v>
      </c>
      <c r="I65" s="205"/>
      <c r="J65" s="49"/>
    </row>
    <row r="66" spans="2:10" ht="15.75">
      <c r="B66" s="260" t="s">
        <v>661</v>
      </c>
      <c r="C66" s="129">
        <v>464033</v>
      </c>
      <c r="D66" s="129">
        <v>464033</v>
      </c>
      <c r="E66" s="128">
        <v>642</v>
      </c>
      <c r="F66" s="129">
        <v>90769</v>
      </c>
      <c r="G66" s="261">
        <v>0</v>
      </c>
      <c r="H66" s="222">
        <v>0</v>
      </c>
      <c r="I66" s="205"/>
      <c r="J66" s="49"/>
    </row>
    <row r="67" spans="2:10" ht="15.75">
      <c r="B67" s="260" t="s">
        <v>705</v>
      </c>
      <c r="C67" s="129">
        <v>40178</v>
      </c>
      <c r="D67" s="128">
        <v>0</v>
      </c>
      <c r="E67" s="128">
        <v>0</v>
      </c>
      <c r="F67" s="128">
        <v>0</v>
      </c>
      <c r="G67" s="261">
        <v>2600721.94</v>
      </c>
      <c r="H67" s="222">
        <v>0</v>
      </c>
      <c r="I67" s="205"/>
      <c r="J67" s="49"/>
    </row>
    <row r="68" spans="2:10" ht="15.75">
      <c r="B68" s="260" t="s">
        <v>706</v>
      </c>
      <c r="C68" s="129">
        <v>538630</v>
      </c>
      <c r="D68" s="129">
        <v>538569</v>
      </c>
      <c r="E68" s="128">
        <v>0</v>
      </c>
      <c r="F68" s="129">
        <v>93037</v>
      </c>
      <c r="G68" s="261">
        <v>3948.53</v>
      </c>
      <c r="H68" s="222">
        <v>0</v>
      </c>
      <c r="I68" s="205"/>
      <c r="J68" s="49"/>
    </row>
    <row r="69" spans="2:10" ht="15.75">
      <c r="B69" s="260" t="s">
        <v>383</v>
      </c>
      <c r="C69" s="129">
        <v>3699302</v>
      </c>
      <c r="D69" s="129">
        <v>3699302</v>
      </c>
      <c r="E69" s="129">
        <v>14059</v>
      </c>
      <c r="F69" s="129">
        <v>551731</v>
      </c>
      <c r="G69" s="261">
        <v>0</v>
      </c>
      <c r="H69" s="222">
        <v>0</v>
      </c>
      <c r="I69" s="205"/>
      <c r="J69" s="49"/>
    </row>
    <row r="70" spans="2:10" ht="15.75">
      <c r="B70" s="260" t="s">
        <v>665</v>
      </c>
      <c r="C70" s="129">
        <v>506260</v>
      </c>
      <c r="D70" s="129">
        <v>5700</v>
      </c>
      <c r="E70" s="128">
        <v>0</v>
      </c>
      <c r="F70" s="128">
        <v>0</v>
      </c>
      <c r="G70" s="261">
        <v>32401248.800000001</v>
      </c>
      <c r="H70" s="222">
        <v>0</v>
      </c>
      <c r="I70" s="205"/>
      <c r="J70" s="49"/>
    </row>
    <row r="71" spans="2:10" ht="15.75">
      <c r="B71" s="260" t="s">
        <v>707</v>
      </c>
      <c r="C71" s="129">
        <v>4546</v>
      </c>
      <c r="D71" s="129">
        <v>4546</v>
      </c>
      <c r="E71" s="128">
        <v>0</v>
      </c>
      <c r="F71" s="128">
        <v>420</v>
      </c>
      <c r="G71" s="261">
        <v>0</v>
      </c>
      <c r="H71" s="222">
        <v>0</v>
      </c>
      <c r="I71" s="205"/>
      <c r="J71" s="49"/>
    </row>
    <row r="72" spans="2:10" ht="15.75">
      <c r="B72" s="260" t="s">
        <v>667</v>
      </c>
      <c r="C72" s="129">
        <v>161537</v>
      </c>
      <c r="D72" s="128">
        <v>0</v>
      </c>
      <c r="E72" s="128">
        <v>0</v>
      </c>
      <c r="F72" s="128">
        <v>0</v>
      </c>
      <c r="G72" s="261">
        <v>10456290.01</v>
      </c>
      <c r="H72" s="222">
        <v>0</v>
      </c>
      <c r="I72" s="205"/>
      <c r="J72" s="49"/>
    </row>
    <row r="73" spans="2:10" ht="15.75">
      <c r="B73" s="260" t="s">
        <v>424</v>
      </c>
      <c r="C73" s="129">
        <v>3994930</v>
      </c>
      <c r="D73" s="129">
        <v>3994930</v>
      </c>
      <c r="E73" s="128">
        <v>0</v>
      </c>
      <c r="F73" s="129">
        <v>868044</v>
      </c>
      <c r="G73" s="261">
        <v>0</v>
      </c>
      <c r="H73" s="222">
        <v>0</v>
      </c>
      <c r="I73" s="205"/>
      <c r="J73" s="49"/>
    </row>
    <row r="74" spans="2:10" ht="15.75">
      <c r="B74" s="260" t="s">
        <v>401</v>
      </c>
      <c r="C74" s="129">
        <v>7500</v>
      </c>
      <c r="D74" s="128">
        <v>0</v>
      </c>
      <c r="E74" s="128">
        <v>0</v>
      </c>
      <c r="F74" s="128">
        <v>0</v>
      </c>
      <c r="G74" s="261">
        <v>485475</v>
      </c>
      <c r="H74" s="222">
        <v>0</v>
      </c>
      <c r="I74" s="205"/>
      <c r="J74" s="49"/>
    </row>
    <row r="75" spans="2:10" ht="15.75">
      <c r="B75" s="260" t="s">
        <v>669</v>
      </c>
      <c r="C75" s="129">
        <v>221809</v>
      </c>
      <c r="D75" s="128">
        <v>0</v>
      </c>
      <c r="E75" s="128">
        <v>0</v>
      </c>
      <c r="F75" s="128">
        <v>0</v>
      </c>
      <c r="G75" s="261">
        <v>0</v>
      </c>
      <c r="H75" s="222">
        <v>2135235.2400000002</v>
      </c>
      <c r="I75" s="205"/>
      <c r="J75" s="49"/>
    </row>
    <row r="76" spans="2:10" ht="15.75">
      <c r="B76" s="260" t="s">
        <v>708</v>
      </c>
      <c r="C76" s="129">
        <v>6163156</v>
      </c>
      <c r="D76" s="129">
        <v>6163156</v>
      </c>
      <c r="E76" s="128">
        <v>0</v>
      </c>
      <c r="F76" s="129">
        <v>95219</v>
      </c>
      <c r="G76" s="261">
        <v>0</v>
      </c>
      <c r="H76" s="222">
        <v>0</v>
      </c>
      <c r="I76" s="205"/>
      <c r="J76" s="49"/>
    </row>
    <row r="77" spans="2:10" ht="15.75">
      <c r="B77" s="260" t="s">
        <v>709</v>
      </c>
      <c r="C77" s="129">
        <v>38372</v>
      </c>
      <c r="D77" s="129">
        <v>33300</v>
      </c>
      <c r="E77" s="128">
        <v>0</v>
      </c>
      <c r="F77" s="128">
        <v>0</v>
      </c>
      <c r="G77" s="261">
        <v>328310.56</v>
      </c>
      <c r="H77" s="222">
        <v>0</v>
      </c>
      <c r="I77" s="205"/>
      <c r="J77" s="49"/>
    </row>
    <row r="78" spans="2:10" ht="15.75">
      <c r="B78" s="260" t="s">
        <v>671</v>
      </c>
      <c r="C78" s="129">
        <v>8104</v>
      </c>
      <c r="D78" s="129">
        <v>8104</v>
      </c>
      <c r="E78" s="128">
        <v>0</v>
      </c>
      <c r="F78" s="128">
        <v>0</v>
      </c>
      <c r="G78" s="261">
        <v>0</v>
      </c>
      <c r="H78" s="222">
        <v>0</v>
      </c>
      <c r="I78" s="205"/>
      <c r="J78" s="49"/>
    </row>
    <row r="79" spans="2:10" ht="15.75">
      <c r="B79" s="260" t="s">
        <v>672</v>
      </c>
      <c r="C79" s="129">
        <v>1447</v>
      </c>
      <c r="D79" s="129">
        <v>1447</v>
      </c>
      <c r="E79" s="128">
        <v>0</v>
      </c>
      <c r="F79" s="128">
        <v>0</v>
      </c>
      <c r="G79" s="261">
        <v>0</v>
      </c>
      <c r="H79" s="222">
        <v>0</v>
      </c>
      <c r="I79" s="205"/>
      <c r="J79" s="49"/>
    </row>
    <row r="80" spans="2:10" ht="15.75">
      <c r="B80" s="260" t="s">
        <v>710</v>
      </c>
      <c r="C80" s="129">
        <v>46853</v>
      </c>
      <c r="D80" s="128">
        <v>0</v>
      </c>
      <c r="E80" s="128">
        <v>0</v>
      </c>
      <c r="F80" s="128">
        <v>0</v>
      </c>
      <c r="G80" s="261">
        <v>3032794.69</v>
      </c>
      <c r="H80" s="222">
        <v>0</v>
      </c>
      <c r="I80" s="205"/>
      <c r="J80" s="49"/>
    </row>
    <row r="81" spans="2:10" ht="15.75">
      <c r="B81" s="260" t="s">
        <v>711</v>
      </c>
      <c r="C81" s="129">
        <v>174624</v>
      </c>
      <c r="D81" s="128">
        <v>0</v>
      </c>
      <c r="E81" s="128">
        <v>0</v>
      </c>
      <c r="F81" s="128">
        <v>0</v>
      </c>
      <c r="G81" s="261">
        <v>11303411.52</v>
      </c>
      <c r="H81" s="222">
        <v>0</v>
      </c>
      <c r="I81" s="205"/>
      <c r="J81" s="49"/>
    </row>
    <row r="82" spans="2:10" ht="15.75">
      <c r="B82" s="260" t="s">
        <v>712</v>
      </c>
      <c r="C82" s="129">
        <v>1072626</v>
      </c>
      <c r="D82" s="128">
        <v>0</v>
      </c>
      <c r="E82" s="128">
        <v>0</v>
      </c>
      <c r="F82" s="128">
        <v>0</v>
      </c>
      <c r="G82" s="261">
        <v>69431080.980000004</v>
      </c>
      <c r="H82" s="222">
        <v>0</v>
      </c>
      <c r="I82" s="205"/>
      <c r="J82" s="49"/>
    </row>
    <row r="83" spans="2:10" ht="15.75">
      <c r="B83" s="260" t="s">
        <v>379</v>
      </c>
      <c r="C83" s="129">
        <v>178805</v>
      </c>
      <c r="D83" s="129">
        <v>116151</v>
      </c>
      <c r="E83" s="128">
        <v>0</v>
      </c>
      <c r="F83" s="129">
        <v>1074</v>
      </c>
      <c r="G83" s="261">
        <v>4055593.42</v>
      </c>
      <c r="H83" s="222">
        <v>0</v>
      </c>
      <c r="I83" s="205"/>
      <c r="J83" s="49"/>
    </row>
    <row r="84" spans="2:10" ht="15.75">
      <c r="B84" s="260" t="s">
        <v>381</v>
      </c>
      <c r="C84" s="129">
        <v>6044</v>
      </c>
      <c r="D84" s="129">
        <v>6044</v>
      </c>
      <c r="E84" s="128">
        <v>0</v>
      </c>
      <c r="F84" s="128">
        <v>0</v>
      </c>
      <c r="G84" s="261">
        <v>0</v>
      </c>
      <c r="H84" s="222">
        <v>0</v>
      </c>
      <c r="I84" s="205"/>
      <c r="J84" s="49"/>
    </row>
    <row r="85" spans="2:10" ht="15.75">
      <c r="B85" s="260" t="s">
        <v>678</v>
      </c>
      <c r="C85" s="129">
        <v>912960</v>
      </c>
      <c r="D85" s="129">
        <v>643383</v>
      </c>
      <c r="E85" s="128">
        <v>0</v>
      </c>
      <c r="F85" s="129">
        <v>145554</v>
      </c>
      <c r="G85" s="261">
        <v>17449719.210000001</v>
      </c>
      <c r="H85" s="222">
        <v>0</v>
      </c>
      <c r="I85" s="205"/>
      <c r="J85" s="49"/>
    </row>
    <row r="86" spans="2:10" ht="15.75">
      <c r="B86" s="260" t="s">
        <v>679</v>
      </c>
      <c r="C86" s="129">
        <v>144218</v>
      </c>
      <c r="D86" s="128">
        <v>0</v>
      </c>
      <c r="E86" s="128">
        <v>0</v>
      </c>
      <c r="F86" s="128">
        <v>0</v>
      </c>
      <c r="G86" s="261">
        <v>0</v>
      </c>
      <c r="H86" s="222">
        <v>0</v>
      </c>
      <c r="I86" s="205"/>
      <c r="J86" s="49"/>
    </row>
    <row r="87" spans="2:10" ht="15.75">
      <c r="B87" s="292" t="s">
        <v>148</v>
      </c>
      <c r="C87" s="294">
        <f t="shared" ref="C87:H87" si="0">SUM(C10:C86)</f>
        <v>107608506</v>
      </c>
      <c r="D87" s="294">
        <f t="shared" si="0"/>
        <v>95427606</v>
      </c>
      <c r="E87" s="294">
        <f t="shared" si="0"/>
        <v>228658</v>
      </c>
      <c r="F87" s="294">
        <f t="shared" si="0"/>
        <v>4784890</v>
      </c>
      <c r="G87" s="347">
        <f t="shared" si="0"/>
        <v>759898766.68999994</v>
      </c>
      <c r="H87" s="347">
        <f t="shared" si="0"/>
        <v>7083627.3200000003</v>
      </c>
      <c r="I87" s="205"/>
      <c r="J87" s="49"/>
    </row>
    <row r="88" spans="2:10" ht="15.75">
      <c r="B88" s="49"/>
      <c r="C88" s="49"/>
      <c r="D88" s="49"/>
      <c r="E88" s="49"/>
      <c r="F88" s="49"/>
      <c r="G88" s="49"/>
      <c r="H88" s="49"/>
      <c r="I88" s="49"/>
      <c r="J88" s="49"/>
    </row>
    <row r="89" spans="2:10" ht="15.75">
      <c r="B89" s="218" t="s">
        <v>713</v>
      </c>
      <c r="C89" s="219"/>
      <c r="D89" s="219"/>
      <c r="E89" s="219"/>
      <c r="F89" s="219"/>
      <c r="G89" s="219"/>
      <c r="H89" s="219"/>
      <c r="I89" s="49"/>
      <c r="J89" s="49"/>
    </row>
    <row r="90" spans="2:10" ht="15.75">
      <c r="B90" s="49" t="s">
        <v>714</v>
      </c>
      <c r="C90" s="203"/>
      <c r="D90" s="203"/>
      <c r="E90" s="203"/>
      <c r="F90" s="203"/>
      <c r="G90" s="203"/>
      <c r="H90" s="203"/>
      <c r="I90" s="49"/>
      <c r="J90" s="49"/>
    </row>
    <row r="91" spans="2:10" ht="15.75">
      <c r="B91" s="49"/>
      <c r="C91" s="49"/>
      <c r="D91" s="49"/>
      <c r="E91" s="49"/>
      <c r="F91" s="49"/>
      <c r="G91" s="49"/>
      <c r="H91" s="49"/>
      <c r="I91" s="49"/>
      <c r="J91" s="49"/>
    </row>
    <row r="92" spans="2:10" ht="15.75">
      <c r="B92" s="101" t="s">
        <v>127</v>
      </c>
      <c r="C92" s="220"/>
      <c r="D92" s="220"/>
      <c r="E92" s="220"/>
      <c r="F92" s="220"/>
      <c r="G92" s="221"/>
      <c r="H92" s="221"/>
      <c r="I92" s="49"/>
      <c r="J92" s="49"/>
    </row>
    <row r="93" spans="2:10" ht="15.75">
      <c r="B93" s="196"/>
      <c r="C93" s="49"/>
      <c r="D93" s="49"/>
      <c r="E93" s="49"/>
      <c r="F93" s="49"/>
      <c r="G93" s="49"/>
      <c r="H93" s="49"/>
      <c r="I93" s="49"/>
      <c r="J93" s="49"/>
    </row>
    <row r="94" spans="2:10" ht="15.75">
      <c r="B94" s="49"/>
      <c r="C94" s="99"/>
      <c r="D94" s="99"/>
      <c r="E94" s="49"/>
      <c r="F94" s="49"/>
      <c r="G94" s="49"/>
      <c r="H94" s="49"/>
      <c r="I94" s="49"/>
      <c r="J94" s="49"/>
    </row>
    <row r="95" spans="2:10" ht="15.75">
      <c r="B95" s="196"/>
      <c r="C95" s="49"/>
      <c r="D95" s="49"/>
      <c r="E95" s="49"/>
      <c r="F95" s="49"/>
      <c r="G95" s="49"/>
      <c r="H95" s="49"/>
      <c r="I95" s="49"/>
      <c r="J95" s="49"/>
    </row>
    <row r="96" spans="2:10" ht="15.75">
      <c r="B96" s="49"/>
      <c r="C96" s="49"/>
      <c r="D96" s="49"/>
      <c r="E96" s="49"/>
      <c r="F96" s="49"/>
      <c r="G96" s="49"/>
      <c r="H96" s="49"/>
      <c r="I96" s="49"/>
      <c r="J96" s="49"/>
    </row>
    <row r="97" spans="2:10" ht="15.75">
      <c r="B97" s="49"/>
      <c r="C97" s="49"/>
      <c r="D97" s="49"/>
      <c r="E97" s="49"/>
      <c r="F97" s="49"/>
      <c r="G97" s="49"/>
      <c r="H97" s="49"/>
      <c r="I97" s="49"/>
      <c r="J97" s="49"/>
    </row>
    <row r="98" spans="2:10" ht="15.75">
      <c r="B98" s="49"/>
      <c r="C98" s="49"/>
      <c r="D98" s="49"/>
      <c r="E98" s="49"/>
      <c r="F98" s="49"/>
      <c r="G98" s="49"/>
      <c r="H98" s="49"/>
      <c r="I98" s="49"/>
      <c r="J98" s="49"/>
    </row>
    <row r="99" spans="2:10" ht="15.75">
      <c r="B99" s="49"/>
      <c r="C99" s="49"/>
      <c r="D99" s="49"/>
      <c r="E99" s="49"/>
      <c r="F99" s="49"/>
      <c r="G99" s="49"/>
      <c r="H99" s="49"/>
      <c r="I99" s="49"/>
      <c r="J99" s="49"/>
    </row>
    <row r="100" spans="2:10" ht="15.75">
      <c r="B100" s="49"/>
      <c r="C100" s="49"/>
      <c r="D100" s="49"/>
      <c r="E100" s="49"/>
      <c r="F100" s="49"/>
      <c r="G100" s="49"/>
      <c r="H100" s="49"/>
      <c r="I100" s="49"/>
      <c r="J100" s="49"/>
    </row>
    <row r="101" spans="2:10" ht="15.75">
      <c r="B101" s="49"/>
      <c r="C101" s="49"/>
      <c r="D101" s="49"/>
      <c r="E101" s="49"/>
      <c r="F101" s="49"/>
      <c r="G101" s="49"/>
      <c r="H101" s="49"/>
      <c r="I101" s="49"/>
      <c r="J101" s="49"/>
    </row>
    <row r="102" spans="2:10" ht="15.75">
      <c r="B102" s="49"/>
      <c r="C102" s="49"/>
      <c r="D102" s="49"/>
      <c r="E102" s="49"/>
      <c r="F102" s="49"/>
      <c r="G102" s="49"/>
      <c r="H102" s="49"/>
      <c r="I102" s="49"/>
      <c r="J102" s="49"/>
    </row>
    <row r="103" spans="2:10" ht="15.75">
      <c r="B103" s="49"/>
      <c r="C103" s="49"/>
      <c r="D103" s="49"/>
      <c r="E103" s="49"/>
      <c r="F103" s="49"/>
      <c r="G103" s="49"/>
      <c r="H103" s="49"/>
      <c r="I103" s="49"/>
      <c r="J103" s="49"/>
    </row>
    <row r="104" spans="2:10" ht="15.75">
      <c r="B104" s="49"/>
      <c r="C104" s="49"/>
      <c r="D104" s="49"/>
      <c r="E104" s="49"/>
      <c r="F104" s="49"/>
      <c r="G104" s="49"/>
      <c r="H104" s="49"/>
      <c r="I104" s="49"/>
      <c r="J104" s="49"/>
    </row>
  </sheetData>
  <sortState xmlns:xlrd2="http://schemas.microsoft.com/office/spreadsheetml/2017/richdata2" ref="B10:H86">
    <sortCondition ref="B10:B86"/>
  </sortState>
  <hyperlinks>
    <hyperlink ref="B92" location="Introduction!A1" display="Return to information tab" xr:uid="{105F1D9B-9154-4242-8319-4FE0DF2F0CC8}"/>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80D5-6635-4AA0-B85C-C71F25E57575}">
  <sheetPr codeName="Sheet50">
    <tabColor theme="1"/>
    <pageSetUpPr autoPageBreaks="0"/>
  </sheetPr>
  <dimension ref="A1:H104"/>
  <sheetViews>
    <sheetView showGridLines="0" zoomScaleNormal="100" workbookViewId="0"/>
  </sheetViews>
  <sheetFormatPr defaultColWidth="8.85546875" defaultRowHeight="15.75"/>
  <cols>
    <col min="1" max="1" width="2.42578125" customWidth="1"/>
    <col min="2" max="2" width="49.140625" customWidth="1"/>
    <col min="3" max="3" width="27.140625" customWidth="1"/>
    <col min="4" max="4" width="27.42578125" customWidth="1"/>
    <col min="5" max="6" width="25.85546875" customWidth="1"/>
    <col min="7" max="7" width="27.85546875" customWidth="1"/>
    <col min="8" max="8" width="24.85546875" style="358" customWidth="1"/>
    <col min="11" max="11" width="20.42578125" customWidth="1"/>
  </cols>
  <sheetData>
    <row r="1" spans="1:8">
      <c r="A1" s="43"/>
      <c r="B1" s="43"/>
      <c r="C1" s="43"/>
      <c r="D1" s="43"/>
      <c r="E1" s="43"/>
      <c r="F1" s="43"/>
      <c r="G1" s="43"/>
      <c r="H1" s="43"/>
    </row>
    <row r="2" spans="1:8">
      <c r="A2" s="43"/>
      <c r="B2" s="43"/>
      <c r="C2" s="43"/>
      <c r="D2" s="43"/>
      <c r="E2" s="43"/>
      <c r="F2" s="43"/>
      <c r="G2" s="43"/>
      <c r="H2" s="43"/>
    </row>
    <row r="3" spans="1:8">
      <c r="A3" s="43"/>
      <c r="B3" s="43"/>
      <c r="C3" s="43"/>
      <c r="D3" s="43"/>
      <c r="E3" s="43"/>
      <c r="F3" s="43"/>
      <c r="G3" s="43"/>
      <c r="H3" s="43"/>
    </row>
    <row r="4" spans="1:8">
      <c r="A4" s="43"/>
      <c r="B4" s="43"/>
      <c r="C4" s="43"/>
      <c r="D4" s="43"/>
      <c r="E4" s="43"/>
      <c r="F4" s="43"/>
      <c r="G4" s="43"/>
      <c r="H4" s="43"/>
    </row>
    <row r="5" spans="1:8" ht="21">
      <c r="A5" s="43"/>
      <c r="B5" s="70" t="s">
        <v>612</v>
      </c>
      <c r="C5" s="43"/>
      <c r="D5" s="43"/>
      <c r="E5" s="43"/>
      <c r="F5" s="43"/>
      <c r="G5" s="43"/>
      <c r="H5" s="43"/>
    </row>
    <row r="6" spans="1:8">
      <c r="A6" s="43"/>
      <c r="B6" s="43"/>
      <c r="C6" s="43"/>
      <c r="D6" s="43"/>
      <c r="E6" s="43"/>
      <c r="F6" s="43"/>
      <c r="G6" s="43"/>
      <c r="H6" s="43"/>
    </row>
    <row r="7" spans="1:8" ht="18">
      <c r="A7" s="43"/>
      <c r="B7" s="69" t="s">
        <v>715</v>
      </c>
      <c r="C7" s="43"/>
      <c r="D7" s="43"/>
      <c r="E7" s="43"/>
      <c r="F7" s="43"/>
      <c r="G7" s="43"/>
      <c r="H7" s="43"/>
    </row>
    <row r="8" spans="1:8">
      <c r="A8" s="43"/>
      <c r="B8" s="43"/>
      <c r="C8" s="43"/>
      <c r="D8" s="43"/>
      <c r="E8" s="43"/>
      <c r="F8" s="43"/>
      <c r="G8" s="43"/>
      <c r="H8" s="43"/>
    </row>
    <row r="9" spans="1:8" ht="31.5" customHeight="1">
      <c r="A9" s="43"/>
      <c r="B9" s="304" t="s">
        <v>681</v>
      </c>
      <c r="C9" s="293" t="s">
        <v>682</v>
      </c>
      <c r="D9" s="293" t="s">
        <v>492</v>
      </c>
      <c r="E9" s="293" t="s">
        <v>683</v>
      </c>
      <c r="F9" s="293" t="s">
        <v>684</v>
      </c>
      <c r="G9" s="293" t="s">
        <v>685</v>
      </c>
      <c r="H9" s="293" t="s">
        <v>686</v>
      </c>
    </row>
    <row r="10" spans="1:8">
      <c r="A10" s="43"/>
      <c r="B10" s="260" t="s">
        <v>387</v>
      </c>
      <c r="C10" s="129">
        <v>1716</v>
      </c>
      <c r="D10" s="129">
        <v>1716</v>
      </c>
      <c r="E10" s="128">
        <v>0</v>
      </c>
      <c r="F10" s="128">
        <v>0</v>
      </c>
      <c r="G10" s="261">
        <v>0</v>
      </c>
      <c r="H10" s="355">
        <v>0</v>
      </c>
    </row>
    <row r="11" spans="1:8">
      <c r="A11" s="43"/>
      <c r="B11" s="260" t="s">
        <v>402</v>
      </c>
      <c r="C11" s="129">
        <v>7354</v>
      </c>
      <c r="D11" s="129">
        <v>7354</v>
      </c>
      <c r="E11" s="128">
        <v>0</v>
      </c>
      <c r="F11" s="128">
        <v>492</v>
      </c>
      <c r="G11" s="261">
        <v>0</v>
      </c>
      <c r="H11" s="355">
        <v>0</v>
      </c>
    </row>
    <row r="12" spans="1:8">
      <c r="A12" s="43"/>
      <c r="B12" s="260" t="s">
        <v>416</v>
      </c>
      <c r="C12" s="129">
        <v>1194827</v>
      </c>
      <c r="D12" s="129">
        <v>1194827</v>
      </c>
      <c r="E12" s="129">
        <v>41004</v>
      </c>
      <c r="F12" s="129">
        <v>24703</v>
      </c>
      <c r="G12" s="261">
        <v>0</v>
      </c>
      <c r="H12" s="355">
        <v>0</v>
      </c>
    </row>
    <row r="13" spans="1:8">
      <c r="A13" s="43"/>
      <c r="B13" s="260" t="s">
        <v>389</v>
      </c>
      <c r="C13" s="129">
        <v>89945</v>
      </c>
      <c r="D13" s="129">
        <v>89945</v>
      </c>
      <c r="E13" s="128">
        <v>0</v>
      </c>
      <c r="F13" s="129">
        <v>8516</v>
      </c>
      <c r="G13" s="261">
        <v>0</v>
      </c>
      <c r="H13" s="355">
        <v>0</v>
      </c>
    </row>
    <row r="14" spans="1:8">
      <c r="A14" s="43"/>
      <c r="B14" s="260" t="s">
        <v>382</v>
      </c>
      <c r="C14" s="129">
        <v>69790</v>
      </c>
      <c r="D14" s="129">
        <v>69790</v>
      </c>
      <c r="E14" s="128">
        <v>0</v>
      </c>
      <c r="F14" s="129">
        <v>17447</v>
      </c>
      <c r="G14" s="261">
        <v>0</v>
      </c>
      <c r="H14" s="355">
        <v>0</v>
      </c>
    </row>
    <row r="15" spans="1:8">
      <c r="A15" s="43"/>
      <c r="B15" s="260" t="s">
        <v>395</v>
      </c>
      <c r="C15" s="128">
        <v>864</v>
      </c>
      <c r="D15" s="128">
        <v>864</v>
      </c>
      <c r="E15" s="128">
        <v>0</v>
      </c>
      <c r="F15" s="128">
        <v>66</v>
      </c>
      <c r="G15" s="261">
        <v>0</v>
      </c>
      <c r="H15" s="355">
        <v>0</v>
      </c>
    </row>
    <row r="16" spans="1:8">
      <c r="A16" s="43"/>
      <c r="B16" s="260" t="s">
        <v>687</v>
      </c>
      <c r="C16" s="129">
        <v>37457</v>
      </c>
      <c r="D16" s="129">
        <v>37457</v>
      </c>
      <c r="E16" s="128">
        <v>0</v>
      </c>
      <c r="F16" s="128">
        <v>0</v>
      </c>
      <c r="G16" s="261">
        <v>0</v>
      </c>
      <c r="H16" s="355">
        <v>0</v>
      </c>
    </row>
    <row r="17" spans="1:8">
      <c r="A17" s="43"/>
      <c r="B17" s="260" t="s">
        <v>688</v>
      </c>
      <c r="C17" s="129">
        <v>4334</v>
      </c>
      <c r="D17" s="129">
        <v>2210</v>
      </c>
      <c r="E17" s="128">
        <v>0</v>
      </c>
      <c r="F17" s="128">
        <v>0</v>
      </c>
      <c r="G17" s="261">
        <v>137486.51</v>
      </c>
      <c r="H17" s="355">
        <v>0</v>
      </c>
    </row>
    <row r="18" spans="1:8">
      <c r="A18" s="43"/>
      <c r="B18" s="260" t="s">
        <v>689</v>
      </c>
      <c r="C18" s="129">
        <v>2399</v>
      </c>
      <c r="D18" s="128">
        <v>0</v>
      </c>
      <c r="E18" s="128">
        <v>0</v>
      </c>
      <c r="F18" s="128">
        <v>0</v>
      </c>
      <c r="G18" s="261">
        <v>155287.26999999999</v>
      </c>
      <c r="H18" s="355">
        <v>0</v>
      </c>
    </row>
    <row r="19" spans="1:8">
      <c r="A19" s="43"/>
      <c r="B19" s="260" t="s">
        <v>390</v>
      </c>
      <c r="C19" s="129">
        <v>1049</v>
      </c>
      <c r="D19" s="128">
        <v>0</v>
      </c>
      <c r="E19" s="128">
        <v>0</v>
      </c>
      <c r="F19" s="128">
        <v>0</v>
      </c>
      <c r="G19" s="261">
        <v>67901.77</v>
      </c>
      <c r="H19" s="355">
        <v>0</v>
      </c>
    </row>
    <row r="20" spans="1:8">
      <c r="A20" s="43"/>
      <c r="B20" s="260" t="s">
        <v>376</v>
      </c>
      <c r="C20" s="129">
        <v>1456</v>
      </c>
      <c r="D20" s="128">
        <v>0</v>
      </c>
      <c r="E20" s="128">
        <v>0</v>
      </c>
      <c r="F20" s="128">
        <v>0</v>
      </c>
      <c r="G20" s="261">
        <v>94246.88</v>
      </c>
      <c r="H20" s="355">
        <v>0</v>
      </c>
    </row>
    <row r="21" spans="1:8">
      <c r="A21" s="43"/>
      <c r="B21" s="260" t="s">
        <v>627</v>
      </c>
      <c r="C21" s="129">
        <v>27616</v>
      </c>
      <c r="D21" s="129">
        <v>27616</v>
      </c>
      <c r="E21" s="128">
        <v>0</v>
      </c>
      <c r="F21" s="128">
        <v>0</v>
      </c>
      <c r="G21" s="261">
        <v>0</v>
      </c>
      <c r="H21" s="355">
        <v>0</v>
      </c>
    </row>
    <row r="22" spans="1:8">
      <c r="A22" s="43"/>
      <c r="B22" s="260" t="s">
        <v>628</v>
      </c>
      <c r="C22" s="129">
        <v>7610</v>
      </c>
      <c r="D22" s="128">
        <v>0</v>
      </c>
      <c r="E22" s="128">
        <v>0</v>
      </c>
      <c r="F22" s="128">
        <v>0</v>
      </c>
      <c r="G22" s="261">
        <v>492595.3</v>
      </c>
      <c r="H22" s="355">
        <v>0</v>
      </c>
    </row>
    <row r="23" spans="1:8">
      <c r="A23" s="43"/>
      <c r="B23" s="260" t="s">
        <v>418</v>
      </c>
      <c r="C23" s="129">
        <v>402665</v>
      </c>
      <c r="D23" s="129">
        <v>402665</v>
      </c>
      <c r="E23" s="128">
        <v>0</v>
      </c>
      <c r="F23" s="128">
        <v>0</v>
      </c>
      <c r="G23" s="261">
        <v>0</v>
      </c>
      <c r="H23" s="355">
        <v>0</v>
      </c>
    </row>
    <row r="24" spans="1:8">
      <c r="A24" s="43"/>
      <c r="B24" s="260" t="s">
        <v>690</v>
      </c>
      <c r="C24" s="129">
        <v>5771</v>
      </c>
      <c r="D24" s="129">
        <v>5771</v>
      </c>
      <c r="E24" s="128">
        <v>0</v>
      </c>
      <c r="F24" s="128">
        <v>0</v>
      </c>
      <c r="G24" s="261">
        <v>0</v>
      </c>
      <c r="H24" s="355">
        <v>0</v>
      </c>
    </row>
    <row r="25" spans="1:8">
      <c r="A25" s="43"/>
      <c r="B25" s="260" t="s">
        <v>631</v>
      </c>
      <c r="C25" s="129">
        <v>42648</v>
      </c>
      <c r="D25" s="129">
        <v>42648</v>
      </c>
      <c r="E25" s="128">
        <v>0</v>
      </c>
      <c r="F25" s="128">
        <v>0</v>
      </c>
      <c r="G25" s="261">
        <v>0</v>
      </c>
      <c r="H25" s="355">
        <v>0</v>
      </c>
    </row>
    <row r="26" spans="1:8">
      <c r="A26" s="43"/>
      <c r="B26" s="260" t="s">
        <v>415</v>
      </c>
      <c r="C26" s="129">
        <v>2320652</v>
      </c>
      <c r="D26" s="129">
        <v>2320652</v>
      </c>
      <c r="E26" s="128">
        <v>0</v>
      </c>
      <c r="F26" s="129">
        <v>97114</v>
      </c>
      <c r="G26" s="261">
        <v>0</v>
      </c>
      <c r="H26" s="355">
        <v>0</v>
      </c>
    </row>
    <row r="27" spans="1:8">
      <c r="A27" s="43"/>
      <c r="B27" s="260" t="s">
        <v>632</v>
      </c>
      <c r="C27" s="129">
        <v>1637</v>
      </c>
      <c r="D27" s="128">
        <v>0</v>
      </c>
      <c r="E27" s="128">
        <v>0</v>
      </c>
      <c r="F27" s="128">
        <v>0</v>
      </c>
      <c r="G27" s="261">
        <v>105963.01</v>
      </c>
      <c r="H27" s="355">
        <v>0</v>
      </c>
    </row>
    <row r="28" spans="1:8">
      <c r="A28" s="43"/>
      <c r="B28" s="260" t="s">
        <v>691</v>
      </c>
      <c r="C28" s="129">
        <v>108827</v>
      </c>
      <c r="D28" s="129">
        <v>108827</v>
      </c>
      <c r="E28" s="128">
        <v>0</v>
      </c>
      <c r="F28" s="128">
        <v>0</v>
      </c>
      <c r="G28" s="261">
        <v>0</v>
      </c>
      <c r="H28" s="355">
        <v>0</v>
      </c>
    </row>
    <row r="29" spans="1:8">
      <c r="A29" s="43"/>
      <c r="B29" s="260" t="s">
        <v>396</v>
      </c>
      <c r="C29" s="129">
        <v>9832</v>
      </c>
      <c r="D29" s="129">
        <v>9832</v>
      </c>
      <c r="E29" s="128">
        <v>0</v>
      </c>
      <c r="F29" s="128">
        <v>0</v>
      </c>
      <c r="G29" s="261">
        <v>0</v>
      </c>
      <c r="H29" s="355">
        <v>0</v>
      </c>
    </row>
    <row r="30" spans="1:8">
      <c r="A30" s="43"/>
      <c r="B30" s="260" t="s">
        <v>386</v>
      </c>
      <c r="C30" s="129">
        <v>215444</v>
      </c>
      <c r="D30" s="129">
        <v>215444</v>
      </c>
      <c r="E30" s="128">
        <v>0</v>
      </c>
      <c r="F30" s="128">
        <v>0</v>
      </c>
      <c r="G30" s="261">
        <v>0</v>
      </c>
      <c r="H30" s="355">
        <v>0</v>
      </c>
    </row>
    <row r="31" spans="1:8">
      <c r="A31" s="43"/>
      <c r="B31" s="260" t="s">
        <v>692</v>
      </c>
      <c r="C31" s="129">
        <v>6535</v>
      </c>
      <c r="D31" s="128">
        <v>0</v>
      </c>
      <c r="E31" s="128">
        <v>0</v>
      </c>
      <c r="F31" s="128">
        <v>0</v>
      </c>
      <c r="G31" s="261">
        <v>423010.56</v>
      </c>
      <c r="H31" s="355">
        <v>0</v>
      </c>
    </row>
    <row r="32" spans="1:8">
      <c r="A32" s="43"/>
      <c r="B32" s="260" t="s">
        <v>639</v>
      </c>
      <c r="C32" s="129">
        <v>28986</v>
      </c>
      <c r="D32" s="129">
        <v>1768</v>
      </c>
      <c r="E32" s="128">
        <v>0</v>
      </c>
      <c r="F32" s="128">
        <v>0</v>
      </c>
      <c r="G32" s="261">
        <v>1761821.14</v>
      </c>
      <c r="H32" s="355">
        <v>0</v>
      </c>
    </row>
    <row r="33" spans="1:8">
      <c r="A33" s="43"/>
      <c r="B33" s="260" t="s">
        <v>403</v>
      </c>
      <c r="C33" s="129">
        <v>1740</v>
      </c>
      <c r="D33" s="128">
        <v>0</v>
      </c>
      <c r="E33" s="128">
        <v>0</v>
      </c>
      <c r="F33" s="128">
        <v>0</v>
      </c>
      <c r="G33" s="261">
        <v>112630.2</v>
      </c>
      <c r="H33" s="355">
        <v>0</v>
      </c>
    </row>
    <row r="34" spans="1:8">
      <c r="A34" s="43"/>
      <c r="B34" s="260" t="s">
        <v>397</v>
      </c>
      <c r="C34" s="128">
        <v>769</v>
      </c>
      <c r="D34" s="128">
        <v>0</v>
      </c>
      <c r="E34" s="128">
        <v>0</v>
      </c>
      <c r="F34" s="128">
        <v>0</v>
      </c>
      <c r="G34" s="261">
        <v>49777.37</v>
      </c>
      <c r="H34" s="355">
        <v>0</v>
      </c>
    </row>
    <row r="35" spans="1:8">
      <c r="A35" s="43"/>
      <c r="B35" s="260" t="s">
        <v>641</v>
      </c>
      <c r="C35" s="129">
        <v>1616</v>
      </c>
      <c r="D35" s="128">
        <v>0</v>
      </c>
      <c r="E35" s="128">
        <v>0</v>
      </c>
      <c r="F35" s="128">
        <v>0</v>
      </c>
      <c r="G35" s="261">
        <v>104603.68</v>
      </c>
      <c r="H35" s="355">
        <v>0</v>
      </c>
    </row>
    <row r="36" spans="1:8">
      <c r="A36" s="43"/>
      <c r="B36" s="260" t="s">
        <v>642</v>
      </c>
      <c r="C36" s="129">
        <v>17399</v>
      </c>
      <c r="D36" s="128">
        <v>0</v>
      </c>
      <c r="E36" s="128">
        <v>0</v>
      </c>
      <c r="F36" s="128">
        <v>0</v>
      </c>
      <c r="G36" s="261">
        <v>1126237.27</v>
      </c>
      <c r="H36" s="355">
        <v>0</v>
      </c>
    </row>
    <row r="37" spans="1:8">
      <c r="A37" s="43"/>
      <c r="B37" s="260" t="s">
        <v>643</v>
      </c>
      <c r="C37" s="129">
        <v>4467</v>
      </c>
      <c r="D37" s="129">
        <v>1329</v>
      </c>
      <c r="E37" s="128">
        <v>0</v>
      </c>
      <c r="F37" s="128">
        <v>0</v>
      </c>
      <c r="G37" s="261">
        <v>203122.74</v>
      </c>
      <c r="H37" s="355">
        <v>0</v>
      </c>
    </row>
    <row r="38" spans="1:8">
      <c r="A38" s="43"/>
      <c r="B38" s="260" t="s">
        <v>644</v>
      </c>
      <c r="C38" s="129">
        <v>8437</v>
      </c>
      <c r="D38" s="129">
        <v>8437</v>
      </c>
      <c r="E38" s="128">
        <v>0</v>
      </c>
      <c r="F38" s="128">
        <v>650</v>
      </c>
      <c r="G38" s="261">
        <v>0</v>
      </c>
      <c r="H38" s="355">
        <v>0</v>
      </c>
    </row>
    <row r="39" spans="1:8">
      <c r="A39" s="43"/>
      <c r="B39" s="260" t="s">
        <v>693</v>
      </c>
      <c r="C39" s="129">
        <v>2055</v>
      </c>
      <c r="D39" s="129">
        <v>2055</v>
      </c>
      <c r="E39" s="128">
        <v>0</v>
      </c>
      <c r="F39" s="128">
        <v>513</v>
      </c>
      <c r="G39" s="261">
        <v>0</v>
      </c>
      <c r="H39" s="355">
        <v>0</v>
      </c>
    </row>
    <row r="40" spans="1:8">
      <c r="A40" s="43"/>
      <c r="B40" s="260" t="s">
        <v>421</v>
      </c>
      <c r="C40" s="129">
        <v>359034</v>
      </c>
      <c r="D40" s="129">
        <v>359034</v>
      </c>
      <c r="E40" s="128">
        <v>0</v>
      </c>
      <c r="F40" s="128">
        <v>0</v>
      </c>
      <c r="G40" s="261">
        <v>0</v>
      </c>
      <c r="H40" s="355">
        <v>0</v>
      </c>
    </row>
    <row r="41" spans="1:8">
      <c r="A41" s="43"/>
      <c r="B41" s="260" t="s">
        <v>647</v>
      </c>
      <c r="C41" s="128">
        <v>513</v>
      </c>
      <c r="D41" s="128">
        <v>0</v>
      </c>
      <c r="E41" s="128">
        <v>0</v>
      </c>
      <c r="F41" s="128">
        <v>0</v>
      </c>
      <c r="G41" s="261">
        <v>33206.49</v>
      </c>
      <c r="H41" s="355">
        <v>0</v>
      </c>
    </row>
    <row r="42" spans="1:8">
      <c r="A42" s="43"/>
      <c r="B42" s="260" t="s">
        <v>694</v>
      </c>
      <c r="C42" s="129">
        <v>159290</v>
      </c>
      <c r="D42" s="128">
        <v>0</v>
      </c>
      <c r="E42" s="128">
        <v>0</v>
      </c>
      <c r="F42" s="128">
        <v>0</v>
      </c>
      <c r="G42" s="261">
        <v>10310841.699999999</v>
      </c>
      <c r="H42" s="355">
        <v>0</v>
      </c>
    </row>
    <row r="43" spans="1:8">
      <c r="A43" s="43"/>
      <c r="B43" s="260" t="s">
        <v>378</v>
      </c>
      <c r="C43" s="129">
        <v>1675</v>
      </c>
      <c r="D43" s="128">
        <v>0</v>
      </c>
      <c r="E43" s="128">
        <v>0</v>
      </c>
      <c r="F43" s="128">
        <v>0</v>
      </c>
      <c r="G43" s="261">
        <v>108422.75</v>
      </c>
      <c r="H43" s="355">
        <v>0</v>
      </c>
    </row>
    <row r="44" spans="1:8">
      <c r="A44" s="43"/>
      <c r="B44" s="260" t="s">
        <v>652</v>
      </c>
      <c r="C44" s="129">
        <v>35034</v>
      </c>
      <c r="D44" s="128">
        <v>0</v>
      </c>
      <c r="E44" s="128">
        <v>0</v>
      </c>
      <c r="F44" s="128">
        <v>0</v>
      </c>
      <c r="G44" s="261">
        <v>2267750.8199999998</v>
      </c>
      <c r="H44" s="355">
        <v>0</v>
      </c>
    </row>
    <row r="45" spans="1:8">
      <c r="A45" s="43"/>
      <c r="B45" s="260" t="s">
        <v>653</v>
      </c>
      <c r="C45" s="129">
        <v>5142</v>
      </c>
      <c r="D45" s="128">
        <v>0</v>
      </c>
      <c r="E45" s="128">
        <v>0</v>
      </c>
      <c r="F45" s="128">
        <v>0</v>
      </c>
      <c r="G45" s="261">
        <v>332841.65999999997</v>
      </c>
      <c r="H45" s="355">
        <v>0</v>
      </c>
    </row>
    <row r="46" spans="1:8">
      <c r="A46" s="43"/>
      <c r="B46" s="260" t="s">
        <v>695</v>
      </c>
      <c r="C46" s="128">
        <v>304</v>
      </c>
      <c r="D46" s="128">
        <v>0</v>
      </c>
      <c r="E46" s="128">
        <v>0</v>
      </c>
      <c r="F46" s="128">
        <v>0</v>
      </c>
      <c r="G46" s="261">
        <v>19677.919999999998</v>
      </c>
      <c r="H46" s="355">
        <v>0</v>
      </c>
    </row>
    <row r="47" spans="1:8">
      <c r="A47" s="43"/>
      <c r="B47" s="260" t="s">
        <v>696</v>
      </c>
      <c r="C47" s="128">
        <v>524</v>
      </c>
      <c r="D47" s="128">
        <v>0</v>
      </c>
      <c r="E47" s="128">
        <v>0</v>
      </c>
      <c r="F47" s="128">
        <v>0</v>
      </c>
      <c r="G47" s="261">
        <v>33918.51</v>
      </c>
      <c r="H47" s="355">
        <v>0</v>
      </c>
    </row>
    <row r="48" spans="1:8">
      <c r="A48" s="43"/>
      <c r="B48" s="260" t="s">
        <v>697</v>
      </c>
      <c r="C48" s="129">
        <v>734853</v>
      </c>
      <c r="D48" s="129">
        <v>734853</v>
      </c>
      <c r="E48" s="128">
        <v>0</v>
      </c>
      <c r="F48" s="128">
        <v>0</v>
      </c>
      <c r="G48" s="261">
        <v>0</v>
      </c>
      <c r="H48" s="355">
        <v>0</v>
      </c>
    </row>
    <row r="49" spans="1:8">
      <c r="A49" s="43"/>
      <c r="B49" s="260" t="s">
        <v>417</v>
      </c>
      <c r="C49" s="129">
        <v>702336</v>
      </c>
      <c r="D49" s="129">
        <v>702336</v>
      </c>
      <c r="E49" s="128">
        <v>0</v>
      </c>
      <c r="F49" s="128">
        <v>0</v>
      </c>
      <c r="G49" s="261">
        <v>0</v>
      </c>
      <c r="H49" s="355">
        <v>0</v>
      </c>
    </row>
    <row r="50" spans="1:8">
      <c r="A50" s="43"/>
      <c r="B50" s="260" t="s">
        <v>698</v>
      </c>
      <c r="C50" s="128">
        <v>33</v>
      </c>
      <c r="D50" s="128">
        <v>33</v>
      </c>
      <c r="E50" s="128">
        <v>0</v>
      </c>
      <c r="F50" s="128">
        <v>0</v>
      </c>
      <c r="G50" s="261">
        <v>0</v>
      </c>
      <c r="H50" s="355">
        <v>0</v>
      </c>
    </row>
    <row r="51" spans="1:8">
      <c r="A51" s="43"/>
      <c r="B51" s="260" t="s">
        <v>699</v>
      </c>
      <c r="C51" s="129">
        <v>291465</v>
      </c>
      <c r="D51" s="129">
        <v>291465</v>
      </c>
      <c r="E51" s="128">
        <v>0</v>
      </c>
      <c r="F51" s="128">
        <v>0</v>
      </c>
      <c r="G51" s="261">
        <v>0</v>
      </c>
      <c r="H51" s="355">
        <v>0</v>
      </c>
    </row>
    <row r="52" spans="1:8">
      <c r="A52" s="43"/>
      <c r="B52" s="260" t="s">
        <v>700</v>
      </c>
      <c r="C52" s="129">
        <v>8963</v>
      </c>
      <c r="D52" s="129">
        <v>8963</v>
      </c>
      <c r="E52" s="128">
        <v>0</v>
      </c>
      <c r="F52" s="128">
        <v>0</v>
      </c>
      <c r="G52" s="261">
        <v>0</v>
      </c>
      <c r="H52" s="355">
        <v>0</v>
      </c>
    </row>
    <row r="53" spans="1:8">
      <c r="A53" s="43"/>
      <c r="B53" s="260" t="s">
        <v>655</v>
      </c>
      <c r="C53" s="129">
        <v>23996</v>
      </c>
      <c r="D53" s="129">
        <v>23996</v>
      </c>
      <c r="E53" s="128">
        <v>0</v>
      </c>
      <c r="F53" s="128">
        <v>0</v>
      </c>
      <c r="G53" s="261">
        <v>0</v>
      </c>
      <c r="H53" s="355">
        <v>0</v>
      </c>
    </row>
    <row r="54" spans="1:8">
      <c r="A54" s="43"/>
      <c r="B54" s="260" t="s">
        <v>701</v>
      </c>
      <c r="C54" s="129">
        <v>854913</v>
      </c>
      <c r="D54" s="129">
        <v>31271</v>
      </c>
      <c r="E54" s="128">
        <v>0</v>
      </c>
      <c r="F54" s="129">
        <v>31271</v>
      </c>
      <c r="G54" s="261">
        <v>53314346.659999996</v>
      </c>
      <c r="H54" s="355">
        <v>0</v>
      </c>
    </row>
    <row r="55" spans="1:8">
      <c r="A55" s="43"/>
      <c r="B55" s="260" t="s">
        <v>388</v>
      </c>
      <c r="C55" s="128">
        <v>632</v>
      </c>
      <c r="D55" s="128">
        <v>0</v>
      </c>
      <c r="E55" s="128">
        <v>0</v>
      </c>
      <c r="F55" s="128">
        <v>0</v>
      </c>
      <c r="G55" s="261">
        <v>40909.360000000001</v>
      </c>
      <c r="H55" s="355">
        <v>0</v>
      </c>
    </row>
    <row r="56" spans="1:8">
      <c r="A56" s="43"/>
      <c r="B56" s="260" t="s">
        <v>657</v>
      </c>
      <c r="C56" s="129">
        <v>55986</v>
      </c>
      <c r="D56" s="129">
        <v>55986</v>
      </c>
      <c r="E56" s="128">
        <v>0</v>
      </c>
      <c r="F56" s="128">
        <v>1</v>
      </c>
      <c r="G56" s="261">
        <v>0</v>
      </c>
      <c r="H56" s="355">
        <v>0</v>
      </c>
    </row>
    <row r="57" spans="1:8">
      <c r="A57" s="43"/>
      <c r="B57" s="260" t="s">
        <v>704</v>
      </c>
      <c r="C57" s="129">
        <v>10072</v>
      </c>
      <c r="D57" s="128">
        <v>0</v>
      </c>
      <c r="E57" s="128">
        <v>0</v>
      </c>
      <c r="F57" s="128">
        <v>0</v>
      </c>
      <c r="G57" s="261">
        <v>325980.28000000003</v>
      </c>
      <c r="H57" s="355">
        <v>330642.24</v>
      </c>
    </row>
    <row r="58" spans="1:8">
      <c r="A58" s="43"/>
      <c r="B58" s="260" t="s">
        <v>423</v>
      </c>
      <c r="C58" s="129">
        <v>1012208</v>
      </c>
      <c r="D58" s="129">
        <v>1012208</v>
      </c>
      <c r="E58" s="128">
        <v>0</v>
      </c>
      <c r="F58" s="128">
        <v>0</v>
      </c>
      <c r="G58" s="261">
        <v>0</v>
      </c>
      <c r="H58" s="355">
        <v>0</v>
      </c>
    </row>
    <row r="59" spans="1:8">
      <c r="A59" s="43"/>
      <c r="B59" s="260" t="s">
        <v>661</v>
      </c>
      <c r="C59" s="129">
        <v>82900</v>
      </c>
      <c r="D59" s="129">
        <v>82900</v>
      </c>
      <c r="E59" s="128">
        <v>0</v>
      </c>
      <c r="F59" s="129">
        <v>20594</v>
      </c>
      <c r="G59" s="261">
        <v>0</v>
      </c>
      <c r="H59" s="355">
        <v>0</v>
      </c>
    </row>
    <row r="60" spans="1:8">
      <c r="A60" s="43"/>
      <c r="B60" s="260" t="s">
        <v>705</v>
      </c>
      <c r="C60" s="129">
        <v>25291</v>
      </c>
      <c r="D60" s="128">
        <v>0</v>
      </c>
      <c r="E60" s="128">
        <v>0</v>
      </c>
      <c r="F60" s="128">
        <v>0</v>
      </c>
      <c r="G60" s="261">
        <v>1637086.43</v>
      </c>
      <c r="H60" s="355">
        <v>0</v>
      </c>
    </row>
    <row r="61" spans="1:8">
      <c r="A61" s="43"/>
      <c r="B61" s="260" t="s">
        <v>706</v>
      </c>
      <c r="C61" s="129">
        <v>42024</v>
      </c>
      <c r="D61" s="129">
        <v>42024</v>
      </c>
      <c r="E61" s="128">
        <v>0</v>
      </c>
      <c r="F61" s="129">
        <v>10506</v>
      </c>
      <c r="G61" s="261">
        <v>0</v>
      </c>
      <c r="H61" s="355">
        <v>0</v>
      </c>
    </row>
    <row r="62" spans="1:8">
      <c r="A62" s="43"/>
      <c r="B62" s="260" t="s">
        <v>383</v>
      </c>
      <c r="C62" s="129">
        <v>221825</v>
      </c>
      <c r="D62" s="129">
        <v>221825</v>
      </c>
      <c r="E62" s="128">
        <v>0</v>
      </c>
      <c r="F62" s="129">
        <v>38910</v>
      </c>
      <c r="G62" s="261">
        <v>0</v>
      </c>
      <c r="H62" s="355">
        <v>0</v>
      </c>
    </row>
    <row r="63" spans="1:8">
      <c r="A63" s="43"/>
      <c r="B63" s="260" t="s">
        <v>665</v>
      </c>
      <c r="C63" s="129">
        <v>46821</v>
      </c>
      <c r="D63" s="128">
        <v>0</v>
      </c>
      <c r="E63" s="128">
        <v>0</v>
      </c>
      <c r="F63" s="128">
        <v>0</v>
      </c>
      <c r="G63" s="261">
        <v>3030723.33</v>
      </c>
      <c r="H63" s="355">
        <v>0</v>
      </c>
    </row>
    <row r="64" spans="1:8">
      <c r="A64" s="43"/>
      <c r="B64" s="260" t="s">
        <v>707</v>
      </c>
      <c r="C64" s="128">
        <v>228</v>
      </c>
      <c r="D64" s="128">
        <v>228</v>
      </c>
      <c r="E64" s="128">
        <v>0</v>
      </c>
      <c r="F64" s="128">
        <v>0</v>
      </c>
      <c r="G64" s="261">
        <v>0</v>
      </c>
      <c r="H64" s="355">
        <v>0</v>
      </c>
    </row>
    <row r="65" spans="1:8">
      <c r="A65" s="43"/>
      <c r="B65" s="260" t="s">
        <v>667</v>
      </c>
      <c r="C65" s="129">
        <v>8609</v>
      </c>
      <c r="D65" s="128">
        <v>0</v>
      </c>
      <c r="E65" s="128">
        <v>0</v>
      </c>
      <c r="F65" s="128">
        <v>0</v>
      </c>
      <c r="G65" s="261">
        <v>557260.56999999995</v>
      </c>
      <c r="H65" s="355">
        <v>0</v>
      </c>
    </row>
    <row r="66" spans="1:8">
      <c r="A66" s="43"/>
      <c r="B66" s="260" t="s">
        <v>424</v>
      </c>
      <c r="C66" s="129">
        <v>528874</v>
      </c>
      <c r="D66" s="129">
        <v>528874</v>
      </c>
      <c r="E66" s="128">
        <v>0</v>
      </c>
      <c r="F66" s="129">
        <v>132151</v>
      </c>
      <c r="G66" s="261">
        <v>0</v>
      </c>
      <c r="H66" s="355">
        <v>0</v>
      </c>
    </row>
    <row r="67" spans="1:8">
      <c r="A67" s="43"/>
      <c r="B67" s="260" t="s">
        <v>401</v>
      </c>
      <c r="C67" s="129">
        <v>2140</v>
      </c>
      <c r="D67" s="128">
        <v>0</v>
      </c>
      <c r="E67" s="128">
        <v>0</v>
      </c>
      <c r="F67" s="128">
        <v>0</v>
      </c>
      <c r="G67" s="261">
        <v>138522.20000000001</v>
      </c>
      <c r="H67" s="355">
        <v>0</v>
      </c>
    </row>
    <row r="68" spans="1:8">
      <c r="A68" s="43"/>
      <c r="B68" s="260" t="s">
        <v>669</v>
      </c>
      <c r="C68" s="129">
        <v>18478</v>
      </c>
      <c r="D68" s="128">
        <v>0</v>
      </c>
      <c r="E68" s="128">
        <v>0</v>
      </c>
      <c r="F68" s="128">
        <v>0</v>
      </c>
      <c r="G68" s="261">
        <v>0</v>
      </c>
      <c r="H68" s="355">
        <v>0</v>
      </c>
    </row>
    <row r="69" spans="1:8">
      <c r="A69" s="43"/>
      <c r="B69" s="260" t="s">
        <v>708</v>
      </c>
      <c r="C69" s="129">
        <v>441783</v>
      </c>
      <c r="D69" s="129">
        <v>323919</v>
      </c>
      <c r="E69" s="128">
        <v>0</v>
      </c>
      <c r="F69" s="129">
        <v>1859</v>
      </c>
      <c r="G69" s="261">
        <v>7629336.7199999997</v>
      </c>
      <c r="H69" s="355">
        <v>0</v>
      </c>
    </row>
    <row r="70" spans="1:8">
      <c r="A70" s="43"/>
      <c r="B70" s="260" t="s">
        <v>709</v>
      </c>
      <c r="C70" s="128">
        <v>243</v>
      </c>
      <c r="D70" s="128">
        <v>0</v>
      </c>
      <c r="E70" s="128">
        <v>0</v>
      </c>
      <c r="F70" s="128">
        <v>0</v>
      </c>
      <c r="G70" s="261">
        <v>15729.39</v>
      </c>
      <c r="H70" s="355">
        <v>0</v>
      </c>
    </row>
    <row r="71" spans="1:8">
      <c r="A71" s="43"/>
      <c r="B71" s="260" t="s">
        <v>671</v>
      </c>
      <c r="C71" s="128">
        <v>491</v>
      </c>
      <c r="D71" s="128">
        <v>491</v>
      </c>
      <c r="E71" s="128">
        <v>0</v>
      </c>
      <c r="F71" s="128">
        <v>0</v>
      </c>
      <c r="G71" s="261">
        <v>0</v>
      </c>
      <c r="H71" s="355">
        <v>0</v>
      </c>
    </row>
    <row r="72" spans="1:8">
      <c r="A72" s="43"/>
      <c r="B72" s="260" t="s">
        <v>710</v>
      </c>
      <c r="C72" s="129">
        <v>1009</v>
      </c>
      <c r="D72" s="128">
        <v>0</v>
      </c>
      <c r="E72" s="128">
        <v>0</v>
      </c>
      <c r="F72" s="128">
        <v>0</v>
      </c>
      <c r="G72" s="261">
        <v>65312.57</v>
      </c>
      <c r="H72" s="355">
        <v>0</v>
      </c>
    </row>
    <row r="73" spans="1:8">
      <c r="A73" s="43"/>
      <c r="B73" s="260" t="s">
        <v>711</v>
      </c>
      <c r="C73" s="129">
        <v>11812</v>
      </c>
      <c r="D73" s="128">
        <v>0</v>
      </c>
      <c r="E73" s="128">
        <v>0</v>
      </c>
      <c r="F73" s="128">
        <v>0</v>
      </c>
      <c r="G73" s="261">
        <v>764590.76</v>
      </c>
      <c r="H73" s="355">
        <v>0</v>
      </c>
    </row>
    <row r="74" spans="1:8">
      <c r="A74" s="43"/>
      <c r="B74" s="260" t="s">
        <v>712</v>
      </c>
      <c r="C74" s="129">
        <v>129065</v>
      </c>
      <c r="D74" s="128">
        <v>0</v>
      </c>
      <c r="E74" s="128">
        <v>0</v>
      </c>
      <c r="F74" s="128">
        <v>0</v>
      </c>
      <c r="G74" s="261">
        <v>8354377.4500000002</v>
      </c>
      <c r="H74" s="355">
        <v>0</v>
      </c>
    </row>
    <row r="75" spans="1:8">
      <c r="A75" s="43"/>
      <c r="B75" s="260" t="s">
        <v>379</v>
      </c>
      <c r="C75" s="129">
        <v>12086</v>
      </c>
      <c r="D75" s="129">
        <v>12086</v>
      </c>
      <c r="E75" s="128">
        <v>0</v>
      </c>
      <c r="F75" s="129">
        <v>2971</v>
      </c>
      <c r="G75" s="261">
        <v>0</v>
      </c>
      <c r="H75" s="355">
        <v>0</v>
      </c>
    </row>
    <row r="76" spans="1:8">
      <c r="A76" s="43"/>
      <c r="B76" s="260" t="s">
        <v>716</v>
      </c>
      <c r="C76" s="128">
        <v>137</v>
      </c>
      <c r="D76" s="128">
        <v>137</v>
      </c>
      <c r="E76" s="128">
        <v>0</v>
      </c>
      <c r="F76" s="128">
        <v>0</v>
      </c>
      <c r="G76" s="261">
        <v>0</v>
      </c>
      <c r="H76" s="355">
        <v>0</v>
      </c>
    </row>
    <row r="77" spans="1:8">
      <c r="A77" s="43"/>
      <c r="B77" s="260" t="s">
        <v>678</v>
      </c>
      <c r="C77" s="129">
        <v>61320</v>
      </c>
      <c r="D77" s="129">
        <v>61320</v>
      </c>
      <c r="E77" s="128">
        <v>0</v>
      </c>
      <c r="F77" s="128">
        <v>0</v>
      </c>
      <c r="G77" s="261">
        <v>0</v>
      </c>
      <c r="H77" s="355">
        <v>0</v>
      </c>
    </row>
    <row r="78" spans="1:8">
      <c r="A78" s="43"/>
      <c r="B78" s="260" t="s">
        <v>679</v>
      </c>
      <c r="C78" s="129">
        <v>6869</v>
      </c>
      <c r="D78" s="128">
        <v>0</v>
      </c>
      <c r="E78" s="128">
        <v>0</v>
      </c>
      <c r="F78" s="128">
        <v>0</v>
      </c>
      <c r="G78" s="261">
        <v>0</v>
      </c>
      <c r="H78" s="355">
        <v>0</v>
      </c>
    </row>
    <row r="79" spans="1:8">
      <c r="A79" s="43"/>
      <c r="B79" s="317" t="s">
        <v>717</v>
      </c>
      <c r="C79" s="294">
        <f t="shared" ref="C79:H79" si="0">SUM(C10:C78)</f>
        <v>10524875</v>
      </c>
      <c r="D79" s="294">
        <f t="shared" si="0"/>
        <v>9045156</v>
      </c>
      <c r="E79" s="294">
        <f t="shared" si="0"/>
        <v>41004</v>
      </c>
      <c r="F79" s="294">
        <f t="shared" si="0"/>
        <v>387764</v>
      </c>
      <c r="G79" s="348">
        <f t="shared" si="0"/>
        <v>93815519.270000011</v>
      </c>
      <c r="H79" s="348">
        <f t="shared" si="0"/>
        <v>330642.24</v>
      </c>
    </row>
    <row r="80" spans="1:8">
      <c r="A80" s="43"/>
      <c r="B80" s="43"/>
      <c r="C80" s="43"/>
      <c r="D80" s="43"/>
      <c r="E80" s="43"/>
      <c r="F80" s="43"/>
      <c r="G80" s="43"/>
      <c r="H80" s="146"/>
    </row>
    <row r="81" spans="1:8">
      <c r="A81" s="43"/>
      <c r="B81" s="131" t="s">
        <v>713</v>
      </c>
      <c r="C81" s="131"/>
      <c r="D81" s="131"/>
      <c r="E81" s="131"/>
      <c r="F81" s="131"/>
      <c r="G81" s="131"/>
      <c r="H81" s="131"/>
    </row>
    <row r="82" spans="1:8">
      <c r="A82" s="43"/>
      <c r="B82" s="43" t="s">
        <v>714</v>
      </c>
      <c r="C82" s="123"/>
      <c r="D82" s="123"/>
      <c r="E82" s="123"/>
      <c r="F82" s="123"/>
      <c r="G82" s="123"/>
      <c r="H82" s="123"/>
    </row>
    <row r="83" spans="1:8" ht="14.65">
      <c r="H83" s="356"/>
    </row>
    <row r="84" spans="1:8">
      <c r="B84" s="63" t="s">
        <v>127</v>
      </c>
      <c r="C84" s="11"/>
      <c r="D84" s="11"/>
      <c r="E84" s="11"/>
      <c r="F84" s="11"/>
      <c r="G84" s="26"/>
      <c r="H84" s="357"/>
    </row>
    <row r="85" spans="1:8" ht="14.65">
      <c r="H85" s="356"/>
    </row>
    <row r="86" spans="1:8" ht="14.65">
      <c r="H86" s="356"/>
    </row>
    <row r="87" spans="1:8" ht="14.65">
      <c r="H87" s="356"/>
    </row>
    <row r="88" spans="1:8" ht="14.65">
      <c r="H88" s="356"/>
    </row>
    <row r="89" spans="1:8" ht="14.65">
      <c r="H89" s="356"/>
    </row>
    <row r="90" spans="1:8" ht="14.65">
      <c r="H90" s="356"/>
    </row>
    <row r="91" spans="1:8" ht="14.65">
      <c r="H91" s="356"/>
    </row>
    <row r="92" spans="1:8" ht="14.65">
      <c r="H92" s="356"/>
    </row>
    <row r="93" spans="1:8" ht="14.65">
      <c r="H93" s="356"/>
    </row>
    <row r="94" spans="1:8" ht="14.65">
      <c r="H94" s="356"/>
    </row>
    <row r="95" spans="1:8" ht="14.65">
      <c r="H95" s="356"/>
    </row>
    <row r="96" spans="1:8" ht="14.65">
      <c r="H96" s="356"/>
    </row>
    <row r="98" spans="2:5">
      <c r="B98" s="29"/>
    </row>
    <row r="100" spans="2:5">
      <c r="B100" s="7"/>
    </row>
    <row r="102" spans="2:5">
      <c r="B102" s="31"/>
      <c r="C102" s="6"/>
      <c r="D102" s="6"/>
      <c r="E102" s="6"/>
    </row>
    <row r="103" spans="2:5">
      <c r="C103" s="6"/>
      <c r="D103" s="6"/>
      <c r="E103" s="6"/>
    </row>
    <row r="104" spans="2:5">
      <c r="B104" s="31"/>
      <c r="C104" s="6"/>
      <c r="D104" s="6"/>
      <c r="E104" s="6"/>
    </row>
  </sheetData>
  <sortState xmlns:xlrd2="http://schemas.microsoft.com/office/spreadsheetml/2017/richdata2" ref="B10:H78">
    <sortCondition ref="B10:B78"/>
  </sortState>
  <hyperlinks>
    <hyperlink ref="B84" location="Introduction!A1" display="Return to information tab" xr:uid="{40B5C327-ACA6-4091-9667-78BBA1BB9FC9}"/>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2FE9-B6D3-47AF-BDC2-308EA3F23B46}">
  <sheetPr codeName="Sheet51">
    <tabColor theme="1"/>
    <pageSetUpPr autoPageBreaks="0"/>
  </sheetPr>
  <dimension ref="B1:I137"/>
  <sheetViews>
    <sheetView showGridLines="0" workbookViewId="0"/>
  </sheetViews>
  <sheetFormatPr defaultColWidth="8.85546875" defaultRowHeight="14.25"/>
  <cols>
    <col min="1" max="1" width="2.42578125" customWidth="1"/>
    <col min="2" max="2" width="41.140625" customWidth="1"/>
    <col min="3" max="3" width="23.42578125" customWidth="1"/>
    <col min="4" max="4" width="27.140625" customWidth="1"/>
    <col min="5" max="5" width="27.42578125" customWidth="1"/>
    <col min="6" max="7" width="25.85546875" customWidth="1"/>
    <col min="8" max="8" width="27.85546875" customWidth="1"/>
    <col min="9" max="9" width="24.85546875" customWidth="1"/>
    <col min="12" max="12" width="20.42578125" customWidth="1"/>
  </cols>
  <sheetData>
    <row r="1" spans="2:9" ht="15.75">
      <c r="B1" s="43"/>
      <c r="C1" s="43"/>
      <c r="D1" s="43"/>
      <c r="E1" s="43"/>
      <c r="F1" s="43"/>
      <c r="G1" s="43"/>
      <c r="H1" s="43"/>
      <c r="I1" s="43"/>
    </row>
    <row r="2" spans="2:9" ht="15.75">
      <c r="B2" s="43"/>
      <c r="C2" s="43"/>
      <c r="D2" s="43"/>
      <c r="E2" s="43"/>
      <c r="F2" s="43"/>
      <c r="G2" s="43"/>
      <c r="H2" s="43"/>
      <c r="I2" s="43"/>
    </row>
    <row r="3" spans="2:9" ht="15.75">
      <c r="B3" s="43"/>
      <c r="C3" s="43"/>
      <c r="D3" s="43"/>
      <c r="E3" s="43"/>
      <c r="F3" s="43"/>
      <c r="G3" s="43"/>
      <c r="H3" s="43"/>
      <c r="I3" s="43"/>
    </row>
    <row r="4" spans="2:9" ht="15.75">
      <c r="B4" s="43"/>
      <c r="C4" s="43"/>
      <c r="D4" s="43"/>
      <c r="E4" s="43"/>
      <c r="F4" s="43"/>
      <c r="G4" s="43"/>
      <c r="H4" s="43"/>
      <c r="I4" s="43"/>
    </row>
    <row r="5" spans="2:9" ht="21">
      <c r="B5" s="70" t="s">
        <v>612</v>
      </c>
      <c r="C5" s="43"/>
      <c r="D5" s="43"/>
      <c r="E5" s="43"/>
      <c r="F5" s="43"/>
      <c r="G5" s="43"/>
      <c r="H5" s="43"/>
      <c r="I5" s="43"/>
    </row>
    <row r="6" spans="2:9" ht="15.75">
      <c r="B6" s="43"/>
      <c r="C6" s="43"/>
      <c r="D6" s="43"/>
      <c r="E6" s="43"/>
      <c r="F6" s="43"/>
      <c r="G6" s="43"/>
      <c r="H6" s="43"/>
      <c r="I6" s="43"/>
    </row>
    <row r="7" spans="2:9" ht="18">
      <c r="B7" s="69" t="s">
        <v>718</v>
      </c>
      <c r="C7" s="43"/>
      <c r="D7" s="43"/>
      <c r="E7" s="43"/>
      <c r="F7" s="43"/>
      <c r="G7" s="43"/>
      <c r="H7" s="43"/>
      <c r="I7" s="43"/>
    </row>
    <row r="8" spans="2:9" ht="15.75">
      <c r="B8" s="43"/>
      <c r="C8" s="43"/>
      <c r="D8" s="43"/>
      <c r="E8" s="43"/>
      <c r="F8" s="43"/>
      <c r="G8" s="43"/>
      <c r="H8" s="43"/>
      <c r="I8" s="43"/>
    </row>
    <row r="9" spans="2:9" ht="32.25" customHeight="1">
      <c r="B9" s="304" t="s">
        <v>681</v>
      </c>
      <c r="C9" s="293" t="s">
        <v>682</v>
      </c>
      <c r="D9" s="293" t="s">
        <v>492</v>
      </c>
      <c r="E9" s="293" t="s">
        <v>683</v>
      </c>
      <c r="F9" s="293" t="s">
        <v>684</v>
      </c>
      <c r="G9" s="293" t="s">
        <v>685</v>
      </c>
      <c r="H9" s="293" t="s">
        <v>686</v>
      </c>
      <c r="I9" s="43"/>
    </row>
    <row r="10" spans="2:9" ht="15.75">
      <c r="B10" s="260" t="s">
        <v>719</v>
      </c>
      <c r="C10" s="129">
        <v>232759</v>
      </c>
      <c r="D10" s="129">
        <v>232759</v>
      </c>
      <c r="E10" s="128">
        <v>0</v>
      </c>
      <c r="F10" s="128">
        <v>0</v>
      </c>
      <c r="G10" s="261">
        <v>0</v>
      </c>
      <c r="H10" s="222">
        <v>0</v>
      </c>
      <c r="I10" s="43"/>
    </row>
    <row r="11" spans="2:9" ht="15.75">
      <c r="B11" s="260" t="s">
        <v>619</v>
      </c>
      <c r="C11" s="129">
        <v>65896</v>
      </c>
      <c r="D11" s="129">
        <v>65896</v>
      </c>
      <c r="E11" s="128">
        <v>0</v>
      </c>
      <c r="F11" s="129">
        <v>8389</v>
      </c>
      <c r="G11" s="261">
        <v>0</v>
      </c>
      <c r="H11" s="222">
        <v>0</v>
      </c>
      <c r="I11" s="43"/>
    </row>
    <row r="12" spans="2:9" ht="15.75">
      <c r="B12" s="260" t="s">
        <v>720</v>
      </c>
      <c r="C12" s="129">
        <v>316047</v>
      </c>
      <c r="D12" s="129">
        <v>316047</v>
      </c>
      <c r="E12" s="128">
        <v>0</v>
      </c>
      <c r="F12" s="129">
        <v>9409</v>
      </c>
      <c r="G12" s="261">
        <v>0</v>
      </c>
      <c r="H12" s="222">
        <v>0</v>
      </c>
      <c r="I12" s="43"/>
    </row>
    <row r="13" spans="2:9" ht="15.75">
      <c r="B13" s="260" t="s">
        <v>635</v>
      </c>
      <c r="C13" s="129">
        <v>8921</v>
      </c>
      <c r="D13" s="129">
        <v>7096</v>
      </c>
      <c r="E13" s="128">
        <v>0</v>
      </c>
      <c r="F13" s="128">
        <v>0</v>
      </c>
      <c r="G13" s="261">
        <v>118132.25</v>
      </c>
      <c r="H13" s="222">
        <v>0</v>
      </c>
      <c r="I13" s="43"/>
    </row>
    <row r="14" spans="2:9" ht="15.75">
      <c r="B14" s="260" t="s">
        <v>398</v>
      </c>
      <c r="C14" s="129">
        <v>9837</v>
      </c>
      <c r="D14" s="128">
        <v>0</v>
      </c>
      <c r="E14" s="128">
        <v>0</v>
      </c>
      <c r="F14" s="128">
        <v>0</v>
      </c>
      <c r="G14" s="261">
        <v>636749.01</v>
      </c>
      <c r="H14" s="222">
        <v>0</v>
      </c>
      <c r="I14" s="43"/>
    </row>
    <row r="15" spans="2:9" ht="15.75">
      <c r="B15" s="260" t="s">
        <v>721</v>
      </c>
      <c r="C15" s="129">
        <v>138131</v>
      </c>
      <c r="D15" s="129">
        <v>138131</v>
      </c>
      <c r="E15" s="128">
        <v>0</v>
      </c>
      <c r="F15" s="129">
        <v>34531</v>
      </c>
      <c r="G15" s="261">
        <v>0</v>
      </c>
      <c r="H15" s="222">
        <v>0</v>
      </c>
      <c r="I15" s="43"/>
    </row>
    <row r="16" spans="2:9" ht="15.75">
      <c r="B16" s="260" t="s">
        <v>656</v>
      </c>
      <c r="C16" s="129">
        <v>441182</v>
      </c>
      <c r="D16" s="129">
        <v>441182</v>
      </c>
      <c r="E16" s="128">
        <v>0</v>
      </c>
      <c r="F16" s="129">
        <v>16320</v>
      </c>
      <c r="G16" s="261">
        <v>0</v>
      </c>
      <c r="H16" s="222">
        <v>0</v>
      </c>
      <c r="I16" s="43"/>
    </row>
    <row r="17" spans="2:9" ht="15.75">
      <c r="B17" s="260" t="s">
        <v>722</v>
      </c>
      <c r="C17" s="129">
        <v>51220</v>
      </c>
      <c r="D17" s="129">
        <v>51220</v>
      </c>
      <c r="E17" s="128">
        <v>0</v>
      </c>
      <c r="F17" s="128">
        <v>741</v>
      </c>
      <c r="G17" s="261">
        <v>0</v>
      </c>
      <c r="H17" s="222">
        <v>0</v>
      </c>
      <c r="I17" s="43"/>
    </row>
    <row r="18" spans="2:9" ht="15.75">
      <c r="B18" s="260" t="s">
        <v>662</v>
      </c>
      <c r="C18" s="129">
        <v>1859</v>
      </c>
      <c r="D18" s="128">
        <v>0</v>
      </c>
      <c r="E18" s="128">
        <v>0</v>
      </c>
      <c r="F18" s="128">
        <v>0</v>
      </c>
      <c r="G18" s="261">
        <v>120333.07</v>
      </c>
      <c r="H18" s="222">
        <v>0</v>
      </c>
      <c r="I18" s="43"/>
    </row>
    <row r="19" spans="2:9" ht="15.75">
      <c r="B19" s="260" t="s">
        <v>723</v>
      </c>
      <c r="C19" s="129">
        <v>127146</v>
      </c>
      <c r="D19" s="129">
        <v>127146</v>
      </c>
      <c r="E19" s="128">
        <v>0</v>
      </c>
      <c r="F19" s="129">
        <v>9836</v>
      </c>
      <c r="G19" s="261">
        <v>0</v>
      </c>
      <c r="H19" s="222">
        <v>0</v>
      </c>
      <c r="I19" s="43"/>
    </row>
    <row r="20" spans="2:9" ht="15.75">
      <c r="B20" s="317" t="s">
        <v>717</v>
      </c>
      <c r="C20" s="294">
        <f>SUM(C10:C19)</f>
        <v>1392998</v>
      </c>
      <c r="D20" s="294">
        <f>SUM(D10:D19)</f>
        <v>1379477</v>
      </c>
      <c r="E20" s="293">
        <f>SUM(E10:E19)</f>
        <v>0</v>
      </c>
      <c r="F20" s="294">
        <f>SUM(F10:F19)</f>
        <v>79226</v>
      </c>
      <c r="G20" s="347">
        <f t="shared" ref="G20" si="0">SUM(G10:G18)</f>
        <v>875214.33000000007</v>
      </c>
      <c r="H20" s="347">
        <f>SUM(H10:H19)</f>
        <v>0</v>
      </c>
      <c r="I20" s="43"/>
    </row>
    <row r="21" spans="2:9" ht="15.75">
      <c r="B21" s="49"/>
      <c r="C21" s="49"/>
      <c r="D21" s="49"/>
      <c r="E21" s="49"/>
      <c r="F21" s="49"/>
      <c r="G21" s="49"/>
      <c r="H21" s="49"/>
      <c r="I21" s="43"/>
    </row>
    <row r="22" spans="2:9" ht="15.75">
      <c r="B22" s="131" t="s">
        <v>713</v>
      </c>
      <c r="C22" s="131"/>
      <c r="D22" s="131"/>
      <c r="E22" s="131"/>
      <c r="F22" s="131"/>
      <c r="G22" s="131"/>
      <c r="H22" s="131"/>
      <c r="I22" s="43"/>
    </row>
    <row r="23" spans="2:9" ht="15.75">
      <c r="B23" s="43" t="s">
        <v>714</v>
      </c>
      <c r="C23" s="123"/>
      <c r="D23" s="123"/>
      <c r="E23" s="123"/>
      <c r="F23" s="123"/>
      <c r="G23" s="123"/>
      <c r="H23" s="123"/>
      <c r="I23" s="43"/>
    </row>
    <row r="24" spans="2:9" ht="15.75">
      <c r="B24" s="43"/>
      <c r="C24" s="43"/>
      <c r="D24" s="43"/>
      <c r="E24" s="43"/>
      <c r="F24" s="43"/>
      <c r="G24" s="43"/>
      <c r="H24" s="43"/>
      <c r="I24" s="43"/>
    </row>
    <row r="25" spans="2:9" ht="15.75">
      <c r="B25" s="63" t="s">
        <v>127</v>
      </c>
      <c r="C25" s="43"/>
      <c r="D25" s="43"/>
      <c r="E25" s="43"/>
      <c r="F25" s="43"/>
      <c r="G25" s="43"/>
      <c r="H25" s="43"/>
      <c r="I25" s="43"/>
    </row>
    <row r="26" spans="2:9" ht="15.75">
      <c r="B26" s="43"/>
      <c r="C26" s="43"/>
      <c r="D26" s="43"/>
      <c r="E26" s="43"/>
      <c r="F26" s="43"/>
      <c r="G26" s="43"/>
      <c r="H26" s="43"/>
      <c r="I26" s="43"/>
    </row>
    <row r="27" spans="2:9" ht="15.75">
      <c r="B27" s="43"/>
      <c r="C27" s="43"/>
      <c r="D27" s="43"/>
      <c r="E27" s="43"/>
      <c r="F27" s="43"/>
      <c r="G27" s="43"/>
      <c r="H27" s="43"/>
      <c r="I27" s="43"/>
    </row>
    <row r="28" spans="2:9" ht="15.75">
      <c r="B28" s="43"/>
      <c r="C28" s="43"/>
      <c r="D28" s="43"/>
      <c r="E28" s="43"/>
      <c r="F28" s="43"/>
      <c r="G28" s="43"/>
      <c r="H28" s="43"/>
      <c r="I28" s="43"/>
    </row>
    <row r="113" spans="9:9">
      <c r="I113" s="32"/>
    </row>
    <row r="114" spans="9:9">
      <c r="I114" s="32"/>
    </row>
    <row r="116" spans="9:9">
      <c r="I116" s="32"/>
    </row>
    <row r="117" spans="9:9">
      <c r="I117" s="32"/>
    </row>
    <row r="118" spans="9:9">
      <c r="I118" s="32"/>
    </row>
    <row r="119" spans="9:9">
      <c r="I119" s="32"/>
    </row>
    <row r="120" spans="9:9">
      <c r="I120" s="32"/>
    </row>
    <row r="121" spans="9:9">
      <c r="I121" s="32"/>
    </row>
    <row r="122" spans="9:9">
      <c r="I122" s="32"/>
    </row>
    <row r="123" spans="9:9">
      <c r="I123" s="32"/>
    </row>
    <row r="124" spans="9:9">
      <c r="I124" s="32"/>
    </row>
    <row r="125" spans="9:9">
      <c r="I125" s="32"/>
    </row>
    <row r="126" spans="9:9">
      <c r="I126" s="32"/>
    </row>
    <row r="127" spans="9:9">
      <c r="I127" s="32"/>
    </row>
    <row r="128" spans="9:9">
      <c r="I128" s="32"/>
    </row>
    <row r="129" spans="2:9">
      <c r="I129" s="32"/>
    </row>
    <row r="131" spans="2:9">
      <c r="B131" s="29"/>
    </row>
    <row r="133" spans="2:9">
      <c r="B133" s="7"/>
    </row>
    <row r="135" spans="2:9">
      <c r="B135" s="31"/>
      <c r="C135" s="6"/>
      <c r="D135" s="6"/>
      <c r="E135" s="6"/>
      <c r="F135" s="6"/>
    </row>
    <row r="136" spans="2:9">
      <c r="C136" s="6"/>
      <c r="D136" s="6"/>
      <c r="E136" s="6"/>
      <c r="F136" s="6"/>
    </row>
    <row r="137" spans="2:9">
      <c r="B137" s="31"/>
      <c r="C137" s="6"/>
      <c r="D137" s="6"/>
      <c r="E137" s="6"/>
      <c r="F137" s="6"/>
    </row>
  </sheetData>
  <sortState xmlns:xlrd2="http://schemas.microsoft.com/office/spreadsheetml/2017/richdata2" ref="B10:H18">
    <sortCondition ref="B10:B18"/>
  </sortState>
  <hyperlinks>
    <hyperlink ref="B25" location="Introduction!A1" display="Return to information tab" xr:uid="{45E3BA27-87BF-4D63-8F15-817BB774FFAB}"/>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C9B6-53A2-4657-BF3D-8C71E7837873}">
  <sheetPr codeName="Sheet52">
    <tabColor theme="1"/>
    <pageSetUpPr autoPageBreaks="0"/>
  </sheetPr>
  <dimension ref="B5:I139"/>
  <sheetViews>
    <sheetView showGridLines="0" workbookViewId="0"/>
  </sheetViews>
  <sheetFormatPr defaultColWidth="8.85546875" defaultRowHeight="14.25"/>
  <cols>
    <col min="1" max="1" width="2.42578125" customWidth="1"/>
    <col min="2" max="2" width="41.140625" customWidth="1"/>
    <col min="3" max="3" width="30.85546875" customWidth="1"/>
    <col min="4" max="4" width="31.140625" customWidth="1"/>
    <col min="5" max="5" width="28.42578125" customWidth="1"/>
    <col min="6" max="7" width="25.85546875" customWidth="1"/>
    <col min="8" max="8" width="27.85546875" customWidth="1"/>
    <col min="9" max="9" width="24.85546875" customWidth="1"/>
    <col min="12" max="12" width="20.42578125" customWidth="1"/>
  </cols>
  <sheetData>
    <row r="5" spans="2:6" ht="21">
      <c r="B5" s="70" t="s">
        <v>612</v>
      </c>
    </row>
    <row r="7" spans="2:6" ht="18">
      <c r="B7" s="69" t="s">
        <v>66</v>
      </c>
    </row>
    <row r="9" spans="2:6" ht="47.25">
      <c r="B9" s="349" t="s">
        <v>724</v>
      </c>
      <c r="C9" s="318" t="s">
        <v>725</v>
      </c>
      <c r="D9" s="318" t="s">
        <v>726</v>
      </c>
      <c r="E9" s="318" t="s">
        <v>727</v>
      </c>
    </row>
    <row r="10" spans="2:6" ht="15.75">
      <c r="B10" s="105" t="s">
        <v>213</v>
      </c>
      <c r="C10" s="129">
        <v>851836</v>
      </c>
      <c r="D10" s="129">
        <v>143498</v>
      </c>
      <c r="E10" s="129">
        <v>995334</v>
      </c>
      <c r="F10" s="11"/>
    </row>
    <row r="11" spans="2:6" ht="15.75">
      <c r="B11" s="105" t="s">
        <v>214</v>
      </c>
      <c r="C11" s="129">
        <v>874999</v>
      </c>
      <c r="D11" s="129">
        <v>29301</v>
      </c>
      <c r="E11" s="129">
        <v>904300</v>
      </c>
      <c r="F11" s="11"/>
    </row>
    <row r="12" spans="2:6" ht="15.75">
      <c r="B12" s="105" t="s">
        <v>215</v>
      </c>
      <c r="C12" s="129">
        <v>1352131</v>
      </c>
      <c r="D12" s="129">
        <v>58973</v>
      </c>
      <c r="E12" s="129">
        <v>1411104</v>
      </c>
      <c r="F12" s="11"/>
    </row>
    <row r="13" spans="2:6" ht="15.75">
      <c r="B13" s="105" t="s">
        <v>216</v>
      </c>
      <c r="C13" s="129">
        <v>1707067</v>
      </c>
      <c r="D13" s="129">
        <v>87290</v>
      </c>
      <c r="E13" s="129">
        <v>1794357</v>
      </c>
      <c r="F13" s="11"/>
    </row>
    <row r="14" spans="2:6" ht="15.75">
      <c r="B14" s="105" t="s">
        <v>217</v>
      </c>
      <c r="C14" s="129">
        <v>2180927</v>
      </c>
      <c r="D14" s="129">
        <v>181429</v>
      </c>
      <c r="E14" s="129">
        <v>2362356</v>
      </c>
      <c r="F14" s="11"/>
    </row>
    <row r="15" spans="2:6" ht="15.75">
      <c r="B15" s="105" t="s">
        <v>218</v>
      </c>
      <c r="C15" s="129">
        <v>2659159</v>
      </c>
      <c r="D15" s="129">
        <v>254106</v>
      </c>
      <c r="E15" s="129">
        <v>2913265</v>
      </c>
      <c r="F15" s="11"/>
    </row>
    <row r="16" spans="2:6" ht="15.75">
      <c r="B16" s="105" t="s">
        <v>219</v>
      </c>
      <c r="C16" s="129">
        <v>2718830</v>
      </c>
      <c r="D16" s="129">
        <v>235812</v>
      </c>
      <c r="E16" s="129">
        <v>2954642</v>
      </c>
      <c r="F16" s="11"/>
    </row>
    <row r="17" spans="2:6" ht="15.75">
      <c r="B17" s="105" t="s">
        <v>220</v>
      </c>
      <c r="C17" s="129">
        <v>2853221</v>
      </c>
      <c r="D17" s="129">
        <v>256848</v>
      </c>
      <c r="E17" s="129">
        <v>3110069</v>
      </c>
      <c r="F17" s="11"/>
    </row>
    <row r="18" spans="2:6" ht="15.75">
      <c r="B18" s="105" t="s">
        <v>221</v>
      </c>
      <c r="C18" s="129">
        <v>3011031</v>
      </c>
      <c r="D18" s="129">
        <v>262290</v>
      </c>
      <c r="E18" s="129">
        <v>3273321</v>
      </c>
      <c r="F18" s="11"/>
    </row>
    <row r="19" spans="2:6" ht="15.75">
      <c r="B19" s="105" t="s">
        <v>222</v>
      </c>
      <c r="C19" s="67">
        <v>2857898</v>
      </c>
      <c r="D19" s="67">
        <v>245095</v>
      </c>
      <c r="E19" s="67">
        <v>3102993</v>
      </c>
      <c r="F19" s="11"/>
    </row>
    <row r="20" spans="2:6" ht="15.75">
      <c r="B20" s="105" t="s">
        <v>223</v>
      </c>
      <c r="C20" s="67">
        <v>2724367</v>
      </c>
      <c r="D20" s="67">
        <v>247779</v>
      </c>
      <c r="E20" s="67">
        <v>2972146</v>
      </c>
      <c r="F20" s="11"/>
    </row>
    <row r="21" spans="2:6" ht="15.75">
      <c r="B21" s="105" t="s">
        <v>224</v>
      </c>
      <c r="C21" s="67">
        <v>4534833</v>
      </c>
      <c r="D21" s="67">
        <v>269662</v>
      </c>
      <c r="E21" s="67">
        <v>4804495</v>
      </c>
    </row>
    <row r="22" spans="2:6" ht="15.75">
      <c r="B22" s="106"/>
      <c r="C22" s="223"/>
      <c r="D22" s="223"/>
      <c r="E22" s="223"/>
    </row>
    <row r="23" spans="2:6" ht="15.75">
      <c r="B23" s="63" t="s">
        <v>127</v>
      </c>
    </row>
    <row r="24" spans="2:6">
      <c r="B24" s="8"/>
    </row>
    <row r="115" spans="9:9">
      <c r="I115" s="32"/>
    </row>
    <row r="116" spans="9:9">
      <c r="I116" s="32"/>
    </row>
    <row r="118" spans="9:9">
      <c r="I118" s="32"/>
    </row>
    <row r="119" spans="9:9">
      <c r="I119" s="32"/>
    </row>
    <row r="120" spans="9:9">
      <c r="I120" s="32"/>
    </row>
    <row r="121" spans="9:9">
      <c r="I121" s="32"/>
    </row>
    <row r="122" spans="9:9">
      <c r="I122" s="32"/>
    </row>
    <row r="123" spans="9:9">
      <c r="I123" s="32"/>
    </row>
    <row r="124" spans="9:9">
      <c r="I124" s="32"/>
    </row>
    <row r="125" spans="9:9">
      <c r="I125" s="32"/>
    </row>
    <row r="126" spans="9:9">
      <c r="I126" s="32"/>
    </row>
    <row r="127" spans="9:9">
      <c r="I127" s="32"/>
    </row>
    <row r="128" spans="9:9">
      <c r="I128" s="32"/>
    </row>
    <row r="129" spans="2:9">
      <c r="I129" s="32"/>
    </row>
    <row r="130" spans="2:9">
      <c r="I130" s="32"/>
    </row>
    <row r="131" spans="2:9">
      <c r="I131" s="32"/>
    </row>
    <row r="133" spans="2:9">
      <c r="B133" s="29"/>
    </row>
    <row r="135" spans="2:9">
      <c r="B135" s="7"/>
    </row>
    <row r="137" spans="2:9">
      <c r="B137" s="31"/>
      <c r="C137" s="6"/>
      <c r="D137" s="6"/>
      <c r="E137" s="6"/>
      <c r="F137" s="6"/>
    </row>
    <row r="138" spans="2:9">
      <c r="C138" s="6"/>
      <c r="D138" s="6"/>
      <c r="E138" s="6"/>
      <c r="F138" s="6"/>
    </row>
    <row r="139" spans="2:9">
      <c r="B139" s="31"/>
      <c r="C139" s="6"/>
      <c r="D139" s="6"/>
      <c r="E139" s="6"/>
      <c r="F139" s="6"/>
    </row>
  </sheetData>
  <hyperlinks>
    <hyperlink ref="B23" location="Introduction!A1" display="Return to information tab" xr:uid="{C659972E-79F1-449A-BAEC-A959C0DD8B30}"/>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F824-C927-4397-9BED-7FACC732EF3E}">
  <sheetPr codeName="Sheet53">
    <tabColor theme="1"/>
    <pageSetUpPr autoPageBreaks="0"/>
  </sheetPr>
  <dimension ref="B5:I122"/>
  <sheetViews>
    <sheetView showGridLines="0" workbookViewId="0"/>
  </sheetViews>
  <sheetFormatPr defaultColWidth="8.85546875" defaultRowHeight="14.25"/>
  <cols>
    <col min="1" max="1" width="2.42578125" customWidth="1"/>
    <col min="2" max="2" width="41.140625" customWidth="1"/>
    <col min="3" max="3" width="28.42578125" customWidth="1"/>
    <col min="4" max="4" width="27.140625" customWidth="1"/>
    <col min="5" max="5" width="28.42578125" customWidth="1"/>
    <col min="6" max="7" width="25.85546875" customWidth="1"/>
    <col min="8" max="8" width="27.85546875" customWidth="1"/>
    <col min="9" max="9" width="24.85546875" customWidth="1"/>
    <col min="12" max="12" width="20.42578125" customWidth="1"/>
  </cols>
  <sheetData>
    <row r="5" spans="2:2" ht="21">
      <c r="B5" s="70" t="s">
        <v>612</v>
      </c>
    </row>
    <row r="6" spans="2:2" ht="15.75">
      <c r="B6" s="43"/>
    </row>
    <row r="7" spans="2:2" ht="18">
      <c r="B7" s="69" t="s">
        <v>67</v>
      </c>
    </row>
    <row r="8" spans="2:2" ht="15.75">
      <c r="B8" s="43"/>
    </row>
    <row r="9" spans="2:2" ht="15.75">
      <c r="B9" s="317" t="s">
        <v>728</v>
      </c>
    </row>
    <row r="10" spans="2:2" ht="15.75">
      <c r="B10" s="224" t="s">
        <v>666</v>
      </c>
    </row>
    <row r="11" spans="2:2" ht="15.75">
      <c r="B11" s="224" t="s">
        <v>399</v>
      </c>
    </row>
    <row r="12" spans="2:2" ht="15.75">
      <c r="B12" s="43"/>
    </row>
    <row r="13" spans="2:2" ht="15.75">
      <c r="B13" s="63" t="s">
        <v>127</v>
      </c>
    </row>
    <row r="14" spans="2:2" ht="15.75">
      <c r="B14" s="43"/>
    </row>
    <row r="15" spans="2:2" ht="15.75">
      <c r="B15" s="43"/>
    </row>
    <row r="16" spans="2:2" ht="15.75">
      <c r="B16" s="43"/>
    </row>
    <row r="17" spans="2:2" ht="15.75">
      <c r="B17" s="43"/>
    </row>
    <row r="18" spans="2:2" ht="15.75">
      <c r="B18" s="43"/>
    </row>
    <row r="19" spans="2:2" ht="15.75">
      <c r="B19" s="43"/>
    </row>
    <row r="20" spans="2:2" ht="15.75">
      <c r="B20" s="43"/>
    </row>
    <row r="98" spans="9:9">
      <c r="I98" s="32"/>
    </row>
    <row r="99" spans="9:9">
      <c r="I99" s="32"/>
    </row>
    <row r="101" spans="9:9">
      <c r="I101" s="32"/>
    </row>
    <row r="102" spans="9:9">
      <c r="I102" s="32"/>
    </row>
    <row r="103" spans="9:9">
      <c r="I103" s="32"/>
    </row>
    <row r="104" spans="9:9">
      <c r="I104" s="32"/>
    </row>
    <row r="105" spans="9:9">
      <c r="I105" s="32"/>
    </row>
    <row r="106" spans="9:9">
      <c r="I106" s="32"/>
    </row>
    <row r="107" spans="9:9">
      <c r="I107" s="32"/>
    </row>
    <row r="108" spans="9:9">
      <c r="I108" s="32"/>
    </row>
    <row r="109" spans="9:9">
      <c r="I109" s="32"/>
    </row>
    <row r="110" spans="9:9">
      <c r="I110" s="32"/>
    </row>
    <row r="111" spans="9:9">
      <c r="I111" s="32"/>
    </row>
    <row r="112" spans="9:9">
      <c r="I112" s="32"/>
    </row>
    <row r="113" spans="2:9">
      <c r="I113" s="32"/>
    </row>
    <row r="114" spans="2:9">
      <c r="I114" s="32"/>
    </row>
    <row r="116" spans="2:9">
      <c r="B116" s="29"/>
    </row>
    <row r="118" spans="2:9">
      <c r="B118" s="7"/>
    </row>
    <row r="120" spans="2:9">
      <c r="B120" s="31"/>
      <c r="C120" s="6"/>
      <c r="D120" s="6"/>
      <c r="E120" s="6"/>
      <c r="F120" s="6"/>
    </row>
    <row r="121" spans="2:9">
      <c r="C121" s="6"/>
      <c r="D121" s="6"/>
      <c r="E121" s="6"/>
      <c r="F121" s="6"/>
    </row>
    <row r="122" spans="2:9">
      <c r="B122" s="31"/>
      <c r="C122" s="6"/>
      <c r="D122" s="6"/>
      <c r="E122" s="6"/>
      <c r="F122" s="6"/>
    </row>
  </sheetData>
  <hyperlinks>
    <hyperlink ref="B13" location="Introduction!A1" display="Return to information tab" xr:uid="{A1723D60-D117-4FEB-AB21-B77AF5281ACA}"/>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AD41-9D70-4D71-A4EE-377C24D6077D}">
  <sheetPr codeName="Sheet54">
    <tabColor theme="1"/>
    <pageSetUpPr autoPageBreaks="0"/>
  </sheetPr>
  <dimension ref="B1:I105"/>
  <sheetViews>
    <sheetView zoomScaleNormal="100" workbookViewId="0"/>
  </sheetViews>
  <sheetFormatPr defaultColWidth="8.85546875" defaultRowHeight="14.25"/>
  <cols>
    <col min="1" max="1" width="2.42578125" style="17" customWidth="1"/>
    <col min="2" max="2" width="55.5703125" style="17" customWidth="1"/>
    <col min="3" max="3" width="24.85546875" style="17" customWidth="1"/>
    <col min="4" max="7" width="30.5703125" style="17" bestFit="1" customWidth="1"/>
    <col min="8" max="8" width="22.85546875" style="17" bestFit="1" customWidth="1"/>
    <col min="9" max="9" width="13.28515625" style="17" bestFit="1" customWidth="1"/>
    <col min="10" max="10" width="8.85546875" style="17"/>
    <col min="11" max="11" width="20.42578125" style="17" customWidth="1"/>
    <col min="12" max="16384" width="8.85546875" style="17"/>
  </cols>
  <sheetData>
    <row r="1" spans="2:9" ht="15.75">
      <c r="C1" s="49"/>
      <c r="D1" s="49"/>
      <c r="E1" s="49"/>
      <c r="F1" s="49"/>
      <c r="G1" s="49"/>
      <c r="H1" s="49"/>
    </row>
    <row r="2" spans="2:9" ht="15.75">
      <c r="C2" s="49"/>
      <c r="D2" s="49"/>
      <c r="E2" s="49"/>
      <c r="F2" s="49"/>
      <c r="G2" s="49"/>
      <c r="H2" s="49"/>
    </row>
    <row r="3" spans="2:9" ht="15.75">
      <c r="C3" s="49"/>
      <c r="D3" s="49"/>
      <c r="E3" s="49"/>
      <c r="F3" s="49"/>
      <c r="G3" s="49"/>
      <c r="H3" s="49"/>
    </row>
    <row r="4" spans="2:9" ht="15.75">
      <c r="B4" s="49"/>
      <c r="C4" s="49"/>
      <c r="D4" s="49"/>
      <c r="E4" s="49"/>
      <c r="F4" s="49"/>
      <c r="G4" s="49"/>
      <c r="H4" s="49"/>
      <c r="I4" s="49"/>
    </row>
    <row r="5" spans="2:9" ht="21">
      <c r="B5" s="70" t="s">
        <v>729</v>
      </c>
      <c r="C5" s="49"/>
      <c r="D5" s="49"/>
      <c r="E5" s="49"/>
      <c r="F5" s="49"/>
      <c r="G5" s="49"/>
      <c r="H5" s="49"/>
      <c r="I5" s="49"/>
    </row>
    <row r="6" spans="2:9" ht="15.75">
      <c r="B6" s="49"/>
      <c r="C6" s="49"/>
      <c r="D6" s="49"/>
      <c r="E6" s="49"/>
      <c r="F6" s="49"/>
      <c r="G6" s="49"/>
      <c r="H6" s="49"/>
      <c r="I6" s="49"/>
    </row>
    <row r="7" spans="2:9" ht="18">
      <c r="B7" s="97" t="s">
        <v>730</v>
      </c>
      <c r="C7" s="49"/>
      <c r="D7" s="49"/>
      <c r="E7" s="49"/>
      <c r="F7" s="49"/>
      <c r="G7" s="49"/>
      <c r="H7" s="49"/>
      <c r="I7" s="49"/>
    </row>
    <row r="8" spans="2:9" ht="15.75">
      <c r="B8" s="49"/>
      <c r="C8" s="49"/>
      <c r="D8" s="49"/>
      <c r="E8" s="49"/>
      <c r="F8" s="49"/>
      <c r="G8" s="49"/>
      <c r="H8" s="49"/>
      <c r="I8" s="49"/>
    </row>
    <row r="9" spans="2:9" ht="43.9" customHeight="1">
      <c r="B9" s="304" t="s">
        <v>681</v>
      </c>
      <c r="C9" s="293" t="s">
        <v>731</v>
      </c>
      <c r="D9" s="293" t="s">
        <v>732</v>
      </c>
      <c r="E9" s="293" t="s">
        <v>733</v>
      </c>
      <c r="F9" s="293" t="s">
        <v>734</v>
      </c>
      <c r="G9" s="293" t="s">
        <v>735</v>
      </c>
      <c r="H9" s="293" t="s">
        <v>736</v>
      </c>
      <c r="I9" s="49"/>
    </row>
    <row r="10" spans="2:9" ht="15.75">
      <c r="B10" s="260" t="s">
        <v>737</v>
      </c>
      <c r="C10" s="264">
        <v>14.88</v>
      </c>
      <c r="D10" s="264">
        <v>3.72</v>
      </c>
      <c r="E10" s="264">
        <v>11.16</v>
      </c>
      <c r="F10" s="264">
        <v>0</v>
      </c>
      <c r="G10" s="264">
        <v>0</v>
      </c>
      <c r="H10" s="264">
        <v>14.88</v>
      </c>
      <c r="I10" s="226"/>
    </row>
    <row r="11" spans="2:9" ht="15.75">
      <c r="B11" s="260" t="s">
        <v>738</v>
      </c>
      <c r="C11" s="264">
        <v>317743.56</v>
      </c>
      <c r="D11" s="264">
        <v>79435.89</v>
      </c>
      <c r="E11" s="264">
        <v>79435.89</v>
      </c>
      <c r="F11" s="264">
        <v>79435.89</v>
      </c>
      <c r="G11" s="264">
        <v>79435.89</v>
      </c>
      <c r="H11" s="264">
        <v>317743.56</v>
      </c>
      <c r="I11" s="226"/>
    </row>
    <row r="12" spans="2:9" ht="15.75">
      <c r="B12" s="260" t="s">
        <v>660</v>
      </c>
      <c r="C12" s="264">
        <v>174003.24</v>
      </c>
      <c r="D12" s="264">
        <v>43500.81</v>
      </c>
      <c r="E12" s="264">
        <v>43500.81</v>
      </c>
      <c r="F12" s="264">
        <v>43500.81</v>
      </c>
      <c r="G12" s="264">
        <v>43500.81</v>
      </c>
      <c r="H12" s="264">
        <v>174003.24</v>
      </c>
      <c r="I12" s="226"/>
    </row>
    <row r="13" spans="2:9" ht="15.75">
      <c r="B13" s="260" t="s">
        <v>739</v>
      </c>
      <c r="C13" s="264">
        <v>105.2</v>
      </c>
      <c r="D13" s="264">
        <v>26.3</v>
      </c>
      <c r="E13" s="264">
        <v>26.3</v>
      </c>
      <c r="F13" s="264">
        <v>26.3</v>
      </c>
      <c r="G13" s="264">
        <v>26.3</v>
      </c>
      <c r="H13" s="264">
        <v>105.2</v>
      </c>
      <c r="I13" s="226"/>
    </row>
    <row r="14" spans="2:9" ht="15.75">
      <c r="B14" s="260" t="s">
        <v>416</v>
      </c>
      <c r="C14" s="264">
        <v>13567878.32</v>
      </c>
      <c r="D14" s="264">
        <v>3391969.58</v>
      </c>
      <c r="E14" s="264">
        <v>3391969.58</v>
      </c>
      <c r="F14" s="264">
        <v>3391969.58</v>
      </c>
      <c r="G14" s="264">
        <v>3391969.58</v>
      </c>
      <c r="H14" s="264">
        <v>13567878.32</v>
      </c>
      <c r="I14" s="226"/>
    </row>
    <row r="15" spans="2:9" ht="15.75">
      <c r="B15" s="260" t="s">
        <v>740</v>
      </c>
      <c r="C15" s="264">
        <v>573288.95999999996</v>
      </c>
      <c r="D15" s="264">
        <v>143322.23999999999</v>
      </c>
      <c r="E15" s="264">
        <v>143322.23999999999</v>
      </c>
      <c r="F15" s="264">
        <v>143322.20000000001</v>
      </c>
      <c r="G15" s="264">
        <v>143322.28</v>
      </c>
      <c r="H15" s="264">
        <v>573288.95999999996</v>
      </c>
      <c r="I15" s="226"/>
    </row>
    <row r="16" spans="2:9" ht="15.75">
      <c r="B16" s="260" t="s">
        <v>741</v>
      </c>
      <c r="C16" s="264">
        <v>1101088.72</v>
      </c>
      <c r="D16" s="264">
        <v>275272.18</v>
      </c>
      <c r="E16" s="264">
        <v>275272.18</v>
      </c>
      <c r="F16" s="264">
        <v>275272.18</v>
      </c>
      <c r="G16" s="264">
        <v>275272.18</v>
      </c>
      <c r="H16" s="264">
        <v>1101088.72</v>
      </c>
      <c r="I16" s="226"/>
    </row>
    <row r="17" spans="2:9" ht="15.75">
      <c r="B17" s="260" t="s">
        <v>742</v>
      </c>
      <c r="C17" s="264">
        <v>266522.92</v>
      </c>
      <c r="D17" s="264">
        <v>66630.73</v>
      </c>
      <c r="E17" s="264">
        <v>66630.73</v>
      </c>
      <c r="F17" s="264">
        <v>66630.73</v>
      </c>
      <c r="G17" s="264">
        <v>66630.73</v>
      </c>
      <c r="H17" s="264">
        <v>266522.92</v>
      </c>
      <c r="I17" s="226"/>
    </row>
    <row r="18" spans="2:9" ht="15.75">
      <c r="B18" s="260" t="s">
        <v>743</v>
      </c>
      <c r="C18" s="264">
        <v>291.8</v>
      </c>
      <c r="D18" s="264">
        <v>291.8</v>
      </c>
      <c r="E18" s="264">
        <v>0</v>
      </c>
      <c r="F18" s="264">
        <v>0</v>
      </c>
      <c r="G18" s="264">
        <v>0</v>
      </c>
      <c r="H18" s="264">
        <v>291.8</v>
      </c>
      <c r="I18" s="226"/>
    </row>
    <row r="19" spans="2:9" ht="15.75">
      <c r="B19" s="260" t="s">
        <v>744</v>
      </c>
      <c r="C19" s="264">
        <v>11775.48</v>
      </c>
      <c r="D19" s="264">
        <v>11775.48</v>
      </c>
      <c r="E19" s="264">
        <v>0</v>
      </c>
      <c r="F19" s="264">
        <v>0</v>
      </c>
      <c r="G19" s="264">
        <v>0</v>
      </c>
      <c r="H19" s="264">
        <v>11775.48</v>
      </c>
      <c r="I19" s="226"/>
    </row>
    <row r="20" spans="2:9" ht="15.75">
      <c r="B20" s="260" t="s">
        <v>620</v>
      </c>
      <c r="C20" s="264">
        <v>264400.08</v>
      </c>
      <c r="D20" s="264">
        <v>66100.02</v>
      </c>
      <c r="E20" s="264">
        <v>66100.02</v>
      </c>
      <c r="F20" s="264">
        <v>66100.02</v>
      </c>
      <c r="G20" s="264">
        <v>66100.02</v>
      </c>
      <c r="H20" s="264">
        <v>264400.08</v>
      </c>
      <c r="I20" s="226"/>
    </row>
    <row r="21" spans="2:9" ht="15.75">
      <c r="B21" s="260" t="s">
        <v>745</v>
      </c>
      <c r="C21" s="264">
        <v>39253.599999999999</v>
      </c>
      <c r="D21" s="264">
        <v>9813.4</v>
      </c>
      <c r="E21" s="264">
        <v>9813.4</v>
      </c>
      <c r="F21" s="264">
        <v>9813.4</v>
      </c>
      <c r="G21" s="264">
        <v>9813.4</v>
      </c>
      <c r="H21" s="264">
        <v>39253.599999999999</v>
      </c>
      <c r="I21" s="226"/>
    </row>
    <row r="22" spans="2:9" ht="15.75">
      <c r="B22" s="260" t="s">
        <v>746</v>
      </c>
      <c r="C22" s="264">
        <v>10370.16</v>
      </c>
      <c r="D22" s="264">
        <v>2592.54</v>
      </c>
      <c r="E22" s="264">
        <v>7777.62</v>
      </c>
      <c r="F22" s="264">
        <v>0</v>
      </c>
      <c r="G22" s="264">
        <v>0</v>
      </c>
      <c r="H22" s="264">
        <v>10370.16</v>
      </c>
      <c r="I22" s="226"/>
    </row>
    <row r="23" spans="2:9" ht="15.75">
      <c r="B23" s="260" t="s">
        <v>747</v>
      </c>
      <c r="C23" s="264">
        <v>2773.92</v>
      </c>
      <c r="D23" s="264">
        <v>693.48</v>
      </c>
      <c r="E23" s="264">
        <v>693.48</v>
      </c>
      <c r="F23" s="264">
        <v>693.48</v>
      </c>
      <c r="G23" s="264">
        <v>693.48</v>
      </c>
      <c r="H23" s="264">
        <v>2773.92</v>
      </c>
      <c r="I23" s="226"/>
    </row>
    <row r="24" spans="2:9" ht="15.75">
      <c r="B24" s="260" t="s">
        <v>748</v>
      </c>
      <c r="C24" s="264">
        <v>7.92</v>
      </c>
      <c r="D24" s="264">
        <v>7.92</v>
      </c>
      <c r="E24" s="264">
        <v>0</v>
      </c>
      <c r="F24" s="264">
        <v>0</v>
      </c>
      <c r="G24" s="264">
        <v>0</v>
      </c>
      <c r="H24" s="264">
        <v>7.92</v>
      </c>
      <c r="I24" s="226"/>
    </row>
    <row r="25" spans="2:9" ht="15.75">
      <c r="B25" s="260" t="s">
        <v>749</v>
      </c>
      <c r="C25" s="264">
        <v>5383421.1600000001</v>
      </c>
      <c r="D25" s="264">
        <v>1345855.29</v>
      </c>
      <c r="E25" s="264">
        <v>1345855.29</v>
      </c>
      <c r="F25" s="264">
        <v>1345855.29</v>
      </c>
      <c r="G25" s="264">
        <v>1345855.29</v>
      </c>
      <c r="H25" s="264">
        <v>5383421.1600000001</v>
      </c>
      <c r="I25" s="226"/>
    </row>
    <row r="26" spans="2:9" ht="15.75">
      <c r="B26" s="260" t="s">
        <v>626</v>
      </c>
      <c r="C26" s="264">
        <v>17.88</v>
      </c>
      <c r="D26" s="264">
        <v>17.88</v>
      </c>
      <c r="E26" s="264">
        <v>0</v>
      </c>
      <c r="F26" s="264">
        <v>0</v>
      </c>
      <c r="G26" s="264">
        <v>0</v>
      </c>
      <c r="H26" s="264">
        <v>17.88</v>
      </c>
      <c r="I26" s="226"/>
    </row>
    <row r="27" spans="2:9" ht="15.75">
      <c r="B27" s="260" t="s">
        <v>750</v>
      </c>
      <c r="C27" s="264">
        <v>228053.36</v>
      </c>
      <c r="D27" s="264">
        <v>57013.34</v>
      </c>
      <c r="E27" s="264">
        <v>57013.34</v>
      </c>
      <c r="F27" s="264">
        <v>57013.34</v>
      </c>
      <c r="G27" s="264">
        <v>57013.34</v>
      </c>
      <c r="H27" s="264">
        <v>228053.36</v>
      </c>
      <c r="I27" s="226"/>
    </row>
    <row r="28" spans="2:9" ht="15.75">
      <c r="B28" s="260" t="s">
        <v>751</v>
      </c>
      <c r="C28" s="264">
        <v>3692596.52</v>
      </c>
      <c r="D28" s="264">
        <v>923149.13</v>
      </c>
      <c r="E28" s="264">
        <v>923149.13</v>
      </c>
      <c r="F28" s="264">
        <v>923149.13</v>
      </c>
      <c r="G28" s="264">
        <v>923149.13</v>
      </c>
      <c r="H28" s="264">
        <v>3692596.52</v>
      </c>
      <c r="I28" s="226"/>
    </row>
    <row r="29" spans="2:9" ht="15.75">
      <c r="B29" s="260" t="s">
        <v>752</v>
      </c>
      <c r="C29" s="264">
        <v>6169911.4000000004</v>
      </c>
      <c r="D29" s="264">
        <v>1542477.85</v>
      </c>
      <c r="E29" s="264">
        <v>1542477.85</v>
      </c>
      <c r="F29" s="264">
        <v>1542477.85</v>
      </c>
      <c r="G29" s="264">
        <v>1542477.85</v>
      </c>
      <c r="H29" s="264">
        <v>6169911.4000000004</v>
      </c>
      <c r="I29" s="226"/>
    </row>
    <row r="30" spans="2:9" ht="15.75">
      <c r="B30" s="260" t="s">
        <v>630</v>
      </c>
      <c r="C30" s="264">
        <v>3737281.84</v>
      </c>
      <c r="D30" s="264">
        <v>934320.46</v>
      </c>
      <c r="E30" s="264">
        <v>934320.46</v>
      </c>
      <c r="F30" s="264">
        <v>934320.46</v>
      </c>
      <c r="G30" s="264">
        <v>934320.46</v>
      </c>
      <c r="H30" s="264">
        <v>3737281.84</v>
      </c>
      <c r="I30" s="226"/>
    </row>
    <row r="31" spans="2:9" ht="15.75">
      <c r="B31" s="260" t="s">
        <v>753</v>
      </c>
      <c r="C31" s="264">
        <v>586710.92000000004</v>
      </c>
      <c r="D31" s="264">
        <v>146677.73000000001</v>
      </c>
      <c r="E31" s="264">
        <v>146677.73000000001</v>
      </c>
      <c r="F31" s="264">
        <v>146677.73000000001</v>
      </c>
      <c r="G31" s="264">
        <v>146677.73000000001</v>
      </c>
      <c r="H31" s="264">
        <v>586710.92000000004</v>
      </c>
      <c r="I31" s="226"/>
    </row>
    <row r="32" spans="2:9" ht="15.75">
      <c r="B32" s="260" t="s">
        <v>415</v>
      </c>
      <c r="C32" s="264">
        <v>18904728.52</v>
      </c>
      <c r="D32" s="264">
        <v>4726182.13</v>
      </c>
      <c r="E32" s="264">
        <v>4726182.13</v>
      </c>
      <c r="F32" s="264">
        <v>4726182.13</v>
      </c>
      <c r="G32" s="264">
        <v>4726182.13</v>
      </c>
      <c r="H32" s="264">
        <v>18904728.52</v>
      </c>
      <c r="I32" s="226"/>
    </row>
    <row r="33" spans="2:9" ht="15.75">
      <c r="B33" s="260" t="s">
        <v>634</v>
      </c>
      <c r="C33" s="264">
        <v>1020982.68</v>
      </c>
      <c r="D33" s="264">
        <v>1020982.68</v>
      </c>
      <c r="E33" s="264">
        <v>0</v>
      </c>
      <c r="F33" s="264">
        <v>0</v>
      </c>
      <c r="G33" s="264">
        <v>0</v>
      </c>
      <c r="H33" s="264">
        <v>1020982.68</v>
      </c>
      <c r="I33" s="226"/>
    </row>
    <row r="34" spans="2:9" ht="15.75">
      <c r="B34" s="260" t="s">
        <v>396</v>
      </c>
      <c r="C34" s="264">
        <v>237367.56</v>
      </c>
      <c r="D34" s="264">
        <v>59341.89</v>
      </c>
      <c r="E34" s="264">
        <v>59341.89</v>
      </c>
      <c r="F34" s="264">
        <v>59341.89</v>
      </c>
      <c r="G34" s="264">
        <v>59341.89</v>
      </c>
      <c r="H34" s="264">
        <v>237367.56</v>
      </c>
      <c r="I34" s="226"/>
    </row>
    <row r="35" spans="2:9" ht="15.75">
      <c r="B35" s="260" t="s">
        <v>754</v>
      </c>
      <c r="C35" s="264">
        <v>2948618.12</v>
      </c>
      <c r="D35" s="264">
        <v>737154.53</v>
      </c>
      <c r="E35" s="264">
        <v>737154.53</v>
      </c>
      <c r="F35" s="264">
        <v>737154.53</v>
      </c>
      <c r="G35" s="264">
        <v>737154.53</v>
      </c>
      <c r="H35" s="264">
        <v>2948618.12</v>
      </c>
      <c r="I35" s="226"/>
    </row>
    <row r="36" spans="2:9" ht="15.75">
      <c r="B36" s="260" t="s">
        <v>692</v>
      </c>
      <c r="C36" s="264">
        <v>18208.599999999999</v>
      </c>
      <c r="D36" s="264">
        <v>4552.1499999999996</v>
      </c>
      <c r="E36" s="264">
        <v>4552.1499999999996</v>
      </c>
      <c r="F36" s="264">
        <v>4552.1499999999996</v>
      </c>
      <c r="G36" s="264">
        <v>4552.1499999999996</v>
      </c>
      <c r="H36" s="264">
        <v>18208.599999999999</v>
      </c>
      <c r="I36" s="226"/>
    </row>
    <row r="37" spans="2:9" ht="15.75">
      <c r="B37" s="260" t="s">
        <v>755</v>
      </c>
      <c r="C37" s="264">
        <v>9.92</v>
      </c>
      <c r="D37" s="264">
        <v>9.92</v>
      </c>
      <c r="E37" s="264">
        <v>0</v>
      </c>
      <c r="F37" s="264">
        <v>0</v>
      </c>
      <c r="G37" s="264">
        <v>0</v>
      </c>
      <c r="H37" s="264">
        <v>9.92</v>
      </c>
      <c r="I37" s="226"/>
    </row>
    <row r="38" spans="2:9" ht="15.75">
      <c r="B38" s="260" t="s">
        <v>756</v>
      </c>
      <c r="C38" s="264">
        <v>120801.68</v>
      </c>
      <c r="D38" s="264">
        <v>120801.68</v>
      </c>
      <c r="E38" s="264">
        <v>0</v>
      </c>
      <c r="F38" s="264">
        <v>0</v>
      </c>
      <c r="G38" s="264">
        <v>0</v>
      </c>
      <c r="H38" s="264">
        <v>120801.68</v>
      </c>
      <c r="I38" s="226"/>
    </row>
    <row r="39" spans="2:9" ht="15.75">
      <c r="B39" s="260" t="s">
        <v>640</v>
      </c>
      <c r="C39" s="264">
        <v>49890.720000000001</v>
      </c>
      <c r="D39" s="264">
        <v>49890.720000000001</v>
      </c>
      <c r="E39" s="264">
        <v>0</v>
      </c>
      <c r="F39" s="264">
        <v>0</v>
      </c>
      <c r="G39" s="264">
        <v>0</v>
      </c>
      <c r="H39" s="264">
        <v>49890.720000000001</v>
      </c>
      <c r="I39" s="226"/>
    </row>
    <row r="40" spans="2:9" ht="15.75">
      <c r="B40" s="260" t="s">
        <v>757</v>
      </c>
      <c r="C40" s="264">
        <v>2034.52</v>
      </c>
      <c r="D40" s="264">
        <v>508.63</v>
      </c>
      <c r="E40" s="264">
        <v>508.63</v>
      </c>
      <c r="F40" s="264">
        <v>508.63</v>
      </c>
      <c r="G40" s="264">
        <v>508.63</v>
      </c>
      <c r="H40" s="264">
        <v>2034.52</v>
      </c>
      <c r="I40" s="226"/>
    </row>
    <row r="41" spans="2:9" ht="15.75">
      <c r="B41" s="260" t="s">
        <v>758</v>
      </c>
      <c r="C41" s="264">
        <v>5147.88</v>
      </c>
      <c r="D41" s="264">
        <v>1286.97</v>
      </c>
      <c r="E41" s="264">
        <v>1286.97</v>
      </c>
      <c r="F41" s="264">
        <v>1286.97</v>
      </c>
      <c r="G41" s="264">
        <v>1286.97</v>
      </c>
      <c r="H41" s="264">
        <v>5147.88</v>
      </c>
      <c r="I41" s="226"/>
    </row>
    <row r="42" spans="2:9" ht="15.75">
      <c r="B42" s="260" t="s">
        <v>759</v>
      </c>
      <c r="C42" s="264">
        <v>224757.44</v>
      </c>
      <c r="D42" s="264">
        <v>56189.36</v>
      </c>
      <c r="E42" s="264">
        <v>56189.36</v>
      </c>
      <c r="F42" s="264">
        <v>56189.36</v>
      </c>
      <c r="G42" s="264">
        <v>56189.36</v>
      </c>
      <c r="H42" s="264">
        <v>224757.44</v>
      </c>
      <c r="I42" s="226"/>
    </row>
    <row r="43" spans="2:9" ht="15.75">
      <c r="B43" s="260" t="s">
        <v>644</v>
      </c>
      <c r="C43" s="264">
        <v>315108.59999999998</v>
      </c>
      <c r="D43" s="264">
        <v>78777.149999999994</v>
      </c>
      <c r="E43" s="264">
        <v>78777.149999999994</v>
      </c>
      <c r="F43" s="264">
        <v>78777.149999999994</v>
      </c>
      <c r="G43" s="264">
        <v>78777.149999999994</v>
      </c>
      <c r="H43" s="264">
        <v>315108.59999999998</v>
      </c>
      <c r="I43" s="226"/>
    </row>
    <row r="44" spans="2:9" ht="15.75">
      <c r="B44" s="260" t="s">
        <v>760</v>
      </c>
      <c r="C44" s="264">
        <v>50426.68</v>
      </c>
      <c r="D44" s="264">
        <v>50426.68</v>
      </c>
      <c r="E44" s="264">
        <v>0</v>
      </c>
      <c r="F44" s="264">
        <v>0</v>
      </c>
      <c r="G44" s="264">
        <v>0</v>
      </c>
      <c r="H44" s="264">
        <v>50426.68</v>
      </c>
      <c r="I44" s="226"/>
    </row>
    <row r="45" spans="2:9" ht="15.75">
      <c r="B45" s="260" t="s">
        <v>761</v>
      </c>
      <c r="C45" s="264">
        <v>7589.32</v>
      </c>
      <c r="D45" s="264">
        <v>1897.33</v>
      </c>
      <c r="E45" s="264">
        <v>1897.33</v>
      </c>
      <c r="F45" s="264">
        <v>1897.33</v>
      </c>
      <c r="G45" s="264">
        <v>1897.33</v>
      </c>
      <c r="H45" s="264">
        <v>7589.32</v>
      </c>
      <c r="I45" s="226"/>
    </row>
    <row r="46" spans="2:9" ht="15.75">
      <c r="B46" s="260" t="s">
        <v>762</v>
      </c>
      <c r="C46" s="264">
        <v>11.92</v>
      </c>
      <c r="D46" s="264">
        <v>11.92</v>
      </c>
      <c r="E46" s="264">
        <v>0</v>
      </c>
      <c r="F46" s="264">
        <v>0</v>
      </c>
      <c r="G46" s="264">
        <v>0</v>
      </c>
      <c r="H46" s="264">
        <v>11.92</v>
      </c>
      <c r="I46" s="226"/>
    </row>
    <row r="47" spans="2:9" ht="15.75">
      <c r="B47" s="260" t="s">
        <v>763</v>
      </c>
      <c r="C47" s="264">
        <v>2362.04</v>
      </c>
      <c r="D47" s="264">
        <v>2362.04</v>
      </c>
      <c r="E47" s="264">
        <v>0</v>
      </c>
      <c r="F47" s="264">
        <v>0</v>
      </c>
      <c r="G47" s="264">
        <v>0</v>
      </c>
      <c r="H47" s="264">
        <v>2362.04</v>
      </c>
      <c r="I47" s="226"/>
    </row>
    <row r="48" spans="2:9" ht="15.75">
      <c r="B48" s="260" t="s">
        <v>764</v>
      </c>
      <c r="C48" s="264">
        <v>136946.96</v>
      </c>
      <c r="D48" s="264">
        <v>34236.74</v>
      </c>
      <c r="E48" s="264">
        <v>34236.74</v>
      </c>
      <c r="F48" s="264">
        <v>68473.48</v>
      </c>
      <c r="G48" s="264">
        <v>0</v>
      </c>
      <c r="H48" s="264">
        <v>136946.96</v>
      </c>
      <c r="I48" s="226"/>
    </row>
    <row r="49" spans="2:9" ht="15.75">
      <c r="B49" s="260" t="s">
        <v>765</v>
      </c>
      <c r="C49" s="264">
        <v>25088.28</v>
      </c>
      <c r="D49" s="264">
        <v>25088.28</v>
      </c>
      <c r="E49" s="264">
        <v>0</v>
      </c>
      <c r="F49" s="264">
        <v>0</v>
      </c>
      <c r="G49" s="264">
        <v>0</v>
      </c>
      <c r="H49" s="264">
        <v>25088.28</v>
      </c>
      <c r="I49" s="226"/>
    </row>
    <row r="50" spans="2:9" ht="15.75">
      <c r="B50" s="260" t="s">
        <v>696</v>
      </c>
      <c r="C50" s="264">
        <v>5944.8</v>
      </c>
      <c r="D50" s="264">
        <v>1486.2</v>
      </c>
      <c r="E50" s="264">
        <v>1486.2</v>
      </c>
      <c r="F50" s="264">
        <v>1486.2</v>
      </c>
      <c r="G50" s="264">
        <v>1486.2</v>
      </c>
      <c r="H50" s="264">
        <v>5944.8</v>
      </c>
      <c r="I50" s="226"/>
    </row>
    <row r="51" spans="2:9" ht="15.75">
      <c r="B51" s="260" t="s">
        <v>766</v>
      </c>
      <c r="C51" s="264">
        <v>8889541.2400000002</v>
      </c>
      <c r="D51" s="264">
        <v>2222385.31</v>
      </c>
      <c r="E51" s="264">
        <v>2222385.31</v>
      </c>
      <c r="F51" s="264">
        <v>2222385.31</v>
      </c>
      <c r="G51" s="264">
        <v>2222385.31</v>
      </c>
      <c r="H51" s="264">
        <v>8889541.2400000002</v>
      </c>
      <c r="I51" s="226"/>
    </row>
    <row r="52" spans="2:9" ht="15.75">
      <c r="B52" s="260" t="s">
        <v>767</v>
      </c>
      <c r="C52" s="264">
        <v>19198.04</v>
      </c>
      <c r="D52" s="264">
        <v>4799.51</v>
      </c>
      <c r="E52" s="264">
        <v>4799.51</v>
      </c>
      <c r="F52" s="264">
        <v>4799.51</v>
      </c>
      <c r="G52" s="264">
        <v>4799.51</v>
      </c>
      <c r="H52" s="264">
        <v>19198.04</v>
      </c>
      <c r="I52" s="226"/>
    </row>
    <row r="53" spans="2:9" ht="15.75">
      <c r="B53" s="260" t="s">
        <v>768</v>
      </c>
      <c r="C53" s="264">
        <v>2817.6</v>
      </c>
      <c r="D53" s="264">
        <v>704.4</v>
      </c>
      <c r="E53" s="264">
        <v>704.4</v>
      </c>
      <c r="F53" s="264">
        <v>704.4</v>
      </c>
      <c r="G53" s="264">
        <v>704.4</v>
      </c>
      <c r="H53" s="264">
        <v>2817.6</v>
      </c>
      <c r="I53" s="226"/>
    </row>
    <row r="54" spans="2:9" ht="15.75">
      <c r="B54" s="260" t="s">
        <v>769</v>
      </c>
      <c r="C54" s="264">
        <v>5039156.2</v>
      </c>
      <c r="D54" s="264">
        <v>1259789.05</v>
      </c>
      <c r="E54" s="264">
        <v>1259789.05</v>
      </c>
      <c r="F54" s="264">
        <v>1259789.05</v>
      </c>
      <c r="G54" s="264">
        <v>1259789.05</v>
      </c>
      <c r="H54" s="264">
        <v>5039156.2</v>
      </c>
      <c r="I54" s="226"/>
    </row>
    <row r="55" spans="2:9" ht="15.75">
      <c r="B55" s="260" t="s">
        <v>770</v>
      </c>
      <c r="C55" s="264">
        <v>2896149.96</v>
      </c>
      <c r="D55" s="264">
        <v>724037.49</v>
      </c>
      <c r="E55" s="264">
        <v>724037.49</v>
      </c>
      <c r="F55" s="264">
        <v>724037.49</v>
      </c>
      <c r="G55" s="264">
        <v>724037.49</v>
      </c>
      <c r="H55" s="264">
        <v>2896149.96</v>
      </c>
      <c r="I55" s="226"/>
    </row>
    <row r="56" spans="2:9" ht="15.75">
      <c r="B56" s="260" t="s">
        <v>771</v>
      </c>
      <c r="C56" s="264">
        <v>553599.64</v>
      </c>
      <c r="D56" s="264">
        <v>138399.91</v>
      </c>
      <c r="E56" s="264">
        <v>138399.91</v>
      </c>
      <c r="F56" s="264">
        <v>138399.91</v>
      </c>
      <c r="G56" s="264">
        <v>138399.91</v>
      </c>
      <c r="H56" s="264">
        <v>553599.64</v>
      </c>
      <c r="I56" s="226"/>
    </row>
    <row r="57" spans="2:9" ht="15.75">
      <c r="B57" s="260" t="s">
        <v>655</v>
      </c>
      <c r="C57" s="264">
        <v>784078.56</v>
      </c>
      <c r="D57" s="264">
        <v>196019.64</v>
      </c>
      <c r="E57" s="264">
        <v>196019.64</v>
      </c>
      <c r="F57" s="264">
        <v>196019.64</v>
      </c>
      <c r="G57" s="264">
        <v>196019.64</v>
      </c>
      <c r="H57" s="264">
        <v>784078.56</v>
      </c>
      <c r="I57" s="226"/>
    </row>
    <row r="58" spans="2:9" ht="15.75">
      <c r="B58" s="260" t="s">
        <v>772</v>
      </c>
      <c r="C58" s="264">
        <v>580768.12</v>
      </c>
      <c r="D58" s="264">
        <v>145192.03</v>
      </c>
      <c r="E58" s="264">
        <v>145192.03</v>
      </c>
      <c r="F58" s="264">
        <v>145192.03</v>
      </c>
      <c r="G58" s="264">
        <v>145192.03</v>
      </c>
      <c r="H58" s="264">
        <v>580768.12</v>
      </c>
      <c r="I58" s="226"/>
    </row>
    <row r="59" spans="2:9" ht="15.75">
      <c r="B59" s="260" t="s">
        <v>773</v>
      </c>
      <c r="C59" s="264">
        <v>5673926.7999999998</v>
      </c>
      <c r="D59" s="264">
        <v>1418481.7</v>
      </c>
      <c r="E59" s="264">
        <v>1418481.7</v>
      </c>
      <c r="F59" s="264">
        <v>1418481.7</v>
      </c>
      <c r="G59" s="264">
        <v>1418481.7</v>
      </c>
      <c r="H59" s="264">
        <v>5673926.7999999998</v>
      </c>
      <c r="I59" s="226"/>
    </row>
    <row r="60" spans="2:9" ht="15.75">
      <c r="B60" s="260" t="s">
        <v>774</v>
      </c>
      <c r="C60" s="264">
        <v>5021.84</v>
      </c>
      <c r="D60" s="264">
        <v>1255.46</v>
      </c>
      <c r="E60" s="264">
        <v>1255.46</v>
      </c>
      <c r="F60" s="264">
        <v>1255.46</v>
      </c>
      <c r="G60" s="264">
        <v>1255.46</v>
      </c>
      <c r="H60" s="264">
        <v>5021.84</v>
      </c>
      <c r="I60" s="226"/>
    </row>
    <row r="61" spans="2:9" ht="15.75">
      <c r="B61" s="260" t="s">
        <v>657</v>
      </c>
      <c r="C61" s="264">
        <v>742403.36</v>
      </c>
      <c r="D61" s="264">
        <v>185600.84</v>
      </c>
      <c r="E61" s="264">
        <v>185600.84</v>
      </c>
      <c r="F61" s="264">
        <v>185600.84</v>
      </c>
      <c r="G61" s="264">
        <v>185600.84</v>
      </c>
      <c r="H61" s="264">
        <v>742403.36</v>
      </c>
      <c r="I61" s="226"/>
    </row>
    <row r="62" spans="2:9" ht="15.75">
      <c r="B62" s="260" t="s">
        <v>384</v>
      </c>
      <c r="C62" s="264">
        <v>18636.32</v>
      </c>
      <c r="D62" s="264">
        <v>4659.08</v>
      </c>
      <c r="E62" s="264">
        <v>4659.08</v>
      </c>
      <c r="F62" s="264">
        <v>4659.08</v>
      </c>
      <c r="G62" s="264">
        <v>4659.08</v>
      </c>
      <c r="H62" s="264">
        <v>18636.32</v>
      </c>
      <c r="I62" s="226"/>
    </row>
    <row r="63" spans="2:9" ht="15.75">
      <c r="B63" s="260" t="s">
        <v>775</v>
      </c>
      <c r="C63" s="264">
        <v>19.84</v>
      </c>
      <c r="D63" s="264">
        <v>4.96</v>
      </c>
      <c r="E63" s="264">
        <v>4.96</v>
      </c>
      <c r="F63" s="264">
        <v>4.96</v>
      </c>
      <c r="G63" s="264">
        <v>4.96</v>
      </c>
      <c r="H63" s="264">
        <v>19.84</v>
      </c>
      <c r="I63" s="226"/>
    </row>
    <row r="64" spans="2:9" ht="15.75">
      <c r="B64" s="260" t="s">
        <v>776</v>
      </c>
      <c r="C64" s="264">
        <v>31169.040000000001</v>
      </c>
      <c r="D64" s="264">
        <v>7792.26</v>
      </c>
      <c r="E64" s="264">
        <v>7792.26</v>
      </c>
      <c r="F64" s="264">
        <v>7792.26</v>
      </c>
      <c r="G64" s="264">
        <v>7792.26</v>
      </c>
      <c r="H64" s="264">
        <v>31169.040000000001</v>
      </c>
      <c r="I64" s="226"/>
    </row>
    <row r="65" spans="2:9" ht="15.75">
      <c r="B65" s="260" t="s">
        <v>777</v>
      </c>
      <c r="C65" s="264">
        <v>7143731.5999999996</v>
      </c>
      <c r="D65" s="264">
        <v>1785932.9</v>
      </c>
      <c r="E65" s="264">
        <v>1785932.9</v>
      </c>
      <c r="F65" s="264">
        <v>1785932.9</v>
      </c>
      <c r="G65" s="264">
        <v>1785932.9</v>
      </c>
      <c r="H65" s="264">
        <v>7143731.5999999996</v>
      </c>
      <c r="I65" s="226"/>
    </row>
    <row r="66" spans="2:9" ht="15.75">
      <c r="B66" s="260" t="s">
        <v>778</v>
      </c>
      <c r="C66" s="264">
        <v>228922.76</v>
      </c>
      <c r="D66" s="264">
        <v>57230.69</v>
      </c>
      <c r="E66" s="264">
        <v>57230.69</v>
      </c>
      <c r="F66" s="264">
        <v>57230.69</v>
      </c>
      <c r="G66" s="264">
        <v>57230.69</v>
      </c>
      <c r="H66" s="264">
        <v>228922.76</v>
      </c>
      <c r="I66" s="226"/>
    </row>
    <row r="67" spans="2:9" ht="15.75">
      <c r="B67" s="260" t="s">
        <v>779</v>
      </c>
      <c r="C67" s="264">
        <v>1919162.84</v>
      </c>
      <c r="D67" s="264">
        <v>479790.71</v>
      </c>
      <c r="E67" s="264">
        <v>479790.71</v>
      </c>
      <c r="F67" s="264">
        <v>479790.71</v>
      </c>
      <c r="G67" s="264">
        <v>479790.71</v>
      </c>
      <c r="H67" s="264">
        <v>1919162.84</v>
      </c>
      <c r="I67" s="226"/>
    </row>
    <row r="68" spans="2:9" ht="15.75">
      <c r="B68" s="260" t="s">
        <v>780</v>
      </c>
      <c r="C68" s="264">
        <v>543734.64</v>
      </c>
      <c r="D68" s="264">
        <v>135933.66</v>
      </c>
      <c r="E68" s="264">
        <v>135933.66</v>
      </c>
      <c r="F68" s="264">
        <v>135933.66</v>
      </c>
      <c r="G68" s="264">
        <v>135933.66</v>
      </c>
      <c r="H68" s="264">
        <v>543734.64</v>
      </c>
      <c r="I68" s="226"/>
    </row>
    <row r="69" spans="2:9" ht="15.75">
      <c r="B69" s="260" t="s">
        <v>694</v>
      </c>
      <c r="C69" s="264">
        <v>19772.68</v>
      </c>
      <c r="D69" s="264">
        <v>4943.17</v>
      </c>
      <c r="E69" s="264">
        <v>4943.17</v>
      </c>
      <c r="F69" s="264">
        <v>4943.17</v>
      </c>
      <c r="G69" s="264">
        <v>4943.17</v>
      </c>
      <c r="H69" s="264">
        <v>19772.68</v>
      </c>
      <c r="I69" s="226"/>
    </row>
    <row r="70" spans="2:9" ht="15.75">
      <c r="B70" s="260" t="s">
        <v>781</v>
      </c>
      <c r="C70" s="264">
        <v>76778.36</v>
      </c>
      <c r="D70" s="264">
        <v>19194.59</v>
      </c>
      <c r="E70" s="264">
        <v>19194.59</v>
      </c>
      <c r="F70" s="264">
        <v>19194.59</v>
      </c>
      <c r="G70" s="264">
        <v>19194.59</v>
      </c>
      <c r="H70" s="264">
        <v>76778.36</v>
      </c>
      <c r="I70" s="226"/>
    </row>
    <row r="71" spans="2:9" ht="15.75">
      <c r="B71" s="260" t="s">
        <v>782</v>
      </c>
      <c r="C71" s="264">
        <v>236647.04000000001</v>
      </c>
      <c r="D71" s="264">
        <v>59161.760000000002</v>
      </c>
      <c r="E71" s="264">
        <v>59161.760000000002</v>
      </c>
      <c r="F71" s="264">
        <v>59161.760000000002</v>
      </c>
      <c r="G71" s="264">
        <v>59161.760000000002</v>
      </c>
      <c r="H71" s="264">
        <v>236647.04000000001</v>
      </c>
      <c r="I71" s="226"/>
    </row>
    <row r="72" spans="2:9" ht="15.75">
      <c r="B72" s="260" t="s">
        <v>383</v>
      </c>
      <c r="C72" s="264">
        <v>2647873.3199999998</v>
      </c>
      <c r="D72" s="264">
        <v>661968.32999999996</v>
      </c>
      <c r="E72" s="264">
        <v>661968.32999999996</v>
      </c>
      <c r="F72" s="264">
        <v>661968.32999999996</v>
      </c>
      <c r="G72" s="264">
        <v>661968.32999999996</v>
      </c>
      <c r="H72" s="264">
        <v>2647873.3199999998</v>
      </c>
      <c r="I72" s="226"/>
    </row>
    <row r="73" spans="2:9" ht="15.75">
      <c r="B73" s="260" t="s">
        <v>783</v>
      </c>
      <c r="C73" s="264">
        <v>468236.56</v>
      </c>
      <c r="D73" s="264">
        <v>117059.14</v>
      </c>
      <c r="E73" s="264">
        <v>117059.14</v>
      </c>
      <c r="F73" s="264">
        <v>117059.14</v>
      </c>
      <c r="G73" s="264">
        <v>117059.14</v>
      </c>
      <c r="H73" s="264">
        <v>468236.56</v>
      </c>
      <c r="I73" s="226"/>
    </row>
    <row r="74" spans="2:9" ht="15.75">
      <c r="B74" s="260" t="s">
        <v>784</v>
      </c>
      <c r="C74" s="264">
        <v>489.28</v>
      </c>
      <c r="D74" s="264">
        <v>489.28</v>
      </c>
      <c r="E74" s="264">
        <v>0</v>
      </c>
      <c r="F74" s="264">
        <v>0</v>
      </c>
      <c r="G74" s="264">
        <v>0</v>
      </c>
      <c r="H74" s="264">
        <v>489.28</v>
      </c>
      <c r="I74" s="226"/>
    </row>
    <row r="75" spans="2:9" ht="15.75">
      <c r="B75" s="260" t="s">
        <v>785</v>
      </c>
      <c r="C75" s="264">
        <v>127751.84</v>
      </c>
      <c r="D75" s="264">
        <v>31937.96</v>
      </c>
      <c r="E75" s="264">
        <v>31937.96</v>
      </c>
      <c r="F75" s="264">
        <v>31937.96</v>
      </c>
      <c r="G75" s="264">
        <v>31937.96</v>
      </c>
      <c r="H75" s="264">
        <v>127751.84</v>
      </c>
      <c r="I75" s="226"/>
    </row>
    <row r="76" spans="2:9" ht="15.75">
      <c r="B76" s="260" t="s">
        <v>786</v>
      </c>
      <c r="C76" s="264">
        <v>5263728.04</v>
      </c>
      <c r="D76" s="264">
        <v>1315932.01</v>
      </c>
      <c r="E76" s="264">
        <v>1315932.01</v>
      </c>
      <c r="F76" s="264">
        <v>1315932.01</v>
      </c>
      <c r="G76" s="264">
        <v>1315932.01</v>
      </c>
      <c r="H76" s="264">
        <v>5263728.04</v>
      </c>
      <c r="I76" s="226"/>
    </row>
    <row r="77" spans="2:9" ht="15.75">
      <c r="B77" s="260" t="s">
        <v>401</v>
      </c>
      <c r="C77" s="264">
        <v>2986.28</v>
      </c>
      <c r="D77" s="264">
        <v>2986.28</v>
      </c>
      <c r="E77" s="264">
        <v>0</v>
      </c>
      <c r="F77" s="264">
        <v>0</v>
      </c>
      <c r="G77" s="264">
        <v>0</v>
      </c>
      <c r="H77" s="264">
        <v>2986.28</v>
      </c>
      <c r="I77" s="226"/>
    </row>
    <row r="78" spans="2:9" ht="15.75">
      <c r="B78" s="260" t="s">
        <v>787</v>
      </c>
      <c r="C78" s="264">
        <v>1336.84</v>
      </c>
      <c r="D78" s="264">
        <v>334.21</v>
      </c>
      <c r="E78" s="264">
        <v>334.21</v>
      </c>
      <c r="F78" s="264">
        <v>334.21</v>
      </c>
      <c r="G78" s="264">
        <v>334.21</v>
      </c>
      <c r="H78" s="264">
        <v>1336.84</v>
      </c>
      <c r="I78" s="226"/>
    </row>
    <row r="79" spans="2:9" ht="15.75">
      <c r="B79" s="260" t="s">
        <v>669</v>
      </c>
      <c r="C79" s="264">
        <v>6737.8</v>
      </c>
      <c r="D79" s="264">
        <v>1684.45</v>
      </c>
      <c r="E79" s="264">
        <v>1684.45</v>
      </c>
      <c r="F79" s="264">
        <v>1684.45</v>
      </c>
      <c r="G79" s="264">
        <v>1684.45</v>
      </c>
      <c r="H79" s="264">
        <v>6737.8</v>
      </c>
      <c r="I79" s="226"/>
    </row>
    <row r="80" spans="2:9" ht="15.75">
      <c r="B80" s="260" t="s">
        <v>708</v>
      </c>
      <c r="C80" s="264">
        <v>5902911.0800000001</v>
      </c>
      <c r="D80" s="264">
        <v>1475727.77</v>
      </c>
      <c r="E80" s="264">
        <v>1475727.77</v>
      </c>
      <c r="F80" s="264">
        <v>1475727.77</v>
      </c>
      <c r="G80" s="264">
        <v>1475727.77</v>
      </c>
      <c r="H80" s="264">
        <v>5902911.0800000001</v>
      </c>
      <c r="I80" s="226"/>
    </row>
    <row r="81" spans="2:9" ht="15.75">
      <c r="B81" s="260" t="s">
        <v>788</v>
      </c>
      <c r="C81" s="264">
        <v>1482.72</v>
      </c>
      <c r="D81" s="264">
        <v>1482.72</v>
      </c>
      <c r="E81" s="264">
        <v>0</v>
      </c>
      <c r="F81" s="264">
        <v>0</v>
      </c>
      <c r="G81" s="264">
        <v>0</v>
      </c>
      <c r="H81" s="264">
        <v>1482.72</v>
      </c>
      <c r="I81" s="226"/>
    </row>
    <row r="82" spans="2:9" ht="15.75">
      <c r="B82" s="260" t="s">
        <v>789</v>
      </c>
      <c r="C82" s="264">
        <v>293.76</v>
      </c>
      <c r="D82" s="264">
        <v>73.44</v>
      </c>
      <c r="E82" s="264">
        <v>73.44</v>
      </c>
      <c r="F82" s="264">
        <v>73.44</v>
      </c>
      <c r="G82" s="264">
        <v>73.44</v>
      </c>
      <c r="H82" s="264">
        <v>293.76</v>
      </c>
      <c r="I82" s="226"/>
    </row>
    <row r="83" spans="2:9" ht="15.75">
      <c r="B83" s="260" t="s">
        <v>790</v>
      </c>
      <c r="C83" s="264">
        <v>18009.080000000002</v>
      </c>
      <c r="D83" s="264">
        <v>4502.2700000000004</v>
      </c>
      <c r="E83" s="264">
        <v>4502.2700000000004</v>
      </c>
      <c r="F83" s="264">
        <v>4502.2700000000004</v>
      </c>
      <c r="G83" s="264">
        <v>4502.2700000000004</v>
      </c>
      <c r="H83" s="264">
        <v>18009.080000000002</v>
      </c>
      <c r="I83" s="226"/>
    </row>
    <row r="84" spans="2:9" ht="15.75">
      <c r="B84" s="262" t="s">
        <v>791</v>
      </c>
      <c r="C84" s="362">
        <v>2109.96</v>
      </c>
      <c r="D84" s="362">
        <v>2109.96</v>
      </c>
      <c r="E84" s="362">
        <v>0</v>
      </c>
      <c r="F84" s="362">
        <v>0</v>
      </c>
      <c r="G84" s="362">
        <v>0</v>
      </c>
      <c r="H84" s="362">
        <v>2109.96</v>
      </c>
      <c r="I84" s="226"/>
    </row>
    <row r="85" spans="2:9" ht="15.75">
      <c r="B85" s="262" t="s">
        <v>792</v>
      </c>
      <c r="C85" s="362">
        <v>43739.48</v>
      </c>
      <c r="D85" s="362">
        <v>10934.87</v>
      </c>
      <c r="E85" s="362">
        <v>10934.87</v>
      </c>
      <c r="F85" s="362">
        <v>10934.87</v>
      </c>
      <c r="G85" s="362">
        <v>10934.87</v>
      </c>
      <c r="H85" s="362">
        <v>43739.48</v>
      </c>
      <c r="I85" s="226"/>
    </row>
    <row r="86" spans="2:9" ht="15.75">
      <c r="B86" s="262" t="s">
        <v>674</v>
      </c>
      <c r="C86" s="362">
        <v>109565.12</v>
      </c>
      <c r="D86" s="362">
        <v>27391.279999999999</v>
      </c>
      <c r="E86" s="362">
        <v>27391.279999999999</v>
      </c>
      <c r="F86" s="362">
        <v>27391.279999999999</v>
      </c>
      <c r="G86" s="362">
        <v>27391.279999999999</v>
      </c>
      <c r="H86" s="362">
        <v>109565.12</v>
      </c>
      <c r="I86" s="226"/>
    </row>
    <row r="87" spans="2:9" ht="15.75">
      <c r="B87" s="262" t="s">
        <v>793</v>
      </c>
      <c r="C87" s="362">
        <v>1195266.8</v>
      </c>
      <c r="D87" s="362">
        <v>298816.7</v>
      </c>
      <c r="E87" s="362">
        <v>298816.7</v>
      </c>
      <c r="F87" s="362">
        <v>298816.7</v>
      </c>
      <c r="G87" s="362">
        <v>298816.7</v>
      </c>
      <c r="H87" s="362">
        <v>1195266.8</v>
      </c>
      <c r="I87" s="226"/>
    </row>
    <row r="88" spans="2:9" ht="15.75">
      <c r="B88" s="262" t="s">
        <v>794</v>
      </c>
      <c r="C88" s="362">
        <v>24824.28</v>
      </c>
      <c r="D88" s="362">
        <v>6206.07</v>
      </c>
      <c r="E88" s="362">
        <v>6206.07</v>
      </c>
      <c r="F88" s="362">
        <v>6206.07</v>
      </c>
      <c r="G88" s="362">
        <v>6206.07</v>
      </c>
      <c r="H88" s="362">
        <v>24824.28</v>
      </c>
      <c r="I88" s="226"/>
    </row>
    <row r="89" spans="2:9" ht="15.75">
      <c r="B89" s="262" t="s">
        <v>676</v>
      </c>
      <c r="C89" s="362">
        <v>1142.32</v>
      </c>
      <c r="D89" s="362">
        <v>1142.32</v>
      </c>
      <c r="E89" s="362">
        <v>0</v>
      </c>
      <c r="F89" s="362">
        <v>0</v>
      </c>
      <c r="G89" s="362">
        <v>0</v>
      </c>
      <c r="H89" s="362">
        <v>1142.32</v>
      </c>
      <c r="I89" s="226"/>
    </row>
    <row r="90" spans="2:9" ht="15.75">
      <c r="B90" s="262" t="s">
        <v>795</v>
      </c>
      <c r="C90" s="362">
        <v>7667.72</v>
      </c>
      <c r="D90" s="362">
        <v>7667.72</v>
      </c>
      <c r="E90" s="362">
        <v>0</v>
      </c>
      <c r="F90" s="362">
        <v>0</v>
      </c>
      <c r="G90" s="362">
        <v>0</v>
      </c>
      <c r="H90" s="362">
        <v>7667.72</v>
      </c>
      <c r="I90" s="226"/>
    </row>
    <row r="91" spans="2:9" ht="15.75">
      <c r="B91" s="262" t="s">
        <v>796</v>
      </c>
      <c r="C91" s="362">
        <v>52287.519999999997</v>
      </c>
      <c r="D91" s="362">
        <v>13071.88</v>
      </c>
      <c r="E91" s="362">
        <v>13071.88</v>
      </c>
      <c r="F91" s="362">
        <v>13071.88</v>
      </c>
      <c r="G91" s="362">
        <v>13071.88</v>
      </c>
      <c r="H91" s="362">
        <v>52287.519999999997</v>
      </c>
      <c r="I91" s="226"/>
    </row>
    <row r="92" spans="2:9" ht="15.75">
      <c r="B92" s="262" t="s">
        <v>797</v>
      </c>
      <c r="C92" s="362">
        <v>302757.48</v>
      </c>
      <c r="D92" s="362">
        <v>75689.37</v>
      </c>
      <c r="E92" s="362">
        <v>75689.37</v>
      </c>
      <c r="F92" s="362">
        <v>75689.37</v>
      </c>
      <c r="G92" s="362">
        <v>75689.37</v>
      </c>
      <c r="H92" s="362">
        <v>302757.48</v>
      </c>
      <c r="I92" s="226"/>
    </row>
    <row r="93" spans="2:9" ht="15.75">
      <c r="B93" s="304" t="s">
        <v>798</v>
      </c>
      <c r="C93" s="363">
        <f t="shared" ref="C93:H93" si="0">SUM(C10:C92)</f>
        <v>111789971.84000003</v>
      </c>
      <c r="D93" s="363">
        <f t="shared" si="0"/>
        <v>28920651.920000009</v>
      </c>
      <c r="E93" s="363">
        <f t="shared" si="0"/>
        <v>27628299.160000011</v>
      </c>
      <c r="F93" s="363">
        <f t="shared" si="0"/>
        <v>27654747.080000009</v>
      </c>
      <c r="G93" s="363">
        <f t="shared" si="0"/>
        <v>27586273.680000007</v>
      </c>
      <c r="H93" s="363">
        <f t="shared" si="0"/>
        <v>111789971.84000003</v>
      </c>
      <c r="I93" s="49"/>
    </row>
    <row r="94" spans="2:9" ht="15.75">
      <c r="B94" s="49"/>
      <c r="C94" s="49"/>
      <c r="D94" s="49"/>
      <c r="E94" s="49"/>
      <c r="F94" s="49"/>
      <c r="G94" s="49"/>
      <c r="H94" s="49"/>
      <c r="I94" s="49"/>
    </row>
    <row r="95" spans="2:9" ht="15.75">
      <c r="B95" s="225" t="s">
        <v>799</v>
      </c>
      <c r="C95" s="225"/>
      <c r="D95" s="225"/>
      <c r="E95" s="225"/>
      <c r="F95" s="225"/>
      <c r="G95" s="225"/>
      <c r="H95" s="225"/>
      <c r="I95" s="49"/>
    </row>
    <row r="96" spans="2:9" ht="15.75">
      <c r="B96" s="49" t="s">
        <v>800</v>
      </c>
      <c r="C96" s="203"/>
      <c r="D96" s="203"/>
      <c r="E96" s="203"/>
      <c r="F96" s="203"/>
      <c r="G96" s="203"/>
      <c r="H96" s="203"/>
      <c r="I96" s="49"/>
    </row>
    <row r="97" spans="2:9" ht="15.75">
      <c r="B97" s="49"/>
      <c r="C97" s="49"/>
      <c r="D97" s="49"/>
      <c r="E97" s="49"/>
      <c r="F97" s="49"/>
      <c r="G97" s="49"/>
      <c r="H97" s="49"/>
      <c r="I97" s="49"/>
    </row>
    <row r="98" spans="2:9" ht="15.75">
      <c r="B98" s="101" t="s">
        <v>127</v>
      </c>
      <c r="C98" s="49"/>
      <c r="D98" s="49"/>
      <c r="E98" s="49"/>
      <c r="F98" s="49"/>
      <c r="G98" s="49"/>
      <c r="H98" s="49"/>
      <c r="I98" s="49"/>
    </row>
    <row r="99" spans="2:9" ht="15.75">
      <c r="B99" s="49"/>
      <c r="C99" s="49"/>
      <c r="D99" s="49"/>
      <c r="E99" s="49"/>
      <c r="F99" s="49"/>
      <c r="G99" s="49"/>
      <c r="H99" s="49"/>
      <c r="I99" s="49"/>
    </row>
    <row r="100" spans="2:9" ht="15.75">
      <c r="B100" s="49"/>
      <c r="C100" s="49"/>
      <c r="D100" s="49"/>
      <c r="E100" s="49"/>
      <c r="F100" s="49"/>
      <c r="G100" s="49"/>
      <c r="H100" s="49"/>
      <c r="I100" s="49"/>
    </row>
    <row r="101" spans="2:9" ht="15.75">
      <c r="B101" s="49"/>
      <c r="C101" s="49"/>
      <c r="D101" s="49"/>
      <c r="E101" s="49"/>
      <c r="F101" s="49"/>
      <c r="G101" s="49"/>
      <c r="H101" s="49"/>
      <c r="I101" s="49"/>
    </row>
    <row r="102" spans="2:9" ht="15.75">
      <c r="B102" s="49"/>
      <c r="C102" s="49"/>
      <c r="D102" s="49"/>
      <c r="E102" s="49"/>
      <c r="F102" s="49"/>
      <c r="G102" s="49"/>
      <c r="H102" s="49"/>
      <c r="I102" s="49"/>
    </row>
    <row r="103" spans="2:9" ht="15.75">
      <c r="B103" s="49"/>
      <c r="C103" s="49"/>
      <c r="D103" s="49"/>
      <c r="E103" s="49"/>
      <c r="F103" s="49"/>
      <c r="G103" s="49"/>
      <c r="H103" s="49"/>
      <c r="I103" s="49"/>
    </row>
    <row r="104" spans="2:9" ht="15.75">
      <c r="B104" s="49"/>
      <c r="C104" s="49"/>
      <c r="D104" s="49"/>
      <c r="E104" s="49"/>
      <c r="F104" s="49"/>
      <c r="G104" s="49"/>
      <c r="H104" s="49"/>
      <c r="I104" s="49"/>
    </row>
    <row r="105" spans="2:9" ht="15.75">
      <c r="B105" s="49"/>
      <c r="C105" s="49"/>
      <c r="D105" s="49"/>
      <c r="E105" s="49"/>
      <c r="F105" s="49"/>
      <c r="G105" s="49"/>
      <c r="H105" s="49"/>
      <c r="I105" s="49"/>
    </row>
  </sheetData>
  <sortState xmlns:xlrd2="http://schemas.microsoft.com/office/spreadsheetml/2017/richdata2" ref="B10:H92">
    <sortCondition ref="B10:B92"/>
  </sortState>
  <hyperlinks>
    <hyperlink ref="B98" location="Introduction!A1" display="Return to information tab" xr:uid="{71375D01-B594-47F4-AB29-E80CF47A83E3}"/>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4E1B-9AA9-4E53-BC43-C1A807735DE1}">
  <sheetPr codeName="Sheet55">
    <tabColor theme="1"/>
    <pageSetUpPr autoPageBreaks="0"/>
  </sheetPr>
  <dimension ref="B5:I87"/>
  <sheetViews>
    <sheetView zoomScaleNormal="100" workbookViewId="0"/>
  </sheetViews>
  <sheetFormatPr defaultColWidth="8.85546875" defaultRowHeight="14.25"/>
  <cols>
    <col min="1" max="1" width="2.42578125" style="17" customWidth="1"/>
    <col min="2" max="2" width="55.5703125" style="17" customWidth="1"/>
    <col min="3" max="3" width="24.85546875" style="17" customWidth="1"/>
    <col min="4" max="7" width="30.5703125" style="17" bestFit="1" customWidth="1"/>
    <col min="8" max="8" width="22.85546875" style="17" bestFit="1" customWidth="1"/>
    <col min="9" max="11" width="8.85546875" style="17"/>
    <col min="12" max="12" width="20.42578125" style="17" customWidth="1"/>
    <col min="13" max="16384" width="8.85546875" style="17"/>
  </cols>
  <sheetData>
    <row r="5" spans="2:9" ht="21">
      <c r="B5" s="70" t="s">
        <v>729</v>
      </c>
      <c r="C5" s="49"/>
      <c r="D5" s="49"/>
      <c r="E5" s="49"/>
      <c r="F5" s="49"/>
      <c r="G5" s="49"/>
      <c r="H5" s="49"/>
      <c r="I5" s="49"/>
    </row>
    <row r="6" spans="2:9" ht="15.75">
      <c r="B6" s="49"/>
      <c r="C6" s="49"/>
      <c r="D6" s="49"/>
      <c r="E6" s="49"/>
      <c r="F6" s="49"/>
      <c r="G6" s="49"/>
      <c r="H6" s="49"/>
      <c r="I6" s="49"/>
    </row>
    <row r="7" spans="2:9" ht="18">
      <c r="B7" s="97" t="s">
        <v>801</v>
      </c>
      <c r="C7" s="49"/>
      <c r="D7" s="49"/>
      <c r="E7" s="49"/>
      <c r="F7" s="49"/>
      <c r="G7" s="49"/>
      <c r="H7" s="49"/>
      <c r="I7" s="49"/>
    </row>
    <row r="8" spans="2:9" ht="15.75">
      <c r="B8" s="49"/>
      <c r="C8" s="49"/>
      <c r="D8" s="49"/>
      <c r="E8" s="49"/>
      <c r="F8" s="49"/>
      <c r="G8" s="49"/>
      <c r="H8" s="49"/>
      <c r="I8" s="49"/>
    </row>
    <row r="9" spans="2:9" ht="31.9" customHeight="1">
      <c r="B9" s="317" t="s">
        <v>681</v>
      </c>
      <c r="C9" s="293" t="s">
        <v>731</v>
      </c>
      <c r="D9" s="293" t="s">
        <v>732</v>
      </c>
      <c r="E9" s="293" t="s">
        <v>733</v>
      </c>
      <c r="F9" s="293" t="s">
        <v>734</v>
      </c>
      <c r="G9" s="293" t="s">
        <v>735</v>
      </c>
      <c r="H9" s="293" t="s">
        <v>736</v>
      </c>
      <c r="I9" s="205"/>
    </row>
    <row r="10" spans="2:9" ht="15.75">
      <c r="B10" s="92" t="s">
        <v>738</v>
      </c>
      <c r="C10" s="364">
        <v>14547.04</v>
      </c>
      <c r="D10" s="364">
        <v>3636.76</v>
      </c>
      <c r="E10" s="364">
        <v>3636.76</v>
      </c>
      <c r="F10" s="364">
        <v>3636.76</v>
      </c>
      <c r="G10" s="364">
        <v>3636.76</v>
      </c>
      <c r="H10" s="364">
        <v>14547.04</v>
      </c>
      <c r="I10" s="227"/>
    </row>
    <row r="11" spans="2:9" ht="15.75">
      <c r="B11" s="92" t="s">
        <v>660</v>
      </c>
      <c r="C11" s="364">
        <v>11338.72</v>
      </c>
      <c r="D11" s="364">
        <v>2834.68</v>
      </c>
      <c r="E11" s="364">
        <v>2834.68</v>
      </c>
      <c r="F11" s="364">
        <v>2834.68</v>
      </c>
      <c r="G11" s="364">
        <v>2834.68</v>
      </c>
      <c r="H11" s="364">
        <v>11338.72</v>
      </c>
      <c r="I11" s="227"/>
    </row>
    <row r="12" spans="2:9" ht="15.75">
      <c r="B12" s="92" t="s">
        <v>416</v>
      </c>
      <c r="C12" s="364">
        <v>759549.43999999994</v>
      </c>
      <c r="D12" s="364">
        <v>189887.35999999999</v>
      </c>
      <c r="E12" s="364">
        <v>189887.35999999999</v>
      </c>
      <c r="F12" s="364">
        <v>189887.35999999999</v>
      </c>
      <c r="G12" s="364">
        <v>189887.35999999999</v>
      </c>
      <c r="H12" s="364">
        <v>759549.43999999994</v>
      </c>
      <c r="I12" s="227"/>
    </row>
    <row r="13" spans="2:9" ht="15.75">
      <c r="B13" s="92" t="s">
        <v>740</v>
      </c>
      <c r="C13" s="364">
        <v>21739.84</v>
      </c>
      <c r="D13" s="364">
        <v>5434.96</v>
      </c>
      <c r="E13" s="364">
        <v>5434.96</v>
      </c>
      <c r="F13" s="364">
        <v>5434.96</v>
      </c>
      <c r="G13" s="364">
        <v>5434.96</v>
      </c>
      <c r="H13" s="364">
        <v>21739.84</v>
      </c>
      <c r="I13" s="227"/>
    </row>
    <row r="14" spans="2:9" ht="15.75">
      <c r="B14" s="92" t="s">
        <v>741</v>
      </c>
      <c r="C14" s="364">
        <v>49967.6</v>
      </c>
      <c r="D14" s="364">
        <v>12491.9</v>
      </c>
      <c r="E14" s="364">
        <v>12491.9</v>
      </c>
      <c r="F14" s="364">
        <v>12491.9</v>
      </c>
      <c r="G14" s="364">
        <v>12491.9</v>
      </c>
      <c r="H14" s="364">
        <v>49967.6</v>
      </c>
      <c r="I14" s="227"/>
    </row>
    <row r="15" spans="2:9" ht="15.75">
      <c r="B15" s="92" t="s">
        <v>742</v>
      </c>
      <c r="C15" s="364">
        <v>12200.2</v>
      </c>
      <c r="D15" s="364">
        <v>3050.05</v>
      </c>
      <c r="E15" s="364">
        <v>3050.05</v>
      </c>
      <c r="F15" s="364">
        <v>3050.05</v>
      </c>
      <c r="G15" s="364">
        <v>3050.05</v>
      </c>
      <c r="H15" s="364">
        <v>12200.2</v>
      </c>
      <c r="I15" s="227"/>
    </row>
    <row r="16" spans="2:9" ht="15.75">
      <c r="B16" s="92" t="s">
        <v>743</v>
      </c>
      <c r="C16" s="364">
        <v>25.84</v>
      </c>
      <c r="D16" s="364">
        <v>25.84</v>
      </c>
      <c r="E16" s="364">
        <v>0</v>
      </c>
      <c r="F16" s="364">
        <v>0</v>
      </c>
      <c r="G16" s="364">
        <v>0</v>
      </c>
      <c r="H16" s="364">
        <v>25.84</v>
      </c>
      <c r="I16" s="227"/>
    </row>
    <row r="17" spans="2:9" ht="15.75">
      <c r="B17" s="92" t="s">
        <v>744</v>
      </c>
      <c r="C17" s="364">
        <v>1.4</v>
      </c>
      <c r="D17" s="364">
        <v>1.4</v>
      </c>
      <c r="E17" s="364">
        <v>0</v>
      </c>
      <c r="F17" s="364">
        <v>0</v>
      </c>
      <c r="G17" s="364">
        <v>0</v>
      </c>
      <c r="H17" s="364">
        <v>1.4</v>
      </c>
      <c r="I17" s="227"/>
    </row>
    <row r="18" spans="2:9" ht="15.75">
      <c r="B18" s="92" t="s">
        <v>620</v>
      </c>
      <c r="C18" s="364">
        <v>14528.16</v>
      </c>
      <c r="D18" s="364">
        <v>3632.04</v>
      </c>
      <c r="E18" s="364">
        <v>3632.04</v>
      </c>
      <c r="F18" s="364">
        <v>3632.04</v>
      </c>
      <c r="G18" s="364">
        <v>3632.04</v>
      </c>
      <c r="H18" s="364">
        <v>14528.16</v>
      </c>
      <c r="I18" s="227"/>
    </row>
    <row r="19" spans="2:9" ht="15.75">
      <c r="B19" s="92" t="s">
        <v>746</v>
      </c>
      <c r="C19" s="364">
        <v>1563.64</v>
      </c>
      <c r="D19" s="364">
        <v>1563.64</v>
      </c>
      <c r="E19" s="364">
        <v>0</v>
      </c>
      <c r="F19" s="364">
        <v>0</v>
      </c>
      <c r="G19" s="364">
        <v>0</v>
      </c>
      <c r="H19" s="364">
        <v>1563.64</v>
      </c>
      <c r="I19" s="227"/>
    </row>
    <row r="20" spans="2:9" ht="15.75">
      <c r="B20" s="92" t="s">
        <v>747</v>
      </c>
      <c r="C20" s="364">
        <v>266.2</v>
      </c>
      <c r="D20" s="364">
        <v>66.55</v>
      </c>
      <c r="E20" s="364">
        <v>66.55</v>
      </c>
      <c r="F20" s="364">
        <v>66.55</v>
      </c>
      <c r="G20" s="364">
        <v>66.55</v>
      </c>
      <c r="H20" s="364">
        <v>266.2</v>
      </c>
      <c r="I20" s="227"/>
    </row>
    <row r="21" spans="2:9" ht="15.75">
      <c r="B21" s="92" t="s">
        <v>749</v>
      </c>
      <c r="C21" s="364">
        <v>224291.68</v>
      </c>
      <c r="D21" s="364">
        <v>56072.92</v>
      </c>
      <c r="E21" s="364">
        <v>56072.92</v>
      </c>
      <c r="F21" s="364">
        <v>56072.92</v>
      </c>
      <c r="G21" s="364">
        <v>56072.92</v>
      </c>
      <c r="H21" s="364">
        <v>224291.68</v>
      </c>
      <c r="I21" s="227"/>
    </row>
    <row r="22" spans="2:9" ht="15.75">
      <c r="B22" s="92" t="s">
        <v>750</v>
      </c>
      <c r="C22" s="364">
        <v>19471.28</v>
      </c>
      <c r="D22" s="364">
        <v>4867.82</v>
      </c>
      <c r="E22" s="364">
        <v>4867.82</v>
      </c>
      <c r="F22" s="364">
        <v>4867.82</v>
      </c>
      <c r="G22" s="364">
        <v>4867.82</v>
      </c>
      <c r="H22" s="364">
        <v>19471.28</v>
      </c>
      <c r="I22" s="227"/>
    </row>
    <row r="23" spans="2:9" ht="15.75">
      <c r="B23" s="92" t="s">
        <v>751</v>
      </c>
      <c r="C23" s="364">
        <v>146460.4</v>
      </c>
      <c r="D23" s="364">
        <v>36615.1</v>
      </c>
      <c r="E23" s="364">
        <v>36615.1</v>
      </c>
      <c r="F23" s="364">
        <v>36615.1</v>
      </c>
      <c r="G23" s="364">
        <v>36615.1</v>
      </c>
      <c r="H23" s="364">
        <v>146460.4</v>
      </c>
      <c r="I23" s="227"/>
    </row>
    <row r="24" spans="2:9" ht="15.75">
      <c r="B24" s="92" t="s">
        <v>752</v>
      </c>
      <c r="C24" s="364">
        <v>191471.6</v>
      </c>
      <c r="D24" s="364">
        <v>47867.9</v>
      </c>
      <c r="E24" s="364">
        <v>47867.9</v>
      </c>
      <c r="F24" s="364">
        <v>47867.9</v>
      </c>
      <c r="G24" s="364">
        <v>47867.9</v>
      </c>
      <c r="H24" s="364">
        <v>191471.6</v>
      </c>
      <c r="I24" s="227"/>
    </row>
    <row r="25" spans="2:9" ht="15.75">
      <c r="B25" s="92" t="s">
        <v>630</v>
      </c>
      <c r="C25" s="364">
        <v>132267.6</v>
      </c>
      <c r="D25" s="364">
        <v>33066.9</v>
      </c>
      <c r="E25" s="364">
        <v>33066.9</v>
      </c>
      <c r="F25" s="364">
        <v>33066.9</v>
      </c>
      <c r="G25" s="364">
        <v>33066.9</v>
      </c>
      <c r="H25" s="364">
        <v>132267.6</v>
      </c>
      <c r="I25" s="227"/>
    </row>
    <row r="26" spans="2:9" ht="15.75">
      <c r="B26" s="92" t="s">
        <v>753</v>
      </c>
      <c r="C26" s="364">
        <v>14715.4</v>
      </c>
      <c r="D26" s="364">
        <v>3678.85</v>
      </c>
      <c r="E26" s="364">
        <v>3678.85</v>
      </c>
      <c r="F26" s="364">
        <v>3678.85</v>
      </c>
      <c r="G26" s="364">
        <v>3678.85</v>
      </c>
      <c r="H26" s="364">
        <v>14715.4</v>
      </c>
      <c r="I26" s="227"/>
    </row>
    <row r="27" spans="2:9" ht="15.75">
      <c r="B27" s="92" t="s">
        <v>415</v>
      </c>
      <c r="C27" s="364">
        <v>1551236.36</v>
      </c>
      <c r="D27" s="364">
        <v>387809.09</v>
      </c>
      <c r="E27" s="364">
        <v>387809.09</v>
      </c>
      <c r="F27" s="364">
        <v>387809.09</v>
      </c>
      <c r="G27" s="364">
        <v>387809</v>
      </c>
      <c r="H27" s="364">
        <v>1551236.27</v>
      </c>
      <c r="I27" s="227"/>
    </row>
    <row r="28" spans="2:9" ht="15.75">
      <c r="B28" s="92" t="s">
        <v>634</v>
      </c>
      <c r="C28" s="364">
        <v>37487.919999999998</v>
      </c>
      <c r="D28" s="364">
        <v>37487.919999999998</v>
      </c>
      <c r="E28" s="364">
        <v>0</v>
      </c>
      <c r="F28" s="364">
        <v>0</v>
      </c>
      <c r="G28" s="364">
        <v>0</v>
      </c>
      <c r="H28" s="364">
        <v>37487.919999999998</v>
      </c>
      <c r="I28" s="227"/>
    </row>
    <row r="29" spans="2:9" ht="15.75">
      <c r="B29" s="92" t="s">
        <v>396</v>
      </c>
      <c r="C29" s="364">
        <v>10776.32</v>
      </c>
      <c r="D29" s="364">
        <v>2694.08</v>
      </c>
      <c r="E29" s="364">
        <v>2694.08</v>
      </c>
      <c r="F29" s="364">
        <v>2694.08</v>
      </c>
      <c r="G29" s="364">
        <v>2694.08</v>
      </c>
      <c r="H29" s="364">
        <v>10776.32</v>
      </c>
      <c r="I29" s="227"/>
    </row>
    <row r="30" spans="2:9" ht="15.75">
      <c r="B30" s="92" t="s">
        <v>754</v>
      </c>
      <c r="C30" s="364">
        <v>173048.32000000001</v>
      </c>
      <c r="D30" s="364">
        <v>43262.080000000002</v>
      </c>
      <c r="E30" s="364">
        <v>43262.080000000002</v>
      </c>
      <c r="F30" s="364">
        <v>43262.080000000002</v>
      </c>
      <c r="G30" s="364">
        <v>43262.080000000002</v>
      </c>
      <c r="H30" s="364">
        <v>173048.32000000001</v>
      </c>
      <c r="I30" s="227"/>
    </row>
    <row r="31" spans="2:9" ht="15.75">
      <c r="B31" s="92" t="s">
        <v>692</v>
      </c>
      <c r="C31" s="364">
        <v>141.12</v>
      </c>
      <c r="D31" s="364">
        <v>35.28</v>
      </c>
      <c r="E31" s="364">
        <v>35.28</v>
      </c>
      <c r="F31" s="364">
        <v>35.28</v>
      </c>
      <c r="G31" s="364">
        <v>35.28</v>
      </c>
      <c r="H31" s="364">
        <v>141.12</v>
      </c>
      <c r="I31" s="227"/>
    </row>
    <row r="32" spans="2:9" ht="15.75">
      <c r="B32" s="92" t="s">
        <v>756</v>
      </c>
      <c r="C32" s="364">
        <v>5660.64</v>
      </c>
      <c r="D32" s="364">
        <v>5660.64</v>
      </c>
      <c r="E32" s="364">
        <v>0</v>
      </c>
      <c r="F32" s="364">
        <v>0</v>
      </c>
      <c r="G32" s="364">
        <v>0</v>
      </c>
      <c r="H32" s="364">
        <v>5660.64</v>
      </c>
      <c r="I32" s="227"/>
    </row>
    <row r="33" spans="2:9" ht="15.75">
      <c r="B33" s="92" t="s">
        <v>640</v>
      </c>
      <c r="C33" s="364">
        <v>1834</v>
      </c>
      <c r="D33" s="364">
        <v>1834</v>
      </c>
      <c r="E33" s="364">
        <v>0</v>
      </c>
      <c r="F33" s="364">
        <v>0</v>
      </c>
      <c r="G33" s="364">
        <v>0</v>
      </c>
      <c r="H33" s="364">
        <v>1834</v>
      </c>
      <c r="I33" s="227"/>
    </row>
    <row r="34" spans="2:9" ht="15.75">
      <c r="B34" s="92" t="s">
        <v>757</v>
      </c>
      <c r="C34" s="364">
        <v>142.52000000000001</v>
      </c>
      <c r="D34" s="364">
        <v>35.630000000000003</v>
      </c>
      <c r="E34" s="364">
        <v>35.630000000000003</v>
      </c>
      <c r="F34" s="364">
        <v>35.630000000000003</v>
      </c>
      <c r="G34" s="364">
        <v>35.630000000000003</v>
      </c>
      <c r="H34" s="364">
        <v>142.52000000000001</v>
      </c>
      <c r="I34" s="227"/>
    </row>
    <row r="35" spans="2:9" ht="15.75">
      <c r="B35" s="92" t="s">
        <v>759</v>
      </c>
      <c r="C35" s="364">
        <v>14158.56</v>
      </c>
      <c r="D35" s="364">
        <v>3539.64</v>
      </c>
      <c r="E35" s="364">
        <v>3539.64</v>
      </c>
      <c r="F35" s="364">
        <v>3539.64</v>
      </c>
      <c r="G35" s="364">
        <v>3539.64</v>
      </c>
      <c r="H35" s="364">
        <v>14158.56</v>
      </c>
      <c r="I35" s="227"/>
    </row>
    <row r="36" spans="2:9" ht="15.75">
      <c r="B36" s="92" t="s">
        <v>644</v>
      </c>
      <c r="C36" s="364">
        <v>10263.48</v>
      </c>
      <c r="D36" s="364">
        <v>2565.87</v>
      </c>
      <c r="E36" s="364">
        <v>2565.87</v>
      </c>
      <c r="F36" s="364">
        <v>2565.87</v>
      </c>
      <c r="G36" s="364">
        <v>2565.87</v>
      </c>
      <c r="H36" s="364">
        <v>10263.48</v>
      </c>
      <c r="I36" s="227"/>
    </row>
    <row r="37" spans="2:9" ht="15.75">
      <c r="B37" s="92" t="s">
        <v>760</v>
      </c>
      <c r="C37" s="364">
        <v>1376.4</v>
      </c>
      <c r="D37" s="364">
        <v>1376.4</v>
      </c>
      <c r="E37" s="364">
        <v>0</v>
      </c>
      <c r="F37" s="364">
        <v>0</v>
      </c>
      <c r="G37" s="364">
        <v>0</v>
      </c>
      <c r="H37" s="364">
        <v>1376.4</v>
      </c>
      <c r="I37" s="227"/>
    </row>
    <row r="38" spans="2:9" ht="15.75">
      <c r="B38" s="92" t="s">
        <v>763</v>
      </c>
      <c r="C38" s="364">
        <v>889.4</v>
      </c>
      <c r="D38" s="364">
        <v>889.4</v>
      </c>
      <c r="E38" s="364">
        <v>0</v>
      </c>
      <c r="F38" s="364">
        <v>0</v>
      </c>
      <c r="G38" s="364">
        <v>0</v>
      </c>
      <c r="H38" s="364">
        <v>889.4</v>
      </c>
      <c r="I38" s="227"/>
    </row>
    <row r="39" spans="2:9" ht="15.75">
      <c r="B39" s="92" t="s">
        <v>764</v>
      </c>
      <c r="C39" s="364">
        <v>12664.8</v>
      </c>
      <c r="D39" s="364">
        <v>3166.2</v>
      </c>
      <c r="E39" s="364">
        <v>3166.2</v>
      </c>
      <c r="F39" s="364">
        <v>6332.4</v>
      </c>
      <c r="G39" s="364">
        <v>0</v>
      </c>
      <c r="H39" s="364">
        <v>12664.8</v>
      </c>
      <c r="I39" s="227"/>
    </row>
    <row r="40" spans="2:9" ht="15.75">
      <c r="B40" s="92" t="s">
        <v>765</v>
      </c>
      <c r="C40" s="364">
        <v>1750.16</v>
      </c>
      <c r="D40" s="364">
        <v>1750.16</v>
      </c>
      <c r="E40" s="364">
        <v>0</v>
      </c>
      <c r="F40" s="364">
        <v>0</v>
      </c>
      <c r="G40" s="364">
        <v>0</v>
      </c>
      <c r="H40" s="364">
        <v>1750.16</v>
      </c>
      <c r="I40" s="227"/>
    </row>
    <row r="41" spans="2:9" ht="15.75">
      <c r="B41" s="92" t="s">
        <v>696</v>
      </c>
      <c r="C41" s="364">
        <v>527.48</v>
      </c>
      <c r="D41" s="364">
        <v>131.87</v>
      </c>
      <c r="E41" s="364">
        <v>131.87</v>
      </c>
      <c r="F41" s="364">
        <v>131.87</v>
      </c>
      <c r="G41" s="364">
        <v>131.87</v>
      </c>
      <c r="H41" s="364">
        <v>527.48</v>
      </c>
      <c r="I41" s="227"/>
    </row>
    <row r="42" spans="2:9" ht="15.75">
      <c r="B42" s="92" t="s">
        <v>766</v>
      </c>
      <c r="C42" s="364">
        <v>582047.76</v>
      </c>
      <c r="D42" s="364">
        <v>145511.95000000001</v>
      </c>
      <c r="E42" s="364">
        <v>145511.95000000001</v>
      </c>
      <c r="F42" s="364">
        <v>145511.95000000001</v>
      </c>
      <c r="G42" s="364">
        <v>145511.95000000001</v>
      </c>
      <c r="H42" s="364">
        <v>582047.80000000005</v>
      </c>
      <c r="I42" s="227"/>
    </row>
    <row r="43" spans="2:9" ht="15.75">
      <c r="B43" s="92" t="s">
        <v>767</v>
      </c>
      <c r="C43" s="364">
        <v>964.16</v>
      </c>
      <c r="D43" s="364">
        <v>241.04</v>
      </c>
      <c r="E43" s="364">
        <v>241.04</v>
      </c>
      <c r="F43" s="364">
        <v>241.04</v>
      </c>
      <c r="G43" s="364">
        <v>241.04</v>
      </c>
      <c r="H43" s="364">
        <v>964.16</v>
      </c>
      <c r="I43" s="227"/>
    </row>
    <row r="44" spans="2:9" ht="15.75">
      <c r="B44" s="92" t="s">
        <v>769</v>
      </c>
      <c r="C44" s="364">
        <v>254128.44</v>
      </c>
      <c r="D44" s="364">
        <v>63532.11</v>
      </c>
      <c r="E44" s="364">
        <v>63532.11</v>
      </c>
      <c r="F44" s="364">
        <v>63532.11</v>
      </c>
      <c r="G44" s="364">
        <v>63532.11</v>
      </c>
      <c r="H44" s="364">
        <v>254128.44</v>
      </c>
      <c r="I44" s="227"/>
    </row>
    <row r="45" spans="2:9" ht="15.75">
      <c r="B45" s="92" t="s">
        <v>770</v>
      </c>
      <c r="C45" s="364">
        <v>254039</v>
      </c>
      <c r="D45" s="364">
        <v>63509.75</v>
      </c>
      <c r="E45" s="364">
        <v>63509.75</v>
      </c>
      <c r="F45" s="364">
        <v>63509.75</v>
      </c>
      <c r="G45" s="364">
        <v>63509.75</v>
      </c>
      <c r="H45" s="364">
        <v>254039</v>
      </c>
      <c r="I45" s="227"/>
    </row>
    <row r="46" spans="2:9" ht="15.75">
      <c r="B46" s="92" t="s">
        <v>771</v>
      </c>
      <c r="C46" s="364">
        <v>40865.279999999999</v>
      </c>
      <c r="D46" s="364">
        <v>10216.32</v>
      </c>
      <c r="E46" s="364">
        <v>10216.32</v>
      </c>
      <c r="F46" s="364">
        <v>10216.32</v>
      </c>
      <c r="G46" s="364">
        <v>10216.32</v>
      </c>
      <c r="H46" s="364">
        <v>40865.279999999999</v>
      </c>
      <c r="I46" s="227"/>
    </row>
    <row r="47" spans="2:9" ht="15.75">
      <c r="B47" s="92" t="s">
        <v>655</v>
      </c>
      <c r="C47" s="364">
        <v>43631.32</v>
      </c>
      <c r="D47" s="364">
        <v>10907.83</v>
      </c>
      <c r="E47" s="364">
        <v>10907.83</v>
      </c>
      <c r="F47" s="364">
        <v>10907.83</v>
      </c>
      <c r="G47" s="364">
        <v>10907.83</v>
      </c>
      <c r="H47" s="364">
        <v>43631.32</v>
      </c>
      <c r="I47" s="227"/>
    </row>
    <row r="48" spans="2:9" ht="15.75">
      <c r="B48" s="92" t="s">
        <v>772</v>
      </c>
      <c r="C48" s="364">
        <v>91452.6</v>
      </c>
      <c r="D48" s="364">
        <v>22863.15</v>
      </c>
      <c r="E48" s="364">
        <v>22863.15</v>
      </c>
      <c r="F48" s="364">
        <v>22863.15</v>
      </c>
      <c r="G48" s="364">
        <v>22863.15</v>
      </c>
      <c r="H48" s="364">
        <v>91452.6</v>
      </c>
      <c r="I48" s="227"/>
    </row>
    <row r="49" spans="2:9" ht="15.75">
      <c r="B49" s="92" t="s">
        <v>773</v>
      </c>
      <c r="C49" s="364">
        <v>720602.72</v>
      </c>
      <c r="D49" s="364">
        <v>180150.68</v>
      </c>
      <c r="E49" s="364">
        <v>180150.68</v>
      </c>
      <c r="F49" s="364">
        <v>180150.68</v>
      </c>
      <c r="G49" s="364">
        <v>180150.68</v>
      </c>
      <c r="H49" s="364">
        <v>720602.72</v>
      </c>
      <c r="I49" s="227"/>
    </row>
    <row r="50" spans="2:9" ht="15.75">
      <c r="B50" s="92" t="s">
        <v>657</v>
      </c>
      <c r="C50" s="364">
        <v>19226.04</v>
      </c>
      <c r="D50" s="364">
        <v>4806.51</v>
      </c>
      <c r="E50" s="364">
        <v>4806.51</v>
      </c>
      <c r="F50" s="364">
        <v>4806.51</v>
      </c>
      <c r="G50" s="364">
        <v>4806.51</v>
      </c>
      <c r="H50" s="364">
        <v>19226.04</v>
      </c>
      <c r="I50" s="227"/>
    </row>
    <row r="51" spans="2:9" ht="15.75">
      <c r="B51" s="92" t="s">
        <v>776</v>
      </c>
      <c r="C51" s="364">
        <v>975.36</v>
      </c>
      <c r="D51" s="364">
        <v>243.84</v>
      </c>
      <c r="E51" s="364">
        <v>243.84</v>
      </c>
      <c r="F51" s="364">
        <v>243.84</v>
      </c>
      <c r="G51" s="364">
        <v>243.84</v>
      </c>
      <c r="H51" s="364">
        <v>975.36</v>
      </c>
      <c r="I51" s="227"/>
    </row>
    <row r="52" spans="2:9" ht="15.75">
      <c r="B52" s="92" t="s">
        <v>777</v>
      </c>
      <c r="C52" s="364">
        <v>1070674.1200000001</v>
      </c>
      <c r="D52" s="364">
        <v>267668.53000000003</v>
      </c>
      <c r="E52" s="364">
        <v>267668.53000000003</v>
      </c>
      <c r="F52" s="364">
        <v>267668.53000000003</v>
      </c>
      <c r="G52" s="364">
        <v>267668.53000000003</v>
      </c>
      <c r="H52" s="364">
        <v>1070674.1200000001</v>
      </c>
      <c r="I52" s="227"/>
    </row>
    <row r="53" spans="2:9" ht="15.75">
      <c r="B53" s="92" t="s">
        <v>778</v>
      </c>
      <c r="C53" s="364">
        <v>9001.68</v>
      </c>
      <c r="D53" s="364">
        <v>2250.42</v>
      </c>
      <c r="E53" s="364">
        <v>2250.42</v>
      </c>
      <c r="F53" s="364">
        <v>2250.42</v>
      </c>
      <c r="G53" s="364">
        <v>2250.42</v>
      </c>
      <c r="H53" s="364">
        <v>9001.68</v>
      </c>
      <c r="I53" s="227"/>
    </row>
    <row r="54" spans="2:9" ht="15.75">
      <c r="B54" s="92" t="s">
        <v>779</v>
      </c>
      <c r="C54" s="364">
        <v>86499.72</v>
      </c>
      <c r="D54" s="364">
        <v>21624.93</v>
      </c>
      <c r="E54" s="364">
        <v>21624.93</v>
      </c>
      <c r="F54" s="364">
        <v>21624.93</v>
      </c>
      <c r="G54" s="364">
        <v>21624.93</v>
      </c>
      <c r="H54" s="364">
        <v>86499.72</v>
      </c>
      <c r="I54" s="227"/>
    </row>
    <row r="55" spans="2:9" ht="15.75">
      <c r="B55" s="92" t="s">
        <v>780</v>
      </c>
      <c r="C55" s="364">
        <v>70747.48</v>
      </c>
      <c r="D55" s="364">
        <v>17686.87</v>
      </c>
      <c r="E55" s="364">
        <v>17686.87</v>
      </c>
      <c r="F55" s="364">
        <v>17686.87</v>
      </c>
      <c r="G55" s="364">
        <v>17686.87</v>
      </c>
      <c r="H55" s="364">
        <v>70747.48</v>
      </c>
      <c r="I55" s="227"/>
    </row>
    <row r="56" spans="2:9" ht="15.75">
      <c r="B56" s="92" t="s">
        <v>694</v>
      </c>
      <c r="C56" s="364">
        <v>7492.56</v>
      </c>
      <c r="D56" s="364">
        <v>1873.14</v>
      </c>
      <c r="E56" s="364">
        <v>1873.14</v>
      </c>
      <c r="F56" s="364">
        <v>1873.14</v>
      </c>
      <c r="G56" s="364">
        <v>1873.14</v>
      </c>
      <c r="H56" s="364">
        <v>7492.56</v>
      </c>
      <c r="I56" s="227"/>
    </row>
    <row r="57" spans="2:9" ht="15.75">
      <c r="B57" s="92" t="s">
        <v>781</v>
      </c>
      <c r="C57" s="364">
        <v>30704.52</v>
      </c>
      <c r="D57" s="364">
        <v>7676.13</v>
      </c>
      <c r="E57" s="364">
        <v>7676.13</v>
      </c>
      <c r="F57" s="364">
        <v>7676.13</v>
      </c>
      <c r="G57" s="364">
        <v>7676.13</v>
      </c>
      <c r="H57" s="364">
        <v>30704.52</v>
      </c>
      <c r="I57" s="227"/>
    </row>
    <row r="58" spans="2:9" ht="15.75">
      <c r="B58" s="92" t="s">
        <v>782</v>
      </c>
      <c r="C58" s="364">
        <v>16507.52</v>
      </c>
      <c r="D58" s="364">
        <v>4126.88</v>
      </c>
      <c r="E58" s="364">
        <v>4126.88</v>
      </c>
      <c r="F58" s="364">
        <v>4126.88</v>
      </c>
      <c r="G58" s="364">
        <v>4126.88</v>
      </c>
      <c r="H58" s="364">
        <v>16507.52</v>
      </c>
      <c r="I58" s="227"/>
    </row>
    <row r="59" spans="2:9" ht="15.75">
      <c r="B59" s="92" t="s">
        <v>383</v>
      </c>
      <c r="C59" s="364">
        <v>117972.08</v>
      </c>
      <c r="D59" s="364">
        <v>29493.02</v>
      </c>
      <c r="E59" s="364">
        <v>29493.02</v>
      </c>
      <c r="F59" s="364">
        <v>29493.02</v>
      </c>
      <c r="G59" s="364">
        <v>29493.02</v>
      </c>
      <c r="H59" s="364">
        <v>117972.08</v>
      </c>
      <c r="I59" s="227"/>
    </row>
    <row r="60" spans="2:9" ht="15.75">
      <c r="B60" s="92" t="s">
        <v>783</v>
      </c>
      <c r="C60" s="364">
        <v>38207.56</v>
      </c>
      <c r="D60" s="364">
        <v>9551.89</v>
      </c>
      <c r="E60" s="364">
        <v>9551.89</v>
      </c>
      <c r="F60" s="364">
        <v>9551.89</v>
      </c>
      <c r="G60" s="364">
        <v>9551.89</v>
      </c>
      <c r="H60" s="364">
        <v>38207.56</v>
      </c>
      <c r="I60" s="227"/>
    </row>
    <row r="61" spans="2:9" ht="15.75">
      <c r="B61" s="92" t="s">
        <v>784</v>
      </c>
      <c r="C61" s="364">
        <v>2.8</v>
      </c>
      <c r="D61" s="364">
        <v>2.8</v>
      </c>
      <c r="E61" s="364">
        <v>0</v>
      </c>
      <c r="F61" s="364">
        <v>0</v>
      </c>
      <c r="G61" s="364">
        <v>0</v>
      </c>
      <c r="H61" s="364">
        <v>2.8</v>
      </c>
      <c r="I61" s="227"/>
    </row>
    <row r="62" spans="2:9" ht="15.75">
      <c r="B62" s="92" t="s">
        <v>785</v>
      </c>
      <c r="C62" s="364">
        <v>10361.280000000001</v>
      </c>
      <c r="D62" s="364">
        <v>2590.3200000000002</v>
      </c>
      <c r="E62" s="364">
        <v>2590.3200000000002</v>
      </c>
      <c r="F62" s="364">
        <v>2590.3200000000002</v>
      </c>
      <c r="G62" s="364">
        <v>2590.3200000000002</v>
      </c>
      <c r="H62" s="364">
        <v>10361.280000000001</v>
      </c>
      <c r="I62" s="227"/>
    </row>
    <row r="63" spans="2:9" ht="15.75">
      <c r="B63" s="92" t="s">
        <v>786</v>
      </c>
      <c r="C63" s="364">
        <v>550309.24</v>
      </c>
      <c r="D63" s="364">
        <v>137577.31</v>
      </c>
      <c r="E63" s="364">
        <v>137577.31</v>
      </c>
      <c r="F63" s="364">
        <v>137577.31</v>
      </c>
      <c r="G63" s="364">
        <v>137577.31</v>
      </c>
      <c r="H63" s="364">
        <v>550309.24</v>
      </c>
      <c r="I63" s="227"/>
    </row>
    <row r="64" spans="2:9" ht="15.75">
      <c r="B64" s="92" t="s">
        <v>401</v>
      </c>
      <c r="C64" s="364">
        <v>631.6</v>
      </c>
      <c r="D64" s="364">
        <v>631.6</v>
      </c>
      <c r="E64" s="364">
        <v>0</v>
      </c>
      <c r="F64" s="364">
        <v>0</v>
      </c>
      <c r="G64" s="364">
        <v>0</v>
      </c>
      <c r="H64" s="364">
        <v>631.6</v>
      </c>
      <c r="I64" s="227"/>
    </row>
    <row r="65" spans="2:9" ht="15.75">
      <c r="B65" s="92" t="s">
        <v>787</v>
      </c>
      <c r="C65" s="364">
        <v>83.84</v>
      </c>
      <c r="D65" s="364">
        <v>20.96</v>
      </c>
      <c r="E65" s="364">
        <v>20.96</v>
      </c>
      <c r="F65" s="364">
        <v>20.96</v>
      </c>
      <c r="G65" s="364">
        <v>20.96</v>
      </c>
      <c r="H65" s="364">
        <v>83.84</v>
      </c>
      <c r="I65" s="227"/>
    </row>
    <row r="66" spans="2:9" ht="15.75">
      <c r="B66" s="92" t="s">
        <v>669</v>
      </c>
      <c r="C66" s="364">
        <v>447.84</v>
      </c>
      <c r="D66" s="364">
        <v>111.96</v>
      </c>
      <c r="E66" s="364">
        <v>111.96</v>
      </c>
      <c r="F66" s="364">
        <v>111.96</v>
      </c>
      <c r="G66" s="364">
        <v>111.96</v>
      </c>
      <c r="H66" s="364">
        <v>447.84</v>
      </c>
      <c r="I66" s="227"/>
    </row>
    <row r="67" spans="2:9" ht="15.75">
      <c r="B67" s="92" t="s">
        <v>802</v>
      </c>
      <c r="C67" s="364">
        <v>302634.40000000002</v>
      </c>
      <c r="D67" s="364">
        <v>75658.600000000006</v>
      </c>
      <c r="E67" s="364">
        <v>75658.600000000006</v>
      </c>
      <c r="F67" s="364">
        <v>75658.600000000006</v>
      </c>
      <c r="G67" s="364">
        <v>75658.600000000006</v>
      </c>
      <c r="H67" s="364">
        <v>302634.40000000002</v>
      </c>
      <c r="I67" s="227"/>
    </row>
    <row r="68" spans="2:9" ht="15.75">
      <c r="B68" s="92" t="s">
        <v>790</v>
      </c>
      <c r="C68" s="364">
        <v>32.119999999999997</v>
      </c>
      <c r="D68" s="364">
        <v>8.0299999999999994</v>
      </c>
      <c r="E68" s="364">
        <v>8.0299999999999994</v>
      </c>
      <c r="F68" s="364">
        <v>8.0299999999999994</v>
      </c>
      <c r="G68" s="364">
        <v>8.0299999999999994</v>
      </c>
      <c r="H68" s="364">
        <v>32.119999999999997</v>
      </c>
      <c r="I68" s="227"/>
    </row>
    <row r="69" spans="2:9" ht="15.75">
      <c r="B69" s="92" t="s">
        <v>792</v>
      </c>
      <c r="C69" s="364">
        <v>737.08</v>
      </c>
      <c r="D69" s="364">
        <v>737.08</v>
      </c>
      <c r="E69" s="364">
        <v>0</v>
      </c>
      <c r="F69" s="364">
        <v>0</v>
      </c>
      <c r="G69" s="364">
        <v>0</v>
      </c>
      <c r="H69" s="364">
        <v>737.08</v>
      </c>
      <c r="I69" s="227"/>
    </row>
    <row r="70" spans="2:9" ht="15.75">
      <c r="B70" s="92" t="s">
        <v>674</v>
      </c>
      <c r="C70" s="364">
        <v>5501.32</v>
      </c>
      <c r="D70" s="364">
        <v>1375.33</v>
      </c>
      <c r="E70" s="364">
        <v>1375.33</v>
      </c>
      <c r="F70" s="364">
        <v>1375.33</v>
      </c>
      <c r="G70" s="364">
        <v>1375.33</v>
      </c>
      <c r="H70" s="364">
        <v>5501.32</v>
      </c>
      <c r="I70" s="227"/>
    </row>
    <row r="71" spans="2:9" ht="15.75">
      <c r="B71" s="92" t="s">
        <v>793</v>
      </c>
      <c r="C71" s="364">
        <v>97139.76</v>
      </c>
      <c r="D71" s="364">
        <v>24284.94</v>
      </c>
      <c r="E71" s="364">
        <v>24284.94</v>
      </c>
      <c r="F71" s="364">
        <v>24284.94</v>
      </c>
      <c r="G71" s="364">
        <v>24284.94</v>
      </c>
      <c r="H71" s="364">
        <v>97139.76</v>
      </c>
      <c r="I71" s="227"/>
    </row>
    <row r="72" spans="2:9" ht="15.75">
      <c r="B72" s="92" t="s">
        <v>794</v>
      </c>
      <c r="C72" s="364">
        <v>1578.28</v>
      </c>
      <c r="D72" s="364">
        <v>394.57</v>
      </c>
      <c r="E72" s="364">
        <v>394.57</v>
      </c>
      <c r="F72" s="364">
        <v>394.57</v>
      </c>
      <c r="G72" s="364">
        <v>394.57</v>
      </c>
      <c r="H72" s="364">
        <v>1578.28</v>
      </c>
      <c r="I72" s="227"/>
    </row>
    <row r="73" spans="2:9" ht="15.75">
      <c r="B73" s="92" t="s">
        <v>676</v>
      </c>
      <c r="C73" s="364">
        <v>58.68</v>
      </c>
      <c r="D73" s="364">
        <v>58.68</v>
      </c>
      <c r="E73" s="364">
        <v>0</v>
      </c>
      <c r="F73" s="364">
        <v>0</v>
      </c>
      <c r="G73" s="364">
        <v>0</v>
      </c>
      <c r="H73" s="364">
        <v>58.68</v>
      </c>
      <c r="I73" s="227"/>
    </row>
    <row r="74" spans="2:9" ht="15.75">
      <c r="B74" s="92" t="s">
        <v>796</v>
      </c>
      <c r="C74" s="364">
        <v>3178.24</v>
      </c>
      <c r="D74" s="364">
        <v>794.56</v>
      </c>
      <c r="E74" s="364">
        <v>794.56</v>
      </c>
      <c r="F74" s="364">
        <v>794.56</v>
      </c>
      <c r="G74" s="364">
        <v>794.56</v>
      </c>
      <c r="H74" s="364">
        <v>3178.24</v>
      </c>
      <c r="I74" s="227"/>
    </row>
    <row r="75" spans="2:9" ht="15.75">
      <c r="B75" s="92" t="s">
        <v>797</v>
      </c>
      <c r="C75" s="364">
        <v>13517.88</v>
      </c>
      <c r="D75" s="364">
        <v>3379.47</v>
      </c>
      <c r="E75" s="364">
        <v>3379.47</v>
      </c>
      <c r="F75" s="364">
        <v>3379.47</v>
      </c>
      <c r="G75" s="364">
        <v>3379.47</v>
      </c>
      <c r="H75" s="364">
        <v>13517.88</v>
      </c>
      <c r="I75" s="227"/>
    </row>
    <row r="76" spans="2:9" ht="15.75">
      <c r="B76" s="317" t="s">
        <v>148</v>
      </c>
      <c r="C76" s="363">
        <f>SUM(C10:C75)</f>
        <v>7878317.7999999989</v>
      </c>
      <c r="D76" s="363">
        <f t="shared" ref="D76:H76" si="0">SUM(D10:D75)</f>
        <v>2008594.1300000004</v>
      </c>
      <c r="E76" s="363">
        <f t="shared" si="0"/>
        <v>1956574.57</v>
      </c>
      <c r="F76" s="363">
        <f t="shared" si="0"/>
        <v>1959740.77</v>
      </c>
      <c r="G76" s="363">
        <f t="shared" si="0"/>
        <v>1953408.28</v>
      </c>
      <c r="H76" s="365">
        <f t="shared" si="0"/>
        <v>7878317.7499999991</v>
      </c>
      <c r="I76" s="49"/>
    </row>
    <row r="77" spans="2:9" ht="15.75">
      <c r="B77" s="49"/>
      <c r="C77" s="49"/>
      <c r="D77" s="49"/>
      <c r="E77" s="49"/>
      <c r="F77" s="49"/>
      <c r="G77" s="49"/>
      <c r="H77" s="49"/>
      <c r="I77" s="49"/>
    </row>
    <row r="78" spans="2:9" ht="15.75">
      <c r="B78" s="225" t="s">
        <v>799</v>
      </c>
      <c r="C78" s="225"/>
      <c r="D78" s="225"/>
      <c r="E78" s="225"/>
      <c r="F78" s="225"/>
      <c r="G78" s="225"/>
      <c r="H78" s="225"/>
      <c r="I78" s="49"/>
    </row>
    <row r="79" spans="2:9" ht="15.75">
      <c r="B79" s="49" t="s">
        <v>800</v>
      </c>
      <c r="C79" s="203"/>
      <c r="D79" s="203"/>
      <c r="E79" s="203"/>
      <c r="F79" s="203"/>
      <c r="G79" s="203"/>
      <c r="H79" s="203"/>
      <c r="I79" s="49"/>
    </row>
    <row r="80" spans="2:9" ht="15.75">
      <c r="B80" s="49"/>
      <c r="C80" s="49"/>
      <c r="D80" s="49"/>
      <c r="E80" s="49"/>
      <c r="F80" s="49"/>
      <c r="G80" s="49"/>
      <c r="H80" s="49"/>
      <c r="I80" s="49"/>
    </row>
    <row r="81" spans="2:9" ht="15.75">
      <c r="B81" s="101" t="s">
        <v>127</v>
      </c>
      <c r="C81" s="49"/>
      <c r="D81" s="49"/>
      <c r="E81" s="49"/>
      <c r="F81" s="49"/>
      <c r="G81" s="49"/>
      <c r="H81" s="49"/>
      <c r="I81" s="49"/>
    </row>
    <row r="82" spans="2:9" ht="15.75">
      <c r="B82" s="49"/>
      <c r="C82" s="49"/>
      <c r="D82" s="49"/>
      <c r="E82" s="49"/>
      <c r="F82" s="49"/>
      <c r="G82" s="49"/>
      <c r="H82" s="49"/>
      <c r="I82" s="49"/>
    </row>
    <row r="83" spans="2:9" ht="15.75">
      <c r="B83" s="49"/>
      <c r="C83" s="49"/>
      <c r="D83" s="49"/>
      <c r="E83" s="49"/>
      <c r="F83" s="49"/>
      <c r="G83" s="49"/>
      <c r="H83" s="49"/>
      <c r="I83" s="49"/>
    </row>
    <row r="84" spans="2:9" ht="15.75">
      <c r="B84" s="49"/>
      <c r="C84" s="49"/>
      <c r="D84" s="49"/>
      <c r="E84" s="49"/>
      <c r="F84" s="49"/>
      <c r="G84" s="49"/>
      <c r="H84" s="49"/>
      <c r="I84" s="49"/>
    </row>
    <row r="85" spans="2:9" ht="15.75">
      <c r="B85" s="49"/>
      <c r="C85" s="49"/>
      <c r="D85" s="49"/>
      <c r="E85" s="49"/>
      <c r="F85" s="49"/>
      <c r="G85" s="49"/>
      <c r="H85" s="49"/>
      <c r="I85" s="49"/>
    </row>
    <row r="86" spans="2:9" ht="15.75">
      <c r="B86" s="49"/>
      <c r="C86" s="49"/>
      <c r="D86" s="49"/>
      <c r="E86" s="49"/>
      <c r="F86" s="49"/>
      <c r="G86" s="49"/>
      <c r="H86" s="49"/>
      <c r="I86" s="49"/>
    </row>
    <row r="87" spans="2:9" ht="15.75">
      <c r="B87" s="49"/>
      <c r="C87" s="49"/>
      <c r="D87" s="49"/>
      <c r="E87" s="49"/>
      <c r="F87" s="49"/>
      <c r="G87" s="49"/>
      <c r="H87" s="49"/>
      <c r="I87" s="49"/>
    </row>
  </sheetData>
  <hyperlinks>
    <hyperlink ref="B81" location="Introduction!A1" display="Return to information tab" xr:uid="{0CD18BA3-0C5E-4700-B6C4-2D89C8A37F1C}"/>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DB81-5482-4221-A36A-6458693B3210}">
  <sheetPr codeName="Sheet56">
    <tabColor theme="1"/>
    <pageSetUpPr autoPageBreaks="0"/>
  </sheetPr>
  <dimension ref="B1:I74"/>
  <sheetViews>
    <sheetView showGridLines="0" zoomScaleNormal="100" workbookViewId="0"/>
  </sheetViews>
  <sheetFormatPr defaultColWidth="8.85546875" defaultRowHeight="14.25"/>
  <cols>
    <col min="1" max="1" width="2.42578125" customWidth="1"/>
    <col min="2" max="2" width="55.5703125" customWidth="1"/>
    <col min="3" max="3" width="27.140625" customWidth="1"/>
    <col min="4" max="4" width="26.85546875" customWidth="1"/>
    <col min="5" max="5" width="25.5703125" customWidth="1"/>
    <col min="6" max="6" width="28.140625" customWidth="1"/>
    <col min="7" max="7" width="22.85546875" customWidth="1"/>
    <col min="11" max="11" width="20.42578125" customWidth="1"/>
  </cols>
  <sheetData>
    <row r="1" spans="2:9" ht="15.75">
      <c r="B1" s="43"/>
      <c r="C1" s="43"/>
      <c r="D1" s="43"/>
      <c r="E1" s="43"/>
      <c r="F1" s="43"/>
      <c r="G1" s="43"/>
      <c r="H1" s="43"/>
      <c r="I1" s="43"/>
    </row>
    <row r="2" spans="2:9" ht="15.75">
      <c r="B2" s="43"/>
      <c r="C2" s="43"/>
      <c r="D2" s="43"/>
      <c r="E2" s="43"/>
      <c r="F2" s="43"/>
      <c r="G2" s="43"/>
      <c r="H2" s="43"/>
      <c r="I2" s="43"/>
    </row>
    <row r="3" spans="2:9" ht="15.75">
      <c r="B3" s="43"/>
      <c r="C3" s="43"/>
      <c r="D3" s="43"/>
      <c r="E3" s="43"/>
      <c r="F3" s="43"/>
      <c r="G3" s="43"/>
      <c r="H3" s="43"/>
      <c r="I3" s="43"/>
    </row>
    <row r="4" spans="2:9" ht="15.75">
      <c r="B4" s="43"/>
      <c r="C4" s="43"/>
      <c r="D4" s="43"/>
      <c r="E4" s="43"/>
      <c r="F4" s="43"/>
      <c r="G4" s="43"/>
      <c r="H4" s="43"/>
      <c r="I4" s="43"/>
    </row>
    <row r="5" spans="2:9" ht="21">
      <c r="B5" s="70" t="s">
        <v>729</v>
      </c>
      <c r="C5" s="43"/>
      <c r="D5" s="43"/>
      <c r="E5" s="43"/>
      <c r="F5" s="43"/>
      <c r="G5" s="43"/>
      <c r="H5" s="43"/>
      <c r="I5" s="43"/>
    </row>
    <row r="6" spans="2:9" ht="15.75">
      <c r="B6" s="43"/>
      <c r="C6" s="43"/>
      <c r="D6" s="43"/>
      <c r="E6" s="43"/>
      <c r="F6" s="43"/>
      <c r="G6" s="43"/>
      <c r="H6" s="43"/>
      <c r="I6" s="43"/>
    </row>
    <row r="7" spans="2:9" ht="18">
      <c r="B7" s="69" t="s">
        <v>803</v>
      </c>
      <c r="C7" s="43"/>
      <c r="D7" s="43"/>
      <c r="E7" s="43"/>
      <c r="F7" s="43"/>
      <c r="G7" s="43"/>
      <c r="H7" s="43"/>
      <c r="I7" s="43"/>
    </row>
    <row r="8" spans="2:9" ht="15.75">
      <c r="B8" s="43"/>
      <c r="C8" s="43"/>
      <c r="D8" s="43"/>
      <c r="E8" s="43"/>
      <c r="F8" s="43"/>
      <c r="G8" s="43"/>
      <c r="H8" s="43"/>
      <c r="I8" s="43"/>
    </row>
    <row r="9" spans="2:9" s="18" customFormat="1" ht="31.5">
      <c r="B9" s="317" t="s">
        <v>681</v>
      </c>
      <c r="C9" s="293" t="s">
        <v>804</v>
      </c>
      <c r="D9" s="293" t="s">
        <v>805</v>
      </c>
      <c r="E9" s="293" t="s">
        <v>806</v>
      </c>
      <c r="F9" s="293" t="s">
        <v>807</v>
      </c>
      <c r="G9" s="293" t="s">
        <v>808</v>
      </c>
      <c r="H9" s="146"/>
      <c r="I9" s="123"/>
    </row>
    <row r="10" spans="2:9" ht="15.75">
      <c r="B10" s="260" t="s">
        <v>809</v>
      </c>
      <c r="C10" s="264">
        <v>1501</v>
      </c>
      <c r="D10" s="264">
        <v>1434</v>
      </c>
      <c r="E10" s="264">
        <v>1435</v>
      </c>
      <c r="F10" s="264">
        <v>1432</v>
      </c>
      <c r="G10" s="252">
        <v>5802</v>
      </c>
      <c r="H10" s="235"/>
      <c r="I10" s="43"/>
    </row>
    <row r="11" spans="2:9" ht="15.75">
      <c r="B11" s="260" t="s">
        <v>738</v>
      </c>
      <c r="C11" s="264">
        <v>60280</v>
      </c>
      <c r="D11" s="264">
        <v>57586</v>
      </c>
      <c r="E11" s="264">
        <v>57641</v>
      </c>
      <c r="F11" s="264">
        <v>57498</v>
      </c>
      <c r="G11" s="252">
        <v>233005</v>
      </c>
      <c r="H11" s="235"/>
      <c r="I11" s="43"/>
    </row>
    <row r="12" spans="2:9" ht="15.75">
      <c r="B12" s="263" t="s">
        <v>416</v>
      </c>
      <c r="C12" s="265">
        <v>3793598</v>
      </c>
      <c r="D12" s="265">
        <v>3624068</v>
      </c>
      <c r="E12" s="265">
        <v>3627537</v>
      </c>
      <c r="F12" s="265">
        <v>3618556</v>
      </c>
      <c r="G12" s="252">
        <v>14663759</v>
      </c>
      <c r="H12" s="235"/>
      <c r="I12" s="43"/>
    </row>
    <row r="13" spans="2:9" ht="15.75">
      <c r="B13" s="263" t="s">
        <v>740</v>
      </c>
      <c r="C13" s="265">
        <v>39685</v>
      </c>
      <c r="D13" s="265">
        <v>37912</v>
      </c>
      <c r="E13" s="265">
        <v>37948</v>
      </c>
      <c r="F13" s="265">
        <v>37854</v>
      </c>
      <c r="G13" s="252">
        <v>153399</v>
      </c>
      <c r="H13" s="235"/>
      <c r="I13" s="43"/>
    </row>
    <row r="14" spans="2:9" ht="15.75">
      <c r="B14" s="263" t="s">
        <v>741</v>
      </c>
      <c r="C14" s="265">
        <v>306637</v>
      </c>
      <c r="D14" s="265">
        <v>292934</v>
      </c>
      <c r="E14" s="265">
        <v>293214</v>
      </c>
      <c r="F14" s="265">
        <v>292488</v>
      </c>
      <c r="G14" s="252">
        <v>1185273</v>
      </c>
      <c r="H14" s="235"/>
      <c r="I14" s="43"/>
    </row>
    <row r="15" spans="2:9" ht="15.75">
      <c r="B15" s="263" t="s">
        <v>810</v>
      </c>
      <c r="C15" s="265">
        <v>16910</v>
      </c>
      <c r="D15" s="265">
        <v>16154</v>
      </c>
      <c r="E15" s="265">
        <v>16169</v>
      </c>
      <c r="F15" s="265">
        <v>16129</v>
      </c>
      <c r="G15" s="252">
        <v>65362</v>
      </c>
      <c r="H15" s="235"/>
      <c r="I15" s="43"/>
    </row>
    <row r="16" spans="2:9" ht="15.75">
      <c r="B16" s="263" t="s">
        <v>392</v>
      </c>
      <c r="C16" s="265">
        <v>30876</v>
      </c>
      <c r="D16" s="265">
        <v>29496</v>
      </c>
      <c r="E16" s="265">
        <v>29524</v>
      </c>
      <c r="F16" s="265">
        <v>29451</v>
      </c>
      <c r="G16" s="252">
        <v>119347</v>
      </c>
      <c r="H16" s="235"/>
      <c r="I16" s="43"/>
    </row>
    <row r="17" spans="2:9" ht="15.75">
      <c r="B17" s="263" t="s">
        <v>811</v>
      </c>
      <c r="C17" s="265">
        <v>6729</v>
      </c>
      <c r="D17" s="265">
        <v>6428</v>
      </c>
      <c r="E17" s="265">
        <v>6434</v>
      </c>
      <c r="F17" s="265">
        <v>6418</v>
      </c>
      <c r="G17" s="252">
        <v>26009</v>
      </c>
      <c r="H17" s="235"/>
      <c r="I17" s="43"/>
    </row>
    <row r="18" spans="2:9" ht="15.75">
      <c r="B18" s="263" t="s">
        <v>744</v>
      </c>
      <c r="C18" s="265">
        <v>2418</v>
      </c>
      <c r="D18" s="265">
        <v>2310</v>
      </c>
      <c r="E18" s="265">
        <v>2312</v>
      </c>
      <c r="F18" s="265">
        <v>2306</v>
      </c>
      <c r="G18" s="252">
        <v>9346</v>
      </c>
      <c r="H18" s="235"/>
      <c r="I18" s="43"/>
    </row>
    <row r="19" spans="2:9" ht="15.75">
      <c r="B19" s="263" t="s">
        <v>620</v>
      </c>
      <c r="C19" s="265">
        <v>54236</v>
      </c>
      <c r="D19" s="265">
        <v>51812</v>
      </c>
      <c r="E19" s="265">
        <v>51862</v>
      </c>
      <c r="F19" s="265">
        <v>51734</v>
      </c>
      <c r="G19" s="252">
        <v>209644</v>
      </c>
      <c r="H19" s="235"/>
      <c r="I19" s="43"/>
    </row>
    <row r="20" spans="2:9" ht="15.75">
      <c r="B20" s="263" t="s">
        <v>749</v>
      </c>
      <c r="C20" s="265">
        <v>1520056</v>
      </c>
      <c r="D20" s="265">
        <v>1452127</v>
      </c>
      <c r="E20" s="265">
        <v>1453517</v>
      </c>
      <c r="F20" s="265">
        <v>1449919</v>
      </c>
      <c r="G20" s="252">
        <v>5875619</v>
      </c>
      <c r="H20" s="235"/>
      <c r="I20" s="43"/>
    </row>
    <row r="21" spans="2:9" ht="15.75">
      <c r="B21" s="263" t="s">
        <v>750</v>
      </c>
      <c r="C21" s="265">
        <v>68168</v>
      </c>
      <c r="D21" s="265">
        <v>65121</v>
      </c>
      <c r="E21" s="265">
        <v>65184</v>
      </c>
      <c r="F21" s="265">
        <v>65022</v>
      </c>
      <c r="G21" s="252">
        <v>263495</v>
      </c>
      <c r="H21" s="235"/>
      <c r="I21" s="43"/>
    </row>
    <row r="22" spans="2:9" ht="15.75">
      <c r="B22" s="263" t="s">
        <v>751</v>
      </c>
      <c r="C22" s="265">
        <v>1039840</v>
      </c>
      <c r="D22" s="265">
        <v>993371</v>
      </c>
      <c r="E22" s="265">
        <v>994322</v>
      </c>
      <c r="F22" s="265">
        <v>991860</v>
      </c>
      <c r="G22" s="252">
        <v>4019393</v>
      </c>
      <c r="H22" s="235"/>
      <c r="I22" s="43"/>
    </row>
    <row r="23" spans="2:9" ht="15.75">
      <c r="B23" s="263" t="s">
        <v>752</v>
      </c>
      <c r="C23" s="265">
        <v>1717292</v>
      </c>
      <c r="D23" s="265">
        <v>1640549</v>
      </c>
      <c r="E23" s="265">
        <v>1642120</v>
      </c>
      <c r="F23" s="265">
        <v>1638054</v>
      </c>
      <c r="G23" s="252">
        <v>6638015</v>
      </c>
      <c r="H23" s="235"/>
      <c r="I23" s="43"/>
    </row>
    <row r="24" spans="2:9" ht="15.75">
      <c r="B24" s="263" t="s">
        <v>630</v>
      </c>
      <c r="C24" s="265">
        <v>1046378</v>
      </c>
      <c r="D24" s="265">
        <v>999617</v>
      </c>
      <c r="E24" s="265">
        <v>1000574</v>
      </c>
      <c r="F24" s="265">
        <v>998097</v>
      </c>
      <c r="G24" s="252">
        <v>4044666</v>
      </c>
      <c r="H24" s="235"/>
      <c r="I24" s="43"/>
    </row>
    <row r="25" spans="2:9" ht="15.75">
      <c r="B25" s="263" t="s">
        <v>753</v>
      </c>
      <c r="C25" s="265">
        <v>44878</v>
      </c>
      <c r="D25" s="265">
        <v>42873</v>
      </c>
      <c r="E25" s="265">
        <v>42914</v>
      </c>
      <c r="F25" s="265">
        <v>42807</v>
      </c>
      <c r="G25" s="252">
        <v>173472</v>
      </c>
      <c r="H25" s="235"/>
      <c r="I25" s="43"/>
    </row>
    <row r="26" spans="2:9" ht="15.75">
      <c r="B26" s="263" t="s">
        <v>415</v>
      </c>
      <c r="C26" s="265">
        <v>5468282</v>
      </c>
      <c r="D26" s="265">
        <v>5223914</v>
      </c>
      <c r="E26" s="265">
        <v>5228914</v>
      </c>
      <c r="F26" s="265">
        <v>5215968</v>
      </c>
      <c r="G26" s="252">
        <v>21137078</v>
      </c>
      <c r="H26" s="235"/>
      <c r="I26" s="43"/>
    </row>
    <row r="27" spans="2:9" ht="15.75">
      <c r="B27" s="263" t="s">
        <v>720</v>
      </c>
      <c r="C27" s="265">
        <v>108109</v>
      </c>
      <c r="D27" s="265">
        <v>103277</v>
      </c>
      <c r="E27" s="265">
        <v>103376</v>
      </c>
      <c r="F27" s="265">
        <v>103120</v>
      </c>
      <c r="G27" s="252">
        <v>417882</v>
      </c>
      <c r="H27" s="235"/>
      <c r="I27" s="43"/>
    </row>
    <row r="28" spans="2:9" ht="15.75">
      <c r="B28" s="263" t="s">
        <v>634</v>
      </c>
      <c r="C28" s="265">
        <v>251691</v>
      </c>
      <c r="D28" s="265">
        <v>240444</v>
      </c>
      <c r="E28" s="265">
        <v>240674</v>
      </c>
      <c r="F28" s="265">
        <v>240078</v>
      </c>
      <c r="G28" s="252">
        <v>972887</v>
      </c>
      <c r="H28" s="235"/>
      <c r="I28" s="43"/>
    </row>
    <row r="29" spans="2:9" ht="15.75">
      <c r="B29" s="263" t="s">
        <v>396</v>
      </c>
      <c r="C29" s="265">
        <v>67358</v>
      </c>
      <c r="D29" s="265">
        <v>64348</v>
      </c>
      <c r="E29" s="265">
        <v>64410</v>
      </c>
      <c r="F29" s="265">
        <v>64250</v>
      </c>
      <c r="G29" s="252">
        <v>260366</v>
      </c>
      <c r="H29" s="235"/>
      <c r="I29" s="43"/>
    </row>
    <row r="30" spans="2:9" ht="15.75">
      <c r="B30" s="263" t="s">
        <v>812</v>
      </c>
      <c r="C30" s="265">
        <v>26893</v>
      </c>
      <c r="D30" s="265">
        <v>25691</v>
      </c>
      <c r="E30" s="265">
        <v>25715</v>
      </c>
      <c r="F30" s="265">
        <v>25652</v>
      </c>
      <c r="G30" s="252">
        <v>103951</v>
      </c>
      <c r="H30" s="235"/>
      <c r="I30" s="43"/>
    </row>
    <row r="31" spans="2:9" ht="15.75">
      <c r="B31" s="263" t="s">
        <v>754</v>
      </c>
      <c r="C31" s="265">
        <v>850293</v>
      </c>
      <c r="D31" s="265">
        <v>812295</v>
      </c>
      <c r="E31" s="265">
        <v>813073</v>
      </c>
      <c r="F31" s="265">
        <v>811060</v>
      </c>
      <c r="G31" s="252">
        <v>3286721</v>
      </c>
      <c r="H31" s="235"/>
      <c r="I31" s="43"/>
    </row>
    <row r="32" spans="2:9" ht="15.75">
      <c r="B32" s="263" t="s">
        <v>756</v>
      </c>
      <c r="C32" s="265">
        <v>6349</v>
      </c>
      <c r="D32" s="265">
        <v>6065</v>
      </c>
      <c r="E32" s="265">
        <v>6071</v>
      </c>
      <c r="F32" s="265">
        <v>6056</v>
      </c>
      <c r="G32" s="252">
        <v>24541</v>
      </c>
      <c r="H32" s="235"/>
      <c r="I32" s="43"/>
    </row>
    <row r="33" spans="2:9" ht="15.75">
      <c r="B33" s="263" t="s">
        <v>640</v>
      </c>
      <c r="C33" s="265">
        <v>281</v>
      </c>
      <c r="D33" s="265">
        <v>268</v>
      </c>
      <c r="E33" s="265">
        <v>268</v>
      </c>
      <c r="F33" s="265">
        <v>268</v>
      </c>
      <c r="G33" s="252">
        <v>1085</v>
      </c>
      <c r="H33" s="235"/>
      <c r="I33" s="43"/>
    </row>
    <row r="34" spans="2:9" ht="15.75">
      <c r="B34" s="263" t="s">
        <v>778</v>
      </c>
      <c r="C34" s="265">
        <v>64435</v>
      </c>
      <c r="D34" s="265">
        <v>61555</v>
      </c>
      <c r="E34" s="265">
        <v>61614</v>
      </c>
      <c r="F34" s="265">
        <v>61462</v>
      </c>
      <c r="G34" s="252">
        <v>249066</v>
      </c>
      <c r="H34" s="235"/>
      <c r="I34" s="43"/>
    </row>
    <row r="35" spans="2:9" ht="15.75">
      <c r="B35" s="263" t="s">
        <v>813</v>
      </c>
      <c r="C35" s="265">
        <v>31179</v>
      </c>
      <c r="D35" s="265">
        <v>29786</v>
      </c>
      <c r="E35" s="265">
        <v>29814</v>
      </c>
      <c r="F35" s="265">
        <v>29740</v>
      </c>
      <c r="G35" s="252">
        <v>120519</v>
      </c>
      <c r="H35" s="235"/>
      <c r="I35" s="43"/>
    </row>
    <row r="36" spans="2:9" ht="15.75">
      <c r="B36" s="263" t="s">
        <v>644</v>
      </c>
      <c r="C36" s="265">
        <v>76207</v>
      </c>
      <c r="D36" s="265">
        <v>72802</v>
      </c>
      <c r="E36" s="265">
        <v>72871</v>
      </c>
      <c r="F36" s="265">
        <v>72691</v>
      </c>
      <c r="G36" s="252">
        <v>294571</v>
      </c>
      <c r="H36" s="235"/>
      <c r="I36" s="43"/>
    </row>
    <row r="37" spans="2:9" ht="15.75">
      <c r="B37" s="263" t="s">
        <v>760</v>
      </c>
      <c r="C37" s="265">
        <v>13964</v>
      </c>
      <c r="D37" s="265">
        <v>13340</v>
      </c>
      <c r="E37" s="265">
        <v>13352</v>
      </c>
      <c r="F37" s="265">
        <v>13319</v>
      </c>
      <c r="G37" s="252">
        <v>53975</v>
      </c>
      <c r="H37" s="235"/>
      <c r="I37" s="43"/>
    </row>
    <row r="38" spans="2:9" ht="15.75">
      <c r="B38" s="263" t="s">
        <v>761</v>
      </c>
      <c r="C38" s="265">
        <v>1010</v>
      </c>
      <c r="D38" s="265">
        <v>965</v>
      </c>
      <c r="E38" s="265">
        <v>966</v>
      </c>
      <c r="F38" s="265">
        <v>964</v>
      </c>
      <c r="G38" s="252">
        <v>3905</v>
      </c>
      <c r="H38" s="235"/>
      <c r="I38" s="43"/>
    </row>
    <row r="39" spans="2:9" ht="15.75">
      <c r="B39" s="263" t="s">
        <v>763</v>
      </c>
      <c r="C39" s="265">
        <v>966</v>
      </c>
      <c r="D39" s="265">
        <v>923</v>
      </c>
      <c r="E39" s="265">
        <v>924</v>
      </c>
      <c r="F39" s="265">
        <v>921</v>
      </c>
      <c r="G39" s="252">
        <v>3734</v>
      </c>
      <c r="H39" s="235"/>
      <c r="I39" s="43"/>
    </row>
    <row r="40" spans="2:9" ht="15.75">
      <c r="B40" s="263" t="s">
        <v>766</v>
      </c>
      <c r="C40" s="265">
        <v>2500743</v>
      </c>
      <c r="D40" s="265">
        <v>2388989</v>
      </c>
      <c r="E40" s="265">
        <v>2391276</v>
      </c>
      <c r="F40" s="265">
        <v>2385355</v>
      </c>
      <c r="G40" s="252">
        <v>9666363</v>
      </c>
      <c r="H40" s="235"/>
      <c r="I40" s="43"/>
    </row>
    <row r="41" spans="2:9" ht="15.75">
      <c r="B41" s="263" t="s">
        <v>769</v>
      </c>
      <c r="C41" s="265">
        <v>376059</v>
      </c>
      <c r="D41" s="265">
        <v>359254</v>
      </c>
      <c r="E41" s="265">
        <v>359598</v>
      </c>
      <c r="F41" s="265">
        <v>358708</v>
      </c>
      <c r="G41" s="252">
        <v>1453619</v>
      </c>
      <c r="H41" s="235"/>
      <c r="I41" s="43"/>
    </row>
    <row r="42" spans="2:9" ht="15.75">
      <c r="B42" s="263" t="s">
        <v>771</v>
      </c>
      <c r="C42" s="265">
        <v>163054</v>
      </c>
      <c r="D42" s="265">
        <v>155767</v>
      </c>
      <c r="E42" s="265">
        <v>155916</v>
      </c>
      <c r="F42" s="265">
        <v>155530</v>
      </c>
      <c r="G42" s="252">
        <v>630267</v>
      </c>
      <c r="H42" s="235"/>
      <c r="I42" s="43"/>
    </row>
    <row r="43" spans="2:9" ht="15.75">
      <c r="B43" s="263" t="s">
        <v>655</v>
      </c>
      <c r="C43" s="265">
        <v>225543</v>
      </c>
      <c r="D43" s="265">
        <v>215464</v>
      </c>
      <c r="E43" s="265">
        <v>215670</v>
      </c>
      <c r="F43" s="265">
        <v>215136</v>
      </c>
      <c r="G43" s="252">
        <v>871813</v>
      </c>
      <c r="H43" s="235"/>
      <c r="I43" s="43"/>
    </row>
    <row r="44" spans="2:9" ht="15.75">
      <c r="B44" s="263" t="s">
        <v>772</v>
      </c>
      <c r="C44" s="265">
        <v>189453</v>
      </c>
      <c r="D44" s="265">
        <v>180986</v>
      </c>
      <c r="E44" s="265">
        <v>181160</v>
      </c>
      <c r="F44" s="265">
        <v>180711</v>
      </c>
      <c r="G44" s="252">
        <v>732310</v>
      </c>
      <c r="H44" s="235"/>
      <c r="I44" s="43"/>
    </row>
    <row r="45" spans="2:9" ht="15.75">
      <c r="B45" s="263" t="s">
        <v>773</v>
      </c>
      <c r="C45" s="265">
        <v>1169071</v>
      </c>
      <c r="D45" s="265">
        <v>1116827</v>
      </c>
      <c r="E45" s="265">
        <v>1117896</v>
      </c>
      <c r="F45" s="265">
        <v>1115129</v>
      </c>
      <c r="G45" s="252">
        <v>4518923</v>
      </c>
      <c r="H45" s="235"/>
      <c r="I45" s="43"/>
    </row>
    <row r="46" spans="2:9" ht="15.75">
      <c r="B46" s="263" t="s">
        <v>814</v>
      </c>
      <c r="C46" s="265">
        <v>120297</v>
      </c>
      <c r="D46" s="265">
        <v>114921</v>
      </c>
      <c r="E46" s="265">
        <v>115032</v>
      </c>
      <c r="F46" s="265">
        <v>114747</v>
      </c>
      <c r="G46" s="252">
        <v>464997</v>
      </c>
      <c r="H46" s="235"/>
      <c r="I46" s="43"/>
    </row>
    <row r="47" spans="2:9" ht="15.75">
      <c r="B47" s="263" t="s">
        <v>777</v>
      </c>
      <c r="C47" s="265">
        <v>2309828</v>
      </c>
      <c r="D47" s="265">
        <v>2206606</v>
      </c>
      <c r="E47" s="265">
        <v>2208718</v>
      </c>
      <c r="F47" s="265">
        <v>2203250</v>
      </c>
      <c r="G47" s="252">
        <v>8928402</v>
      </c>
      <c r="H47" s="235"/>
      <c r="I47" s="43"/>
    </row>
    <row r="48" spans="2:9" ht="15.75">
      <c r="B48" s="263" t="s">
        <v>779</v>
      </c>
      <c r="C48" s="265">
        <v>455508</v>
      </c>
      <c r="D48" s="265">
        <v>435153</v>
      </c>
      <c r="E48" s="265">
        <v>435569</v>
      </c>
      <c r="F48" s="265">
        <v>434491</v>
      </c>
      <c r="G48" s="252">
        <v>1760721</v>
      </c>
      <c r="H48" s="235"/>
      <c r="I48" s="43"/>
    </row>
    <row r="49" spans="2:9" ht="15.75">
      <c r="B49" s="263" t="s">
        <v>780</v>
      </c>
      <c r="C49" s="265">
        <v>171740</v>
      </c>
      <c r="D49" s="265">
        <v>164065</v>
      </c>
      <c r="E49" s="265">
        <v>164222</v>
      </c>
      <c r="F49" s="265">
        <v>163815</v>
      </c>
      <c r="G49" s="252">
        <v>663842</v>
      </c>
      <c r="H49" s="235"/>
      <c r="I49" s="43"/>
    </row>
    <row r="50" spans="2:9" ht="15.75">
      <c r="B50" s="263" t="s">
        <v>781</v>
      </c>
      <c r="C50" s="265">
        <v>28573</v>
      </c>
      <c r="D50" s="265">
        <v>27296</v>
      </c>
      <c r="E50" s="265">
        <v>27323</v>
      </c>
      <c r="F50" s="265">
        <v>27255</v>
      </c>
      <c r="G50" s="252">
        <v>110447</v>
      </c>
      <c r="H50" s="235"/>
      <c r="I50" s="43"/>
    </row>
    <row r="51" spans="2:9" ht="15.75">
      <c r="B51" s="263" t="s">
        <v>782</v>
      </c>
      <c r="C51" s="265">
        <v>69336</v>
      </c>
      <c r="D51" s="265">
        <v>66238</v>
      </c>
      <c r="E51" s="265">
        <v>66301</v>
      </c>
      <c r="F51" s="265">
        <v>66137</v>
      </c>
      <c r="G51" s="252">
        <v>268012</v>
      </c>
      <c r="H51" s="235"/>
      <c r="I51" s="43"/>
    </row>
    <row r="52" spans="2:9" ht="15.75">
      <c r="B52" s="263" t="s">
        <v>383</v>
      </c>
      <c r="C52" s="265">
        <v>750548</v>
      </c>
      <c r="D52" s="265">
        <v>717007</v>
      </c>
      <c r="E52" s="265">
        <v>717693</v>
      </c>
      <c r="F52" s="265">
        <v>715917</v>
      </c>
      <c r="G52" s="252">
        <v>2901165</v>
      </c>
      <c r="H52" s="235"/>
      <c r="I52" s="43"/>
    </row>
    <row r="53" spans="2:9" ht="15.75">
      <c r="B53" s="263" t="s">
        <v>785</v>
      </c>
      <c r="C53" s="265">
        <v>37979</v>
      </c>
      <c r="D53" s="265">
        <v>36282</v>
      </c>
      <c r="E53" s="265">
        <v>36317</v>
      </c>
      <c r="F53" s="265">
        <v>36227</v>
      </c>
      <c r="G53" s="252">
        <v>146805</v>
      </c>
      <c r="H53" s="235"/>
      <c r="I53" s="43"/>
    </row>
    <row r="54" spans="2:9" ht="15.75">
      <c r="B54" s="263" t="s">
        <v>815</v>
      </c>
      <c r="C54" s="265">
        <v>71529</v>
      </c>
      <c r="D54" s="265">
        <v>68332</v>
      </c>
      <c r="E54" s="265">
        <v>68398</v>
      </c>
      <c r="F54" s="265">
        <v>68228</v>
      </c>
      <c r="G54" s="252">
        <v>276487</v>
      </c>
      <c r="H54" s="235"/>
      <c r="I54" s="43"/>
    </row>
    <row r="55" spans="2:9" ht="15.75">
      <c r="B55" s="263" t="s">
        <v>424</v>
      </c>
      <c r="C55" s="265">
        <v>1611603</v>
      </c>
      <c r="D55" s="265">
        <v>1539584</v>
      </c>
      <c r="E55" s="265">
        <v>1541057</v>
      </c>
      <c r="F55" s="265">
        <v>1537242</v>
      </c>
      <c r="G55" s="252">
        <v>6229486</v>
      </c>
      <c r="H55" s="235"/>
      <c r="I55" s="43"/>
    </row>
    <row r="56" spans="2:9" ht="15.75">
      <c r="B56" s="263" t="s">
        <v>708</v>
      </c>
      <c r="C56" s="265">
        <v>1684979</v>
      </c>
      <c r="D56" s="265">
        <v>1609680</v>
      </c>
      <c r="E56" s="265">
        <v>1611221</v>
      </c>
      <c r="F56" s="265">
        <v>1607231</v>
      </c>
      <c r="G56" s="252">
        <v>6513111</v>
      </c>
      <c r="H56" s="235"/>
      <c r="I56" s="43"/>
    </row>
    <row r="57" spans="2:9" ht="15.75">
      <c r="B57" s="263" t="s">
        <v>789</v>
      </c>
      <c r="C57" s="265">
        <v>78</v>
      </c>
      <c r="D57" s="265">
        <v>74</v>
      </c>
      <c r="E57" s="265">
        <v>74</v>
      </c>
      <c r="F57" s="265">
        <v>74</v>
      </c>
      <c r="G57" s="252">
        <v>300</v>
      </c>
      <c r="H57" s="235"/>
      <c r="I57" s="43"/>
    </row>
    <row r="58" spans="2:9" ht="15.75">
      <c r="B58" s="263" t="s">
        <v>791</v>
      </c>
      <c r="C58" s="265">
        <v>562</v>
      </c>
      <c r="D58" s="265">
        <v>537</v>
      </c>
      <c r="E58" s="265">
        <v>537</v>
      </c>
      <c r="F58" s="265">
        <v>536</v>
      </c>
      <c r="G58" s="252">
        <v>2172</v>
      </c>
      <c r="H58" s="235"/>
      <c r="I58" s="43"/>
    </row>
    <row r="59" spans="2:9" ht="15.75">
      <c r="B59" s="263" t="s">
        <v>793</v>
      </c>
      <c r="C59" s="265">
        <v>250283</v>
      </c>
      <c r="D59" s="265">
        <v>239099</v>
      </c>
      <c r="E59" s="265">
        <v>239327</v>
      </c>
      <c r="F59" s="265">
        <v>238735</v>
      </c>
      <c r="G59" s="252">
        <v>967444</v>
      </c>
      <c r="H59" s="235"/>
      <c r="I59" s="43"/>
    </row>
    <row r="60" spans="2:9" ht="15.75">
      <c r="B60" s="263" t="s">
        <v>676</v>
      </c>
      <c r="C60" s="265">
        <v>326</v>
      </c>
      <c r="D60" s="265">
        <v>312</v>
      </c>
      <c r="E60" s="265">
        <v>312</v>
      </c>
      <c r="F60" s="265">
        <v>311</v>
      </c>
      <c r="G60" s="252">
        <v>1261</v>
      </c>
      <c r="H60" s="235"/>
      <c r="I60" s="43"/>
    </row>
    <row r="61" spans="2:9" ht="15.75">
      <c r="B61" s="263" t="s">
        <v>795</v>
      </c>
      <c r="C61" s="265">
        <v>2044</v>
      </c>
      <c r="D61" s="265">
        <v>1952</v>
      </c>
      <c r="E61" s="265">
        <v>1954</v>
      </c>
      <c r="F61" s="265">
        <v>1949</v>
      </c>
      <c r="G61" s="252">
        <v>7899</v>
      </c>
      <c r="H61" s="235"/>
      <c r="I61" s="43"/>
    </row>
    <row r="62" spans="2:9" ht="15.75">
      <c r="B62" s="263" t="s">
        <v>796</v>
      </c>
      <c r="C62" s="265">
        <v>15084</v>
      </c>
      <c r="D62" s="265">
        <v>14410</v>
      </c>
      <c r="E62" s="265">
        <v>14424</v>
      </c>
      <c r="F62" s="265">
        <v>14388</v>
      </c>
      <c r="G62" s="252">
        <v>58306</v>
      </c>
      <c r="H62" s="235"/>
      <c r="I62" s="43"/>
    </row>
    <row r="63" spans="2:9" ht="15.75">
      <c r="B63" s="317" t="s">
        <v>148</v>
      </c>
      <c r="C63" s="341">
        <f t="shared" ref="C63:G63" si="0">SUM(C10:C62)</f>
        <v>28920719</v>
      </c>
      <c r="D63" s="341">
        <f t="shared" si="0"/>
        <v>27628300</v>
      </c>
      <c r="E63" s="341">
        <f t="shared" si="0"/>
        <v>27654744</v>
      </c>
      <c r="F63" s="341">
        <f t="shared" si="0"/>
        <v>27586276</v>
      </c>
      <c r="G63" s="359">
        <f t="shared" si="0"/>
        <v>111790039</v>
      </c>
      <c r="H63" s="146"/>
      <c r="I63" s="43"/>
    </row>
    <row r="64" spans="2:9" ht="15.75">
      <c r="B64" s="43"/>
      <c r="C64" s="43"/>
      <c r="D64" s="43"/>
      <c r="E64" s="43"/>
      <c r="F64" s="43"/>
      <c r="G64" s="43"/>
      <c r="H64" s="146"/>
      <c r="I64" s="43"/>
    </row>
    <row r="65" spans="2:9" ht="14.65" customHeight="1">
      <c r="B65" s="373" t="s">
        <v>816</v>
      </c>
      <c r="C65" s="373"/>
      <c r="D65" s="373"/>
      <c r="E65" s="373"/>
      <c r="F65" s="373"/>
      <c r="G65" s="373"/>
      <c r="H65" s="43"/>
      <c r="I65" s="43"/>
    </row>
    <row r="66" spans="2:9" ht="14.65" customHeight="1">
      <c r="B66" s="237" t="s">
        <v>800</v>
      </c>
      <c r="C66" s="236"/>
      <c r="D66" s="236"/>
      <c r="E66" s="236"/>
      <c r="F66" s="236"/>
      <c r="G66" s="236"/>
      <c r="H66" s="43"/>
      <c r="I66" s="43"/>
    </row>
    <row r="67" spans="2:9" ht="14.65" customHeight="1">
      <c r="B67" s="237"/>
      <c r="C67" s="236"/>
      <c r="D67" s="236"/>
      <c r="E67" s="236"/>
      <c r="F67" s="236"/>
      <c r="G67" s="236"/>
      <c r="H67" s="43"/>
      <c r="I67" s="43"/>
    </row>
    <row r="68" spans="2:9" ht="15.75">
      <c r="B68" s="63" t="s">
        <v>127</v>
      </c>
      <c r="C68" s="43"/>
      <c r="D68" s="43"/>
      <c r="E68" s="43"/>
      <c r="F68" s="43"/>
      <c r="G68" s="43"/>
      <c r="H68" s="43"/>
      <c r="I68" s="43"/>
    </row>
    <row r="69" spans="2:9" ht="15.75">
      <c r="B69" s="43"/>
      <c r="C69" s="43"/>
      <c r="D69" s="43"/>
      <c r="E69" s="43"/>
      <c r="F69" s="43"/>
      <c r="G69" s="43"/>
      <c r="H69" s="43"/>
      <c r="I69" s="43"/>
    </row>
    <row r="70" spans="2:9" ht="15.75">
      <c r="B70" s="43"/>
      <c r="C70" s="43"/>
      <c r="D70" s="43"/>
      <c r="E70" s="43"/>
      <c r="F70" s="43"/>
      <c r="G70" s="43"/>
      <c r="H70" s="43"/>
      <c r="I70" s="43"/>
    </row>
    <row r="71" spans="2:9" ht="15.75">
      <c r="B71" s="43"/>
      <c r="C71" s="43"/>
      <c r="D71" s="43"/>
      <c r="E71" s="43"/>
      <c r="F71" s="43"/>
      <c r="G71" s="43"/>
      <c r="H71" s="43"/>
      <c r="I71" s="43"/>
    </row>
    <row r="72" spans="2:9" ht="15.75">
      <c r="B72" s="43"/>
      <c r="C72" s="43"/>
      <c r="D72" s="43"/>
      <c r="E72" s="43"/>
      <c r="F72" s="43"/>
      <c r="G72" s="43"/>
      <c r="H72" s="43"/>
      <c r="I72" s="43"/>
    </row>
    <row r="73" spans="2:9" ht="15.75">
      <c r="B73" s="43"/>
      <c r="C73" s="43"/>
      <c r="D73" s="43"/>
      <c r="E73" s="43"/>
      <c r="F73" s="43"/>
      <c r="G73" s="43"/>
      <c r="H73" s="43"/>
      <c r="I73" s="43"/>
    </row>
    <row r="74" spans="2:9" ht="15.75">
      <c r="B74" s="43"/>
      <c r="C74" s="43"/>
      <c r="D74" s="43"/>
      <c r="E74" s="43"/>
      <c r="F74" s="43"/>
      <c r="G74" s="43"/>
      <c r="H74" s="43"/>
      <c r="I74" s="43"/>
    </row>
  </sheetData>
  <mergeCells count="1">
    <mergeCell ref="B65:G65"/>
  </mergeCells>
  <phoneticPr fontId="19" type="noConversion"/>
  <hyperlinks>
    <hyperlink ref="B68" location="Introduction!A1" display="Return to information tab" xr:uid="{F2458E23-D072-4851-BDE9-0A7A928C7875}"/>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1B6B-63DC-475A-9F02-4C54EB893E08}">
  <sheetPr codeName="Sheet57">
    <tabColor theme="1"/>
    <pageSetUpPr autoPageBreaks="0"/>
  </sheetPr>
  <dimension ref="B5:O76"/>
  <sheetViews>
    <sheetView showGridLines="0" zoomScaleNormal="100" workbookViewId="0"/>
  </sheetViews>
  <sheetFormatPr defaultColWidth="8.85546875" defaultRowHeight="14.25"/>
  <cols>
    <col min="1" max="1" width="2.42578125" customWidth="1"/>
    <col min="2" max="2" width="55.5703125" customWidth="1"/>
    <col min="3" max="3" width="26.5703125" customWidth="1"/>
    <col min="4" max="4" width="28.42578125" customWidth="1"/>
    <col min="5" max="5" width="28" customWidth="1"/>
    <col min="6" max="6" width="25.85546875" customWidth="1"/>
    <col min="7" max="7" width="22.42578125" customWidth="1"/>
    <col min="10" max="10" width="20.42578125" customWidth="1"/>
  </cols>
  <sheetData>
    <row r="5" spans="2:15" ht="21">
      <c r="B5" s="70" t="s">
        <v>729</v>
      </c>
      <c r="C5" s="43"/>
      <c r="D5" s="43"/>
      <c r="E5" s="43"/>
      <c r="F5" s="43"/>
      <c r="G5" s="43"/>
      <c r="H5" s="43"/>
      <c r="I5" s="43"/>
      <c r="J5" s="43"/>
      <c r="K5" s="43"/>
      <c r="L5" s="43"/>
      <c r="M5" s="43"/>
      <c r="N5" s="43"/>
      <c r="O5" s="43"/>
    </row>
    <row r="6" spans="2:15" ht="15.75">
      <c r="B6" s="43"/>
      <c r="C6" s="43"/>
      <c r="D6" s="43"/>
      <c r="E6" s="43"/>
      <c r="F6" s="43"/>
      <c r="G6" s="43"/>
      <c r="H6" s="43"/>
      <c r="I6" s="43"/>
      <c r="J6" s="43"/>
      <c r="K6" s="43"/>
      <c r="L6" s="43"/>
      <c r="M6" s="43"/>
      <c r="N6" s="43"/>
      <c r="O6" s="43"/>
    </row>
    <row r="7" spans="2:15" ht="18">
      <c r="B7" s="69" t="s">
        <v>817</v>
      </c>
      <c r="C7" s="43"/>
      <c r="D7" s="43"/>
      <c r="E7" s="43"/>
      <c r="F7" s="43"/>
      <c r="G7" s="43"/>
      <c r="H7" s="43"/>
      <c r="I7" s="43"/>
      <c r="J7" s="43"/>
      <c r="K7" s="43"/>
      <c r="L7" s="43"/>
      <c r="M7" s="43"/>
      <c r="N7" s="43"/>
      <c r="O7" s="43"/>
    </row>
    <row r="8" spans="2:15" ht="15.75">
      <c r="B8" s="43"/>
      <c r="C8" s="43"/>
      <c r="D8" s="43"/>
      <c r="E8" s="43"/>
      <c r="F8" s="43"/>
      <c r="G8" s="43"/>
      <c r="H8" s="43"/>
      <c r="I8" s="43"/>
      <c r="J8" s="43"/>
      <c r="K8" s="43"/>
      <c r="L8" s="43"/>
      <c r="M8" s="43"/>
      <c r="N8" s="43"/>
      <c r="O8" s="43"/>
    </row>
    <row r="9" spans="2:15" s="18" customFormat="1" ht="31.5">
      <c r="B9" s="317" t="s">
        <v>681</v>
      </c>
      <c r="C9" s="293" t="s">
        <v>804</v>
      </c>
      <c r="D9" s="293" t="s">
        <v>805</v>
      </c>
      <c r="E9" s="293" t="s">
        <v>806</v>
      </c>
      <c r="F9" s="293" t="s">
        <v>807</v>
      </c>
      <c r="G9" s="293" t="s">
        <v>808</v>
      </c>
      <c r="H9" s="123"/>
      <c r="I9" s="123"/>
      <c r="J9" s="123"/>
      <c r="K9" s="123"/>
      <c r="L9" s="123"/>
      <c r="M9" s="123"/>
      <c r="N9" s="123"/>
      <c r="O9" s="123"/>
    </row>
    <row r="10" spans="2:15" ht="15.75">
      <c r="B10" s="263" t="s">
        <v>809</v>
      </c>
      <c r="C10" s="360">
        <v>104</v>
      </c>
      <c r="D10" s="360">
        <v>101</v>
      </c>
      <c r="E10" s="360">
        <v>101</v>
      </c>
      <c r="F10" s="360">
        <v>101</v>
      </c>
      <c r="G10" s="360">
        <v>306</v>
      </c>
      <c r="H10" s="167"/>
      <c r="I10" s="43"/>
      <c r="J10" s="43"/>
      <c r="K10" s="43"/>
      <c r="L10" s="43"/>
      <c r="M10" s="43"/>
      <c r="N10" s="43"/>
      <c r="O10" s="43"/>
    </row>
    <row r="11" spans="2:15" ht="15.75">
      <c r="B11" s="263" t="s">
        <v>738</v>
      </c>
      <c r="C11" s="360">
        <v>4186</v>
      </c>
      <c r="D11" s="360">
        <v>4078</v>
      </c>
      <c r="E11" s="360">
        <v>4084</v>
      </c>
      <c r="F11" s="360">
        <v>4071</v>
      </c>
      <c r="G11" s="360">
        <v>16419</v>
      </c>
      <c r="H11" s="167"/>
      <c r="I11" s="43"/>
      <c r="J11" s="43"/>
      <c r="K11" s="43"/>
      <c r="L11" s="43"/>
      <c r="M11" s="43"/>
      <c r="N11" s="43"/>
      <c r="O11" s="43"/>
    </row>
    <row r="12" spans="2:15" ht="15.75">
      <c r="B12" s="263" t="s">
        <v>416</v>
      </c>
      <c r="C12" s="360">
        <v>263483</v>
      </c>
      <c r="D12" s="360">
        <v>256651</v>
      </c>
      <c r="E12" s="360">
        <v>257066</v>
      </c>
      <c r="F12" s="360">
        <v>256236</v>
      </c>
      <c r="G12" s="360">
        <v>1033436</v>
      </c>
      <c r="H12" s="167"/>
      <c r="I12" s="43"/>
      <c r="J12" s="43"/>
      <c r="K12" s="43"/>
      <c r="L12" s="43"/>
      <c r="M12" s="43"/>
      <c r="N12" s="43"/>
      <c r="O12" s="43"/>
    </row>
    <row r="13" spans="2:15" ht="15.75">
      <c r="B13" s="263" t="s">
        <v>740</v>
      </c>
      <c r="C13" s="360">
        <v>2756</v>
      </c>
      <c r="D13" s="360">
        <v>2684</v>
      </c>
      <c r="E13" s="360">
        <v>2689</v>
      </c>
      <c r="F13" s="360">
        <v>2680</v>
      </c>
      <c r="G13" s="360">
        <v>10809</v>
      </c>
      <c r="H13" s="167"/>
      <c r="I13" s="43"/>
      <c r="J13" s="43"/>
      <c r="K13" s="43"/>
      <c r="L13" s="43"/>
      <c r="M13" s="43"/>
      <c r="N13" s="43"/>
      <c r="O13" s="43"/>
    </row>
    <row r="14" spans="2:15" ht="15.75">
      <c r="B14" s="263" t="s">
        <v>741</v>
      </c>
      <c r="C14" s="360">
        <v>21297</v>
      </c>
      <c r="D14" s="360">
        <v>20745</v>
      </c>
      <c r="E14" s="360">
        <v>20778</v>
      </c>
      <c r="F14" s="360">
        <v>20711</v>
      </c>
      <c r="G14" s="360">
        <v>83531</v>
      </c>
      <c r="H14" s="167"/>
      <c r="I14" s="43"/>
      <c r="J14" s="43"/>
      <c r="K14" s="43"/>
      <c r="L14" s="43"/>
      <c r="M14" s="43"/>
      <c r="N14" s="43"/>
      <c r="O14" s="43"/>
    </row>
    <row r="15" spans="2:15" ht="15.75">
      <c r="B15" s="263" t="s">
        <v>810</v>
      </c>
      <c r="C15" s="360">
        <v>1174</v>
      </c>
      <c r="D15" s="360">
        <v>1144</v>
      </c>
      <c r="E15" s="360">
        <v>1145</v>
      </c>
      <c r="F15" s="360">
        <v>1142</v>
      </c>
      <c r="G15" s="360">
        <v>4605</v>
      </c>
      <c r="H15" s="167"/>
      <c r="I15" s="43"/>
      <c r="J15" s="43"/>
      <c r="K15" s="43"/>
      <c r="L15" s="43"/>
      <c r="M15" s="43"/>
      <c r="N15" s="43"/>
      <c r="O15" s="43"/>
    </row>
    <row r="16" spans="2:15" ht="15.75">
      <c r="B16" s="263" t="s">
        <v>392</v>
      </c>
      <c r="C16" s="360">
        <v>2144</v>
      </c>
      <c r="D16" s="360">
        <v>2088</v>
      </c>
      <c r="E16" s="360">
        <v>2092</v>
      </c>
      <c r="F16" s="360">
        <v>2085</v>
      </c>
      <c r="G16" s="360">
        <v>8409</v>
      </c>
      <c r="H16" s="167"/>
      <c r="I16" s="43"/>
      <c r="J16" s="43"/>
      <c r="K16" s="43"/>
      <c r="L16" s="43"/>
      <c r="M16" s="43"/>
      <c r="N16" s="43"/>
      <c r="O16" s="43"/>
    </row>
    <row r="17" spans="2:15" ht="15.75">
      <c r="B17" s="263" t="s">
        <v>811</v>
      </c>
      <c r="C17" s="360">
        <v>467</v>
      </c>
      <c r="D17" s="360">
        <v>455</v>
      </c>
      <c r="E17" s="360">
        <v>455</v>
      </c>
      <c r="F17" s="360">
        <v>454</v>
      </c>
      <c r="G17" s="360">
        <v>1831</v>
      </c>
      <c r="H17" s="167"/>
      <c r="I17" s="43"/>
      <c r="J17" s="43"/>
      <c r="K17" s="43"/>
      <c r="L17" s="43"/>
      <c r="M17" s="43"/>
      <c r="N17" s="43"/>
      <c r="O17" s="43"/>
    </row>
    <row r="18" spans="2:15" ht="15.75">
      <c r="B18" s="263" t="s">
        <v>744</v>
      </c>
      <c r="C18" s="360">
        <v>167</v>
      </c>
      <c r="D18" s="360">
        <v>163</v>
      </c>
      <c r="E18" s="360">
        <v>163</v>
      </c>
      <c r="F18" s="360">
        <v>163</v>
      </c>
      <c r="G18" s="360">
        <v>656</v>
      </c>
      <c r="H18" s="167"/>
      <c r="I18" s="43"/>
      <c r="J18" s="43"/>
      <c r="K18" s="43"/>
      <c r="L18" s="43"/>
      <c r="M18" s="43"/>
      <c r="N18" s="43"/>
      <c r="O18" s="43"/>
    </row>
    <row r="19" spans="2:15" ht="15.75">
      <c r="B19" s="263" t="s">
        <v>620</v>
      </c>
      <c r="C19" s="360">
        <v>3766</v>
      </c>
      <c r="D19" s="360">
        <v>3669</v>
      </c>
      <c r="E19" s="360">
        <v>3675</v>
      </c>
      <c r="F19" s="360">
        <v>3663</v>
      </c>
      <c r="G19" s="360">
        <v>14773</v>
      </c>
      <c r="H19" s="167"/>
      <c r="I19" s="43"/>
      <c r="J19" s="43"/>
      <c r="K19" s="43"/>
      <c r="L19" s="43"/>
      <c r="M19" s="43"/>
      <c r="N19" s="43"/>
      <c r="O19" s="43"/>
    </row>
    <row r="20" spans="2:15" ht="15.75">
      <c r="B20" s="263" t="s">
        <v>749</v>
      </c>
      <c r="C20" s="360">
        <v>105575</v>
      </c>
      <c r="D20" s="360">
        <v>102837</v>
      </c>
      <c r="E20" s="360">
        <v>103004</v>
      </c>
      <c r="F20" s="360">
        <v>102671</v>
      </c>
      <c r="G20" s="360">
        <v>414087</v>
      </c>
      <c r="H20" s="167"/>
      <c r="I20" s="43"/>
      <c r="J20" s="43"/>
      <c r="K20" s="43"/>
      <c r="L20" s="43"/>
      <c r="M20" s="43"/>
      <c r="N20" s="43"/>
      <c r="O20" s="43"/>
    </row>
    <row r="21" spans="2:15" ht="15.75">
      <c r="B21" s="263" t="s">
        <v>750</v>
      </c>
      <c r="C21" s="360">
        <v>4734</v>
      </c>
      <c r="D21" s="360">
        <v>4611</v>
      </c>
      <c r="E21" s="360">
        <v>4619</v>
      </c>
      <c r="F21" s="360">
        <v>4604</v>
      </c>
      <c r="G21" s="360">
        <v>18568</v>
      </c>
      <c r="H21" s="167"/>
      <c r="I21" s="43"/>
      <c r="J21" s="43"/>
      <c r="K21" s="43"/>
      <c r="L21" s="43"/>
      <c r="M21" s="43"/>
      <c r="N21" s="43"/>
      <c r="O21" s="43"/>
    </row>
    <row r="22" spans="2:15" ht="15.75">
      <c r="B22" s="263" t="s">
        <v>751</v>
      </c>
      <c r="C22" s="360">
        <v>72221</v>
      </c>
      <c r="D22" s="360">
        <v>70349</v>
      </c>
      <c r="E22" s="360">
        <v>70463</v>
      </c>
      <c r="F22" s="360">
        <v>70235</v>
      </c>
      <c r="G22" s="360">
        <v>283268</v>
      </c>
      <c r="H22" s="167"/>
      <c r="I22" s="43"/>
      <c r="J22" s="43"/>
      <c r="K22" s="43"/>
      <c r="L22" s="43"/>
      <c r="M22" s="43"/>
      <c r="N22" s="43"/>
      <c r="O22" s="43"/>
    </row>
    <row r="23" spans="2:15" ht="15.75">
      <c r="B23" s="263" t="s">
        <v>752</v>
      </c>
      <c r="C23" s="360">
        <v>119273</v>
      </c>
      <c r="D23" s="360">
        <v>116181</v>
      </c>
      <c r="E23" s="360">
        <v>116369</v>
      </c>
      <c r="F23" s="360">
        <v>115993</v>
      </c>
      <c r="G23" s="360">
        <v>467816</v>
      </c>
      <c r="H23" s="167"/>
      <c r="I23" s="43"/>
      <c r="J23" s="43"/>
      <c r="K23" s="43"/>
      <c r="L23" s="43"/>
      <c r="M23" s="43"/>
      <c r="N23" s="43"/>
      <c r="O23" s="43"/>
    </row>
    <row r="24" spans="2:15" ht="15.75">
      <c r="B24" s="263" t="s">
        <v>630</v>
      </c>
      <c r="C24" s="360">
        <v>72675</v>
      </c>
      <c r="D24" s="360">
        <v>70791</v>
      </c>
      <c r="E24" s="360">
        <v>70906</v>
      </c>
      <c r="F24" s="360">
        <v>70676</v>
      </c>
      <c r="G24" s="360">
        <v>285048</v>
      </c>
      <c r="H24" s="167"/>
      <c r="I24" s="43"/>
      <c r="J24" s="43"/>
      <c r="K24" s="43"/>
      <c r="L24" s="43"/>
      <c r="M24" s="43"/>
      <c r="N24" s="43"/>
      <c r="O24" s="43"/>
    </row>
    <row r="25" spans="2:15" ht="15.75">
      <c r="B25" s="263" t="s">
        <v>753</v>
      </c>
      <c r="C25" s="360">
        <v>3117</v>
      </c>
      <c r="D25" s="360">
        <v>3036</v>
      </c>
      <c r="E25" s="360">
        <v>3041</v>
      </c>
      <c r="F25" s="360">
        <v>3031</v>
      </c>
      <c r="G25" s="360">
        <v>12225</v>
      </c>
      <c r="H25" s="167"/>
      <c r="I25" s="43"/>
      <c r="J25" s="43"/>
      <c r="K25" s="43"/>
      <c r="L25" s="43"/>
      <c r="M25" s="43"/>
      <c r="N25" s="43"/>
      <c r="O25" s="43"/>
    </row>
    <row r="26" spans="2:15" ht="15.75">
      <c r="B26" s="263" t="s">
        <v>415</v>
      </c>
      <c r="C26" s="360">
        <v>379797</v>
      </c>
      <c r="D26" s="360">
        <v>369950</v>
      </c>
      <c r="E26" s="360">
        <v>370549</v>
      </c>
      <c r="F26" s="360">
        <v>369351</v>
      </c>
      <c r="G26" s="360">
        <v>1489647</v>
      </c>
      <c r="H26" s="167"/>
      <c r="I26" s="43"/>
      <c r="J26" s="43"/>
      <c r="K26" s="43"/>
      <c r="L26" s="43"/>
      <c r="M26" s="43"/>
      <c r="N26" s="43"/>
      <c r="O26" s="43"/>
    </row>
    <row r="27" spans="2:15" ht="15.75">
      <c r="B27" s="263" t="s">
        <v>720</v>
      </c>
      <c r="C27" s="360">
        <v>7508</v>
      </c>
      <c r="D27" s="360">
        <v>7314</v>
      </c>
      <c r="E27" s="360">
        <v>7325</v>
      </c>
      <c r="F27" s="360">
        <v>7302</v>
      </c>
      <c r="G27" s="360">
        <v>29449</v>
      </c>
      <c r="H27" s="167"/>
      <c r="I27" s="43"/>
      <c r="J27" s="43"/>
      <c r="K27" s="43"/>
      <c r="L27" s="43"/>
      <c r="M27" s="43"/>
      <c r="N27" s="43"/>
      <c r="O27" s="43"/>
    </row>
    <row r="28" spans="2:15" ht="15.75">
      <c r="B28" s="263" t="s">
        <v>634</v>
      </c>
      <c r="C28" s="360">
        <v>17481</v>
      </c>
      <c r="D28" s="360">
        <v>17027</v>
      </c>
      <c r="E28" s="360">
        <v>17055</v>
      </c>
      <c r="F28" s="360">
        <v>17000</v>
      </c>
      <c r="G28" s="360">
        <v>68563</v>
      </c>
      <c r="H28" s="167"/>
      <c r="I28" s="43"/>
      <c r="J28" s="43"/>
      <c r="K28" s="43"/>
      <c r="L28" s="43"/>
      <c r="M28" s="43"/>
      <c r="N28" s="43"/>
      <c r="O28" s="43"/>
    </row>
    <row r="29" spans="2:15" ht="15.75">
      <c r="B29" s="263" t="s">
        <v>396</v>
      </c>
      <c r="C29" s="360">
        <v>4678</v>
      </c>
      <c r="D29" s="360">
        <v>4557</v>
      </c>
      <c r="E29" s="360">
        <v>4564</v>
      </c>
      <c r="F29" s="360">
        <v>4549</v>
      </c>
      <c r="G29" s="360">
        <v>18348</v>
      </c>
      <c r="H29" s="167"/>
      <c r="I29" s="43"/>
      <c r="J29" s="43"/>
      <c r="K29" s="43"/>
      <c r="L29" s="43"/>
      <c r="M29" s="43"/>
      <c r="N29" s="43"/>
      <c r="O29" s="43"/>
    </row>
    <row r="30" spans="2:15" ht="15.75">
      <c r="B30" s="263" t="s">
        <v>812</v>
      </c>
      <c r="C30" s="360">
        <v>1867</v>
      </c>
      <c r="D30" s="360">
        <v>1819</v>
      </c>
      <c r="E30" s="360">
        <v>1822</v>
      </c>
      <c r="F30" s="360">
        <v>1816</v>
      </c>
      <c r="G30" s="360">
        <v>7324</v>
      </c>
      <c r="H30" s="167"/>
      <c r="I30" s="43"/>
      <c r="J30" s="43"/>
      <c r="K30" s="43"/>
      <c r="L30" s="43"/>
      <c r="M30" s="43"/>
      <c r="N30" s="43"/>
      <c r="O30" s="43"/>
    </row>
    <row r="31" spans="2:15" ht="15.75">
      <c r="B31" s="263" t="s">
        <v>754</v>
      </c>
      <c r="C31" s="360">
        <v>59056</v>
      </c>
      <c r="D31" s="360">
        <v>57525</v>
      </c>
      <c r="E31" s="360">
        <v>57618</v>
      </c>
      <c r="F31" s="360">
        <v>57432</v>
      </c>
      <c r="G31" s="360">
        <v>231631</v>
      </c>
      <c r="H31" s="167"/>
      <c r="I31" s="43"/>
      <c r="J31" s="43"/>
      <c r="K31" s="43"/>
      <c r="L31" s="43"/>
      <c r="M31" s="43"/>
      <c r="N31" s="43"/>
      <c r="O31" s="43"/>
    </row>
    <row r="32" spans="2:15" ht="15.75">
      <c r="B32" s="263" t="s">
        <v>756</v>
      </c>
      <c r="C32" s="360">
        <v>440</v>
      </c>
      <c r="D32" s="360">
        <v>429</v>
      </c>
      <c r="E32" s="360">
        <v>430</v>
      </c>
      <c r="F32" s="360">
        <v>428</v>
      </c>
      <c r="G32" s="360">
        <v>1727</v>
      </c>
      <c r="H32" s="167"/>
      <c r="I32" s="43"/>
      <c r="J32" s="43"/>
      <c r="K32" s="43"/>
      <c r="L32" s="43"/>
      <c r="M32" s="43"/>
      <c r="N32" s="43"/>
      <c r="O32" s="43"/>
    </row>
    <row r="33" spans="2:15" ht="15.75">
      <c r="B33" s="263" t="s">
        <v>640</v>
      </c>
      <c r="C33" s="360">
        <v>19</v>
      </c>
      <c r="D33" s="360">
        <v>19</v>
      </c>
      <c r="E33" s="360">
        <v>19</v>
      </c>
      <c r="F33" s="360">
        <v>18</v>
      </c>
      <c r="G33" s="360">
        <v>75</v>
      </c>
      <c r="H33" s="167"/>
      <c r="I33" s="43"/>
      <c r="J33" s="43"/>
      <c r="K33" s="43"/>
      <c r="L33" s="43"/>
      <c r="M33" s="43"/>
      <c r="N33" s="43"/>
      <c r="O33" s="43"/>
    </row>
    <row r="34" spans="2:15" ht="15.75">
      <c r="B34" s="263" t="s">
        <v>778</v>
      </c>
      <c r="C34" s="360">
        <v>4475</v>
      </c>
      <c r="D34" s="360">
        <v>4359</v>
      </c>
      <c r="E34" s="360">
        <v>4366</v>
      </c>
      <c r="F34" s="360">
        <v>4352</v>
      </c>
      <c r="G34" s="360">
        <v>17552</v>
      </c>
      <c r="H34" s="167"/>
      <c r="I34" s="43"/>
      <c r="J34" s="43"/>
      <c r="K34" s="43"/>
      <c r="L34" s="43"/>
      <c r="M34" s="43"/>
      <c r="N34" s="43"/>
      <c r="O34" s="43"/>
    </row>
    <row r="35" spans="2:15" ht="15.75">
      <c r="B35" s="263" t="s">
        <v>813</v>
      </c>
      <c r="C35" s="360">
        <v>2165</v>
      </c>
      <c r="D35" s="360">
        <v>2109</v>
      </c>
      <c r="E35" s="360">
        <v>2112</v>
      </c>
      <c r="F35" s="360">
        <v>2106</v>
      </c>
      <c r="G35" s="360">
        <v>8492</v>
      </c>
      <c r="H35" s="167"/>
      <c r="I35" s="43"/>
      <c r="J35" s="43"/>
      <c r="K35" s="43"/>
      <c r="L35" s="43"/>
      <c r="M35" s="43"/>
      <c r="N35" s="43"/>
      <c r="O35" s="43"/>
    </row>
    <row r="36" spans="2:15" ht="15.75">
      <c r="B36" s="263" t="s">
        <v>644</v>
      </c>
      <c r="C36" s="360">
        <v>5292</v>
      </c>
      <c r="D36" s="360">
        <v>5155</v>
      </c>
      <c r="E36" s="360">
        <v>5164</v>
      </c>
      <c r="F36" s="360">
        <v>5147</v>
      </c>
      <c r="G36" s="360">
        <v>20758</v>
      </c>
      <c r="H36" s="167"/>
      <c r="I36" s="43"/>
      <c r="J36" s="43"/>
      <c r="K36" s="43"/>
      <c r="L36" s="43"/>
      <c r="M36" s="43"/>
      <c r="N36" s="43"/>
      <c r="O36" s="43"/>
    </row>
    <row r="37" spans="2:15" ht="15.75">
      <c r="B37" s="263" t="s">
        <v>760</v>
      </c>
      <c r="C37" s="360">
        <v>969</v>
      </c>
      <c r="D37" s="360">
        <v>944</v>
      </c>
      <c r="E37" s="360">
        <v>946</v>
      </c>
      <c r="F37" s="360">
        <v>943</v>
      </c>
      <c r="G37" s="360">
        <v>3802</v>
      </c>
      <c r="H37" s="167"/>
      <c r="I37" s="43"/>
      <c r="J37" s="43"/>
      <c r="K37" s="43"/>
      <c r="L37" s="43"/>
      <c r="M37" s="43"/>
      <c r="N37" s="43"/>
      <c r="O37" s="43"/>
    </row>
    <row r="38" spans="2:15" ht="15.75">
      <c r="B38" s="263" t="s">
        <v>761</v>
      </c>
      <c r="C38" s="360">
        <v>70</v>
      </c>
      <c r="D38" s="360">
        <v>68</v>
      </c>
      <c r="E38" s="360">
        <v>68</v>
      </c>
      <c r="F38" s="360">
        <v>68</v>
      </c>
      <c r="G38" s="360">
        <v>274</v>
      </c>
      <c r="H38" s="167"/>
      <c r="I38" s="43"/>
      <c r="J38" s="43"/>
      <c r="K38" s="43"/>
      <c r="L38" s="43"/>
      <c r="M38" s="43"/>
      <c r="N38" s="43"/>
      <c r="O38" s="43"/>
    </row>
    <row r="39" spans="2:15" ht="15.75">
      <c r="B39" s="263" t="s">
        <v>763</v>
      </c>
      <c r="C39" s="360">
        <v>67</v>
      </c>
      <c r="D39" s="360">
        <v>65</v>
      </c>
      <c r="E39" s="360">
        <v>65</v>
      </c>
      <c r="F39" s="360">
        <v>65</v>
      </c>
      <c r="G39" s="360">
        <v>262</v>
      </c>
      <c r="H39" s="167"/>
      <c r="I39" s="43"/>
      <c r="J39" s="43"/>
      <c r="K39" s="43"/>
      <c r="L39" s="43"/>
      <c r="M39" s="43"/>
      <c r="N39" s="43"/>
      <c r="O39" s="43"/>
    </row>
    <row r="40" spans="2:15" ht="15.75">
      <c r="B40" s="263" t="s">
        <v>766</v>
      </c>
      <c r="C40" s="360">
        <v>173688</v>
      </c>
      <c r="D40" s="360">
        <v>169185</v>
      </c>
      <c r="E40" s="360">
        <v>169458</v>
      </c>
      <c r="F40" s="360">
        <v>168911</v>
      </c>
      <c r="G40" s="360">
        <v>681242</v>
      </c>
      <c r="H40" s="167"/>
      <c r="I40" s="43"/>
      <c r="J40" s="43"/>
      <c r="K40" s="43"/>
      <c r="L40" s="43"/>
      <c r="M40" s="43"/>
      <c r="N40" s="43"/>
      <c r="O40" s="43"/>
    </row>
    <row r="41" spans="2:15" ht="15.75">
      <c r="B41" s="263" t="s">
        <v>769</v>
      </c>
      <c r="C41" s="360">
        <v>26119</v>
      </c>
      <c r="D41" s="360">
        <v>25441</v>
      </c>
      <c r="E41" s="360">
        <v>25483</v>
      </c>
      <c r="F41" s="360">
        <v>25400</v>
      </c>
      <c r="G41" s="360">
        <v>102443</v>
      </c>
      <c r="H41" s="167"/>
      <c r="I41" s="43"/>
      <c r="J41" s="43"/>
      <c r="K41" s="43"/>
      <c r="L41" s="43"/>
      <c r="M41" s="43"/>
      <c r="N41" s="43"/>
      <c r="O41" s="43"/>
    </row>
    <row r="42" spans="2:15" ht="15.75">
      <c r="B42" s="263" t="s">
        <v>771</v>
      </c>
      <c r="C42" s="360">
        <v>11324</v>
      </c>
      <c r="D42" s="360">
        <v>11031</v>
      </c>
      <c r="E42" s="360">
        <v>11049</v>
      </c>
      <c r="F42" s="360">
        <v>11013</v>
      </c>
      <c r="G42" s="360">
        <v>44417</v>
      </c>
      <c r="H42" s="167"/>
      <c r="I42" s="43"/>
      <c r="J42" s="43"/>
      <c r="K42" s="43"/>
      <c r="L42" s="43"/>
      <c r="M42" s="43"/>
      <c r="N42" s="43"/>
      <c r="O42" s="43"/>
    </row>
    <row r="43" spans="2:15" ht="15.75">
      <c r="B43" s="263" t="s">
        <v>655</v>
      </c>
      <c r="C43" s="360">
        <v>15665</v>
      </c>
      <c r="D43" s="360">
        <v>15258</v>
      </c>
      <c r="E43" s="360">
        <v>15283</v>
      </c>
      <c r="F43" s="360">
        <v>15234</v>
      </c>
      <c r="G43" s="360">
        <v>61440</v>
      </c>
      <c r="H43" s="167"/>
      <c r="I43" s="43"/>
      <c r="J43" s="43"/>
      <c r="K43" s="43"/>
      <c r="L43" s="43"/>
      <c r="M43" s="43"/>
      <c r="N43" s="43"/>
      <c r="O43" s="43"/>
    </row>
    <row r="44" spans="2:15" ht="15.75">
      <c r="B44" s="263" t="s">
        <v>772</v>
      </c>
      <c r="C44" s="360">
        <v>13158</v>
      </c>
      <c r="D44" s="360">
        <v>12817</v>
      </c>
      <c r="E44" s="360">
        <v>12837</v>
      </c>
      <c r="F44" s="360">
        <v>12796</v>
      </c>
      <c r="G44" s="360">
        <v>51608</v>
      </c>
      <c r="H44" s="167"/>
      <c r="I44" s="43"/>
      <c r="J44" s="43"/>
      <c r="K44" s="43"/>
      <c r="L44" s="43"/>
      <c r="M44" s="43"/>
      <c r="N44" s="43"/>
      <c r="O44" s="43"/>
    </row>
    <row r="45" spans="2:15" ht="15.75">
      <c r="B45" s="263" t="s">
        <v>773</v>
      </c>
      <c r="C45" s="360">
        <v>81197</v>
      </c>
      <c r="D45" s="360">
        <v>79092</v>
      </c>
      <c r="E45" s="360">
        <v>79220</v>
      </c>
      <c r="F45" s="360">
        <v>78964</v>
      </c>
      <c r="G45" s="360">
        <v>318473</v>
      </c>
      <c r="H45" s="167"/>
      <c r="I45" s="43"/>
      <c r="J45" s="43"/>
      <c r="K45" s="43"/>
      <c r="L45" s="43"/>
      <c r="M45" s="43"/>
      <c r="N45" s="43"/>
      <c r="O45" s="43"/>
    </row>
    <row r="46" spans="2:15" ht="15.75">
      <c r="B46" s="263" t="s">
        <v>814</v>
      </c>
      <c r="C46" s="360">
        <v>8355</v>
      </c>
      <c r="D46" s="360">
        <v>8138</v>
      </c>
      <c r="E46" s="360">
        <v>8151</v>
      </c>
      <c r="F46" s="360">
        <v>8125</v>
      </c>
      <c r="G46" s="360">
        <v>32769</v>
      </c>
      <c r="H46" s="167"/>
      <c r="I46" s="43"/>
      <c r="J46" s="43"/>
      <c r="K46" s="43"/>
      <c r="L46" s="43"/>
      <c r="M46" s="43"/>
      <c r="N46" s="43"/>
      <c r="O46" s="43"/>
    </row>
    <row r="47" spans="2:15" ht="15.75">
      <c r="B47" s="263" t="s">
        <v>777</v>
      </c>
      <c r="C47" s="360">
        <v>160428</v>
      </c>
      <c r="D47" s="360">
        <v>156268</v>
      </c>
      <c r="E47" s="360">
        <v>156521</v>
      </c>
      <c r="F47" s="360">
        <v>156015</v>
      </c>
      <c r="G47" s="360">
        <v>629232</v>
      </c>
      <c r="H47" s="167"/>
      <c r="I47" s="43"/>
      <c r="J47" s="43"/>
      <c r="K47" s="43"/>
      <c r="L47" s="43"/>
      <c r="M47" s="43"/>
      <c r="N47" s="43"/>
      <c r="O47" s="43"/>
    </row>
    <row r="48" spans="2:15" ht="15.75">
      <c r="B48" s="263" t="s">
        <v>779</v>
      </c>
      <c r="C48" s="360">
        <v>31637</v>
      </c>
      <c r="D48" s="360">
        <v>30816</v>
      </c>
      <c r="E48" s="360">
        <v>30866</v>
      </c>
      <c r="F48" s="360">
        <v>30767</v>
      </c>
      <c r="G48" s="360">
        <v>124086</v>
      </c>
      <c r="H48" s="167"/>
      <c r="I48" s="43"/>
      <c r="J48" s="43"/>
      <c r="K48" s="43"/>
      <c r="L48" s="43"/>
      <c r="M48" s="43"/>
      <c r="N48" s="43"/>
      <c r="O48" s="43"/>
    </row>
    <row r="49" spans="2:15" ht="15.75">
      <c r="B49" s="263" t="s">
        <v>780</v>
      </c>
      <c r="C49" s="360">
        <v>11928</v>
      </c>
      <c r="D49" s="360">
        <v>11618</v>
      </c>
      <c r="E49" s="360">
        <v>11637</v>
      </c>
      <c r="F49" s="360">
        <v>11600</v>
      </c>
      <c r="G49" s="360">
        <v>46783</v>
      </c>
      <c r="H49" s="167"/>
      <c r="I49" s="43"/>
      <c r="J49" s="43"/>
      <c r="K49" s="43"/>
      <c r="L49" s="43"/>
      <c r="M49" s="43"/>
      <c r="N49" s="43"/>
      <c r="O49" s="43"/>
    </row>
    <row r="50" spans="2:15" ht="15.75">
      <c r="B50" s="263" t="s">
        <v>781</v>
      </c>
      <c r="C50" s="360">
        <v>1984</v>
      </c>
      <c r="D50" s="360">
        <v>1933</v>
      </c>
      <c r="E50" s="360">
        <v>1936</v>
      </c>
      <c r="F50" s="360">
        <v>1930</v>
      </c>
      <c r="G50" s="360">
        <v>7783</v>
      </c>
      <c r="H50" s="167"/>
      <c r="I50" s="43"/>
      <c r="J50" s="43"/>
      <c r="K50" s="43"/>
      <c r="L50" s="43"/>
      <c r="M50" s="43"/>
      <c r="N50" s="43"/>
      <c r="O50" s="43"/>
    </row>
    <row r="51" spans="2:15" ht="15.75">
      <c r="B51" s="263" t="s">
        <v>782</v>
      </c>
      <c r="C51" s="360">
        <v>4815</v>
      </c>
      <c r="D51" s="360">
        <v>4690</v>
      </c>
      <c r="E51" s="360">
        <v>4698</v>
      </c>
      <c r="F51" s="360">
        <v>4683</v>
      </c>
      <c r="G51" s="360">
        <v>18886</v>
      </c>
      <c r="H51" s="167"/>
      <c r="I51" s="43"/>
      <c r="J51" s="43"/>
      <c r="K51" s="43"/>
      <c r="L51" s="43"/>
      <c r="M51" s="43"/>
      <c r="N51" s="43"/>
      <c r="O51" s="43"/>
    </row>
    <row r="52" spans="2:15" ht="15.75">
      <c r="B52" s="263" t="s">
        <v>383</v>
      </c>
      <c r="C52" s="360">
        <v>52129</v>
      </c>
      <c r="D52" s="360">
        <v>50777</v>
      </c>
      <c r="E52" s="360">
        <v>50859</v>
      </c>
      <c r="F52" s="360">
        <v>50695</v>
      </c>
      <c r="G52" s="360">
        <v>204460</v>
      </c>
      <c r="H52" s="167"/>
      <c r="I52" s="43"/>
      <c r="J52" s="43"/>
      <c r="K52" s="43"/>
      <c r="L52" s="43"/>
      <c r="M52" s="43"/>
      <c r="N52" s="43"/>
      <c r="O52" s="43"/>
    </row>
    <row r="53" spans="2:15" ht="15.75">
      <c r="B53" s="263" t="s">
        <v>785</v>
      </c>
      <c r="C53" s="360">
        <v>2637</v>
      </c>
      <c r="D53" s="360">
        <v>2569</v>
      </c>
      <c r="E53" s="360">
        <v>2573</v>
      </c>
      <c r="F53" s="360">
        <v>2565</v>
      </c>
      <c r="G53" s="360">
        <v>10344</v>
      </c>
      <c r="H53" s="167"/>
      <c r="I53" s="43"/>
      <c r="J53" s="43"/>
      <c r="K53" s="43"/>
      <c r="L53" s="43"/>
      <c r="M53" s="43"/>
      <c r="N53" s="43"/>
      <c r="O53" s="43"/>
    </row>
    <row r="54" spans="2:15" ht="15.75">
      <c r="B54" s="263" t="s">
        <v>815</v>
      </c>
      <c r="C54" s="360">
        <v>4968</v>
      </c>
      <c r="D54" s="360">
        <v>4839</v>
      </c>
      <c r="E54" s="360">
        <v>4847</v>
      </c>
      <c r="F54" s="360">
        <v>4831</v>
      </c>
      <c r="G54" s="360">
        <v>19485</v>
      </c>
      <c r="H54" s="167"/>
      <c r="I54" s="43"/>
      <c r="J54" s="43"/>
      <c r="K54" s="43"/>
      <c r="L54" s="43"/>
      <c r="M54" s="43"/>
      <c r="N54" s="43"/>
      <c r="O54" s="43"/>
    </row>
    <row r="55" spans="2:15" ht="15.75">
      <c r="B55" s="263" t="s">
        <v>424</v>
      </c>
      <c r="C55" s="360">
        <v>111933</v>
      </c>
      <c r="D55" s="360">
        <v>109031</v>
      </c>
      <c r="E55" s="360">
        <v>109207</v>
      </c>
      <c r="F55" s="360">
        <v>108854</v>
      </c>
      <c r="G55" s="360">
        <v>439025</v>
      </c>
      <c r="H55" s="167"/>
      <c r="I55" s="43"/>
      <c r="J55" s="43"/>
      <c r="K55" s="43"/>
      <c r="L55" s="43"/>
      <c r="M55" s="43"/>
      <c r="N55" s="43"/>
      <c r="O55" s="43"/>
    </row>
    <row r="56" spans="2:15" ht="15.75">
      <c r="B56" s="263" t="s">
        <v>708</v>
      </c>
      <c r="C56" s="360">
        <v>117029</v>
      </c>
      <c r="D56" s="360">
        <v>113995</v>
      </c>
      <c r="E56" s="360">
        <v>114179</v>
      </c>
      <c r="F56" s="360">
        <v>113810</v>
      </c>
      <c r="G56" s="360">
        <v>459013</v>
      </c>
      <c r="H56" s="167"/>
      <c r="I56" s="43"/>
      <c r="J56" s="43"/>
      <c r="K56" s="43"/>
      <c r="L56" s="43"/>
      <c r="M56" s="43"/>
      <c r="N56" s="43"/>
      <c r="O56" s="43"/>
    </row>
    <row r="57" spans="2:15" ht="15.75">
      <c r="B57" s="263" t="s">
        <v>789</v>
      </c>
      <c r="C57" s="360">
        <v>5</v>
      </c>
      <c r="D57" s="360">
        <v>5</v>
      </c>
      <c r="E57" s="360">
        <v>5</v>
      </c>
      <c r="F57" s="360">
        <v>5</v>
      </c>
      <c r="G57" s="360">
        <v>20</v>
      </c>
      <c r="H57" s="167"/>
      <c r="I57" s="43"/>
      <c r="J57" s="43"/>
      <c r="K57" s="43"/>
      <c r="L57" s="43"/>
      <c r="M57" s="43"/>
      <c r="N57" s="43"/>
      <c r="O57" s="43"/>
    </row>
    <row r="58" spans="2:15" ht="15.75">
      <c r="B58" s="263" t="s">
        <v>791</v>
      </c>
      <c r="C58" s="360">
        <v>39</v>
      </c>
      <c r="D58" s="360">
        <v>38</v>
      </c>
      <c r="E58" s="360">
        <v>38</v>
      </c>
      <c r="F58" s="360">
        <v>37</v>
      </c>
      <c r="G58" s="360">
        <v>152</v>
      </c>
      <c r="H58" s="167"/>
      <c r="I58" s="43"/>
      <c r="J58" s="43"/>
      <c r="K58" s="43"/>
      <c r="L58" s="43"/>
      <c r="M58" s="43"/>
      <c r="N58" s="43"/>
      <c r="O58" s="43"/>
    </row>
    <row r="59" spans="2:15" ht="15.75">
      <c r="B59" s="263" t="s">
        <v>793</v>
      </c>
      <c r="C59" s="360">
        <v>17383</v>
      </c>
      <c r="D59" s="360">
        <v>16932</v>
      </c>
      <c r="E59" s="360">
        <v>16960</v>
      </c>
      <c r="F59" s="360">
        <v>16905</v>
      </c>
      <c r="G59" s="360">
        <v>68180</v>
      </c>
      <c r="H59" s="167"/>
      <c r="I59" s="43"/>
      <c r="J59" s="43"/>
      <c r="K59" s="43"/>
      <c r="L59" s="43"/>
      <c r="M59" s="43"/>
      <c r="N59" s="43"/>
      <c r="O59" s="43"/>
    </row>
    <row r="60" spans="2:15" ht="15.75">
      <c r="B60" s="263" t="s">
        <v>676</v>
      </c>
      <c r="C60" s="360">
        <v>22</v>
      </c>
      <c r="D60" s="360">
        <v>22</v>
      </c>
      <c r="E60" s="360">
        <v>22</v>
      </c>
      <c r="F60" s="360">
        <v>22</v>
      </c>
      <c r="G60" s="360">
        <v>88</v>
      </c>
      <c r="H60" s="167"/>
      <c r="I60" s="43"/>
      <c r="J60" s="43"/>
      <c r="K60" s="43"/>
      <c r="L60" s="43"/>
      <c r="M60" s="43"/>
      <c r="N60" s="43"/>
      <c r="O60" s="43"/>
    </row>
    <row r="61" spans="2:15" ht="15.75">
      <c r="B61" s="263" t="s">
        <v>795</v>
      </c>
      <c r="C61" s="360">
        <v>141</v>
      </c>
      <c r="D61" s="360">
        <v>138</v>
      </c>
      <c r="E61" s="360">
        <v>138</v>
      </c>
      <c r="F61" s="360">
        <v>138</v>
      </c>
      <c r="G61" s="360">
        <v>555</v>
      </c>
      <c r="H61" s="167"/>
      <c r="I61" s="43"/>
      <c r="J61" s="43"/>
      <c r="K61" s="43"/>
      <c r="L61" s="43"/>
      <c r="M61" s="43"/>
      <c r="N61" s="43"/>
      <c r="O61" s="43"/>
    </row>
    <row r="62" spans="2:15" ht="15.75">
      <c r="B62" s="263" t="s">
        <v>796</v>
      </c>
      <c r="C62" s="360">
        <v>1047</v>
      </c>
      <c r="D62" s="360">
        <v>1020</v>
      </c>
      <c r="E62" s="360">
        <v>1022</v>
      </c>
      <c r="F62" s="360">
        <v>1018</v>
      </c>
      <c r="G62" s="360">
        <v>4107</v>
      </c>
      <c r="H62" s="167"/>
      <c r="I62" s="43"/>
      <c r="J62" s="43"/>
      <c r="K62" s="43"/>
      <c r="L62" s="43"/>
      <c r="M62" s="43"/>
      <c r="N62" s="43"/>
      <c r="O62" s="43"/>
    </row>
    <row r="63" spans="2:15" ht="15.75">
      <c r="B63" s="317" t="s">
        <v>148</v>
      </c>
      <c r="C63" s="359">
        <f t="shared" ref="C63:G63" si="0">SUM(C10:C62)</f>
        <v>2008654</v>
      </c>
      <c r="D63" s="359">
        <f t="shared" si="0"/>
        <v>1956576</v>
      </c>
      <c r="E63" s="359">
        <f t="shared" si="0"/>
        <v>1959742</v>
      </c>
      <c r="F63" s="361">
        <f t="shared" si="0"/>
        <v>1953411</v>
      </c>
      <c r="G63" s="361">
        <f t="shared" si="0"/>
        <v>7878282</v>
      </c>
      <c r="H63" s="43"/>
      <c r="I63" s="43"/>
      <c r="J63" s="43"/>
      <c r="K63" s="43"/>
      <c r="L63" s="43"/>
      <c r="M63" s="43"/>
      <c r="N63" s="43"/>
      <c r="O63" s="43"/>
    </row>
    <row r="64" spans="2:15" ht="15.75">
      <c r="B64" s="233"/>
      <c r="C64" s="234"/>
      <c r="D64" s="234"/>
      <c r="E64" s="234"/>
      <c r="F64" s="81"/>
      <c r="G64" s="168"/>
      <c r="H64" s="43"/>
      <c r="I64" s="43"/>
      <c r="J64" s="43"/>
      <c r="K64" s="43"/>
      <c r="L64" s="43"/>
      <c r="M64" s="43"/>
      <c r="N64" s="43"/>
      <c r="O64" s="43"/>
    </row>
    <row r="65" spans="2:15" ht="15.75">
      <c r="B65" s="131" t="s">
        <v>799</v>
      </c>
      <c r="C65" s="43"/>
      <c r="D65" s="43"/>
      <c r="E65" s="43"/>
      <c r="F65" s="43"/>
      <c r="G65" s="43"/>
      <c r="H65" s="43"/>
      <c r="I65" s="43"/>
      <c r="J65" s="43"/>
      <c r="K65" s="43"/>
      <c r="L65" s="43"/>
      <c r="M65" s="43"/>
      <c r="N65" s="43"/>
      <c r="O65" s="43"/>
    </row>
    <row r="66" spans="2:15" ht="15.75">
      <c r="B66" s="43" t="s">
        <v>800</v>
      </c>
      <c r="C66" s="131"/>
      <c r="D66" s="131"/>
      <c r="E66" s="131"/>
      <c r="F66" s="131"/>
      <c r="G66" s="131"/>
      <c r="H66" s="43"/>
      <c r="I66" s="43"/>
      <c r="J66" s="43"/>
      <c r="K66" s="43"/>
      <c r="L66" s="43"/>
      <c r="M66" s="43"/>
      <c r="N66" s="43"/>
      <c r="O66" s="43"/>
    </row>
    <row r="67" spans="2:15" ht="15.75">
      <c r="B67" s="43"/>
      <c r="C67" s="43"/>
      <c r="D67" s="43"/>
      <c r="E67" s="43"/>
      <c r="F67" s="43"/>
      <c r="G67" s="43"/>
      <c r="H67" s="43"/>
      <c r="I67" s="43"/>
      <c r="J67" s="43"/>
      <c r="K67" s="43"/>
      <c r="L67" s="43"/>
      <c r="M67" s="43"/>
      <c r="N67" s="43"/>
      <c r="O67" s="43"/>
    </row>
    <row r="68" spans="2:15" ht="15.75">
      <c r="B68" s="63" t="s">
        <v>127</v>
      </c>
      <c r="C68" s="43"/>
      <c r="D68" s="43"/>
      <c r="E68" s="43"/>
      <c r="F68" s="43"/>
      <c r="G68" s="43"/>
      <c r="H68" s="43"/>
      <c r="I68" s="43"/>
      <c r="J68" s="43"/>
      <c r="K68" s="43"/>
      <c r="L68" s="43"/>
      <c r="M68" s="43"/>
      <c r="N68" s="43"/>
      <c r="O68" s="43"/>
    </row>
    <row r="69" spans="2:15" ht="15.75">
      <c r="B69" s="43"/>
      <c r="C69" s="43"/>
      <c r="D69" s="43"/>
      <c r="E69" s="43"/>
      <c r="F69" s="43"/>
      <c r="G69" s="43"/>
      <c r="H69" s="43"/>
      <c r="I69" s="43"/>
      <c r="J69" s="43"/>
      <c r="K69" s="43"/>
      <c r="L69" s="43"/>
      <c r="M69" s="43"/>
      <c r="N69" s="43"/>
      <c r="O69" s="43"/>
    </row>
    <row r="70" spans="2:15" ht="15.75">
      <c r="B70" s="43"/>
      <c r="C70" s="43"/>
      <c r="D70" s="43"/>
      <c r="E70" s="43"/>
      <c r="F70" s="43"/>
      <c r="G70" s="43"/>
      <c r="H70" s="43"/>
      <c r="I70" s="43"/>
      <c r="J70" s="43"/>
      <c r="K70" s="43"/>
      <c r="L70" s="43"/>
      <c r="M70" s="43"/>
      <c r="N70" s="43"/>
      <c r="O70" s="43"/>
    </row>
    <row r="71" spans="2:15" ht="15.75">
      <c r="B71" s="43"/>
      <c r="C71" s="43"/>
      <c r="D71" s="43"/>
      <c r="E71" s="43"/>
      <c r="F71" s="43"/>
      <c r="G71" s="43"/>
      <c r="H71" s="43"/>
      <c r="I71" s="43"/>
      <c r="J71" s="43"/>
      <c r="K71" s="43"/>
      <c r="L71" s="43"/>
      <c r="M71" s="43"/>
      <c r="N71" s="43"/>
      <c r="O71" s="43"/>
    </row>
    <row r="72" spans="2:15" ht="15.75">
      <c r="B72" s="43"/>
      <c r="C72" s="43"/>
      <c r="D72" s="43"/>
      <c r="E72" s="43"/>
      <c r="F72" s="43"/>
      <c r="G72" s="43"/>
      <c r="H72" s="43"/>
      <c r="I72" s="43"/>
      <c r="J72" s="43"/>
      <c r="K72" s="43"/>
      <c r="L72" s="43"/>
      <c r="M72" s="43"/>
      <c r="N72" s="43"/>
      <c r="O72" s="43"/>
    </row>
    <row r="73" spans="2:15" ht="15.75">
      <c r="B73" s="43"/>
      <c r="C73" s="43"/>
      <c r="D73" s="43"/>
      <c r="E73" s="43"/>
      <c r="F73" s="43"/>
      <c r="G73" s="43"/>
      <c r="H73" s="43"/>
      <c r="I73" s="43"/>
      <c r="J73" s="43"/>
      <c r="K73" s="43"/>
      <c r="L73" s="43"/>
      <c r="M73" s="43"/>
      <c r="N73" s="43"/>
      <c r="O73" s="43"/>
    </row>
    <row r="74" spans="2:15" ht="15.75">
      <c r="B74" s="43"/>
      <c r="C74" s="43"/>
      <c r="D74" s="43"/>
      <c r="E74" s="43"/>
      <c r="F74" s="43"/>
      <c r="G74" s="43"/>
      <c r="H74" s="43"/>
      <c r="I74" s="43"/>
      <c r="J74" s="43"/>
      <c r="K74" s="43"/>
      <c r="L74" s="43"/>
      <c r="M74" s="43"/>
      <c r="N74" s="43"/>
      <c r="O74" s="43"/>
    </row>
    <row r="75" spans="2:15" ht="15.75">
      <c r="B75" s="43"/>
      <c r="C75" s="43"/>
      <c r="D75" s="43"/>
      <c r="E75" s="43"/>
      <c r="F75" s="43"/>
      <c r="G75" s="43"/>
      <c r="H75" s="43"/>
      <c r="I75" s="43"/>
      <c r="J75" s="43"/>
      <c r="K75" s="43"/>
      <c r="L75" s="43"/>
      <c r="M75" s="43"/>
      <c r="N75" s="43"/>
      <c r="O75" s="43"/>
    </row>
    <row r="76" spans="2:15" ht="15.75">
      <c r="B76" s="43"/>
      <c r="C76" s="43"/>
      <c r="D76" s="43"/>
      <c r="E76" s="43"/>
      <c r="F76" s="43"/>
      <c r="G76" s="43"/>
      <c r="H76" s="43"/>
      <c r="I76" s="43"/>
      <c r="J76" s="43"/>
      <c r="K76" s="43"/>
      <c r="L76" s="43"/>
      <c r="M76" s="43"/>
      <c r="N76" s="43"/>
      <c r="O76" s="43"/>
    </row>
  </sheetData>
  <phoneticPr fontId="19" type="noConversion"/>
  <hyperlinks>
    <hyperlink ref="B68" location="Introduction!A1" display="Return to information tab" xr:uid="{4B0BBF9E-7074-4AB5-A982-EC5090E2091B}"/>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8D00-322D-4AFB-9E54-F170D18DF0FC}">
  <sheetPr codeName="Sheet6">
    <tabColor rgb="FF45286F"/>
    <pageSetUpPr autoPageBreaks="0"/>
  </sheetPr>
  <dimension ref="B5:M50"/>
  <sheetViews>
    <sheetView showGridLines="0" zoomScaleNormal="100" workbookViewId="0"/>
  </sheetViews>
  <sheetFormatPr defaultColWidth="8.85546875" defaultRowHeight="14.25"/>
  <cols>
    <col min="1" max="1" width="2.42578125" customWidth="1"/>
    <col min="2" max="2" width="20.5703125" customWidth="1"/>
    <col min="3" max="3" width="19.42578125" customWidth="1"/>
    <col min="4" max="4" width="22" customWidth="1"/>
    <col min="5" max="5" width="25" customWidth="1"/>
    <col min="6" max="6" width="14.85546875" customWidth="1"/>
    <col min="22" max="22" width="14.85546875" customWidth="1"/>
    <col min="23" max="23" width="17.140625" customWidth="1"/>
    <col min="24" max="24" width="16" customWidth="1"/>
  </cols>
  <sheetData>
    <row r="5" spans="2:12" ht="21">
      <c r="B5" s="70" t="s">
        <v>8</v>
      </c>
      <c r="C5" s="43"/>
      <c r="D5" s="43"/>
      <c r="E5" s="43"/>
      <c r="F5" s="43"/>
      <c r="G5" s="43"/>
      <c r="H5" s="43"/>
      <c r="I5" s="43"/>
      <c r="J5" s="43"/>
      <c r="K5" s="43"/>
      <c r="L5" s="43"/>
    </row>
    <row r="6" spans="2:12" ht="15.75">
      <c r="B6" s="43"/>
      <c r="C6" s="43"/>
      <c r="D6" s="43"/>
      <c r="E6" s="43"/>
      <c r="F6" s="43"/>
      <c r="G6" s="43"/>
      <c r="H6" s="43"/>
      <c r="I6" s="43"/>
      <c r="J6" s="43"/>
      <c r="K6" s="43"/>
      <c r="L6" s="43"/>
    </row>
    <row r="7" spans="2:12" ht="18">
      <c r="B7" s="69" t="s">
        <v>12</v>
      </c>
      <c r="C7" s="43"/>
      <c r="D7" s="43"/>
      <c r="E7" s="43"/>
      <c r="F7" s="43"/>
      <c r="G7" s="43"/>
      <c r="H7" s="43"/>
      <c r="I7" s="43"/>
      <c r="J7" s="43"/>
      <c r="K7" s="43"/>
      <c r="L7" s="43"/>
    </row>
    <row r="8" spans="2:12" ht="15.75">
      <c r="B8" s="65"/>
      <c r="C8" s="43"/>
      <c r="D8" s="43"/>
      <c r="E8" s="43"/>
      <c r="F8" s="43"/>
      <c r="G8" s="43"/>
      <c r="H8" s="43"/>
      <c r="I8" s="43"/>
      <c r="J8" s="43"/>
      <c r="K8" s="43"/>
      <c r="L8" s="43"/>
    </row>
    <row r="9" spans="2:12" ht="15.75">
      <c r="B9" s="71" t="s">
        <v>174</v>
      </c>
      <c r="C9" s="43"/>
      <c r="D9" s="43"/>
      <c r="E9" s="43"/>
      <c r="F9" s="43"/>
      <c r="G9" s="43"/>
      <c r="H9" s="43"/>
      <c r="I9" s="43"/>
      <c r="J9" s="43"/>
      <c r="K9" s="43"/>
      <c r="L9" s="43"/>
    </row>
    <row r="10" spans="2:12" ht="15.75">
      <c r="B10" s="71" t="s">
        <v>175</v>
      </c>
      <c r="C10" s="43"/>
      <c r="D10" s="43"/>
      <c r="E10" s="43"/>
      <c r="F10" s="43"/>
      <c r="G10" s="43"/>
      <c r="H10" s="43"/>
      <c r="I10" s="43"/>
      <c r="J10" s="43"/>
      <c r="K10" s="43"/>
      <c r="L10" s="43"/>
    </row>
    <row r="11" spans="2:12" ht="15.75">
      <c r="B11" s="71" t="s">
        <v>176</v>
      </c>
      <c r="C11" s="43"/>
      <c r="D11" s="43"/>
      <c r="E11" s="43"/>
      <c r="F11" s="43"/>
      <c r="G11" s="43"/>
      <c r="H11" s="43"/>
      <c r="I11" s="43"/>
      <c r="J11" s="43"/>
      <c r="K11" s="43"/>
      <c r="L11" s="43"/>
    </row>
    <row r="12" spans="2:12" ht="15.75">
      <c r="B12" s="71" t="s">
        <v>177</v>
      </c>
      <c r="C12" s="43"/>
      <c r="D12" s="43"/>
      <c r="E12" s="43"/>
      <c r="F12" s="43"/>
      <c r="G12" s="43"/>
      <c r="H12" s="43"/>
      <c r="I12" s="43"/>
      <c r="J12" s="43"/>
      <c r="K12" s="43"/>
      <c r="L12" s="43"/>
    </row>
    <row r="13" spans="2:12" ht="15.75">
      <c r="B13" s="71"/>
      <c r="C13" s="43"/>
      <c r="D13" s="43"/>
      <c r="E13" s="43"/>
      <c r="F13" s="43"/>
      <c r="G13" s="43"/>
      <c r="H13" s="43"/>
      <c r="I13" s="43"/>
      <c r="J13" s="43"/>
      <c r="K13" s="43"/>
      <c r="L13" s="43"/>
    </row>
    <row r="14" spans="2:12" ht="15.75">
      <c r="B14" s="65"/>
      <c r="C14" s="43"/>
      <c r="D14" s="43"/>
      <c r="E14" s="43"/>
      <c r="F14" s="43"/>
      <c r="G14" s="43"/>
      <c r="H14" s="43"/>
      <c r="I14" s="43"/>
      <c r="J14" s="43"/>
      <c r="K14" s="43"/>
      <c r="L14" s="43"/>
    </row>
    <row r="15" spans="2:12" ht="15.75">
      <c r="B15" s="43"/>
      <c r="C15" s="43"/>
      <c r="D15" s="43"/>
      <c r="E15" s="43"/>
      <c r="F15" s="43"/>
      <c r="G15" s="43"/>
      <c r="H15" s="43"/>
      <c r="I15" s="43"/>
      <c r="J15" s="43"/>
      <c r="K15" s="43"/>
      <c r="L15" s="43"/>
    </row>
    <row r="16" spans="2:12" ht="15.75">
      <c r="B16" s="43"/>
      <c r="C16" s="43"/>
      <c r="D16" s="43"/>
      <c r="E16" s="43"/>
      <c r="F16" s="43"/>
      <c r="G16" s="43"/>
      <c r="H16" s="43"/>
      <c r="I16" s="43"/>
      <c r="J16" s="43"/>
      <c r="K16" s="43"/>
      <c r="L16" s="43"/>
    </row>
    <row r="17" spans="2:13" ht="15.75">
      <c r="B17" s="43"/>
      <c r="C17" s="43"/>
      <c r="D17" s="43"/>
      <c r="E17" s="43"/>
      <c r="F17" s="43"/>
      <c r="G17" s="43"/>
      <c r="H17" s="43"/>
      <c r="I17" s="43"/>
      <c r="J17" s="43"/>
      <c r="K17" s="43"/>
      <c r="L17" s="43"/>
    </row>
    <row r="18" spans="2:13" ht="15.75">
      <c r="B18" s="43"/>
      <c r="C18" s="43"/>
      <c r="D18" s="43"/>
      <c r="E18" s="43"/>
      <c r="F18" s="43"/>
      <c r="G18" s="43"/>
      <c r="H18" s="43"/>
      <c r="I18" s="43"/>
      <c r="J18" s="43"/>
      <c r="K18" s="43"/>
      <c r="L18" s="43"/>
    </row>
    <row r="19" spans="2:13" ht="15.75">
      <c r="B19" s="43"/>
      <c r="C19" s="43"/>
      <c r="D19" s="43"/>
      <c r="E19" s="43"/>
      <c r="F19" s="43"/>
      <c r="G19" s="43"/>
      <c r="H19" s="43"/>
      <c r="I19" s="43"/>
      <c r="J19" s="43"/>
      <c r="K19" s="43"/>
      <c r="L19" s="43"/>
    </row>
    <row r="20" spans="2:13" ht="15.75">
      <c r="B20" s="43"/>
      <c r="C20" s="43"/>
      <c r="D20" s="43"/>
      <c r="E20" s="43"/>
      <c r="F20" s="43"/>
      <c r="G20" s="43"/>
      <c r="H20" s="43"/>
      <c r="I20" s="43"/>
      <c r="J20" s="43"/>
      <c r="K20" s="43"/>
      <c r="L20" s="43"/>
    </row>
    <row r="21" spans="2:13" ht="15.75">
      <c r="B21" s="43"/>
      <c r="C21" s="43"/>
      <c r="D21" s="43"/>
      <c r="E21" s="43"/>
      <c r="F21" s="43"/>
      <c r="G21" s="43"/>
      <c r="H21" s="43"/>
      <c r="I21" s="43"/>
      <c r="J21" s="43"/>
      <c r="K21" s="43"/>
      <c r="L21" s="43"/>
    </row>
    <row r="22" spans="2:13" ht="15.75">
      <c r="B22" s="43"/>
      <c r="C22" s="43"/>
      <c r="D22" s="43"/>
      <c r="E22" s="43"/>
      <c r="F22" s="43"/>
      <c r="G22" s="43"/>
      <c r="H22" s="43"/>
      <c r="I22" s="43"/>
      <c r="J22" s="43"/>
      <c r="K22" s="43"/>
      <c r="L22" s="43"/>
    </row>
    <row r="23" spans="2:13" ht="15.75">
      <c r="B23" s="43"/>
      <c r="C23" s="43"/>
      <c r="D23" s="43"/>
      <c r="E23" s="43"/>
      <c r="F23" s="43"/>
      <c r="G23" s="43"/>
      <c r="H23" s="43"/>
      <c r="I23" s="43"/>
      <c r="J23" s="43"/>
      <c r="K23" s="43"/>
      <c r="L23" s="43"/>
    </row>
    <row r="24" spans="2:13" ht="15.75">
      <c r="B24" s="43"/>
      <c r="C24" s="43"/>
      <c r="D24" s="43"/>
      <c r="E24" s="43"/>
      <c r="F24" s="43"/>
      <c r="G24" s="43"/>
      <c r="H24" s="43"/>
      <c r="I24" s="43"/>
      <c r="J24" s="43"/>
      <c r="K24" s="43"/>
      <c r="L24" s="43"/>
    </row>
    <row r="25" spans="2:13" ht="15.75">
      <c r="B25" s="43"/>
      <c r="C25" s="43"/>
      <c r="D25" s="43"/>
      <c r="E25" s="43"/>
      <c r="F25" s="43"/>
      <c r="G25" s="43"/>
      <c r="H25" s="43"/>
      <c r="I25" s="43"/>
      <c r="J25" s="43"/>
      <c r="K25" s="43"/>
      <c r="L25" s="43"/>
    </row>
    <row r="26" spans="2:13" ht="15.75">
      <c r="B26" s="43"/>
      <c r="C26" s="43"/>
      <c r="D26" s="43"/>
      <c r="E26" s="43"/>
      <c r="F26" s="43"/>
      <c r="G26" s="43"/>
      <c r="H26" s="43"/>
      <c r="I26" s="43"/>
      <c r="J26" s="43"/>
      <c r="K26" s="43"/>
      <c r="L26" s="43"/>
    </row>
    <row r="27" spans="2:13" ht="15.75">
      <c r="B27" s="43"/>
      <c r="C27" s="43"/>
      <c r="D27" s="43"/>
      <c r="E27" s="43"/>
      <c r="F27" s="43"/>
      <c r="G27" s="43"/>
      <c r="H27" s="43"/>
      <c r="I27" s="43"/>
      <c r="J27" s="43"/>
      <c r="K27" s="43"/>
      <c r="L27" s="43"/>
      <c r="M27" s="3"/>
    </row>
    <row r="28" spans="2:13" ht="15.75">
      <c r="B28" s="43"/>
      <c r="C28" s="43"/>
      <c r="D28" s="43"/>
      <c r="E28" s="43"/>
      <c r="F28" s="43"/>
      <c r="G28" s="43"/>
      <c r="H28" s="43"/>
      <c r="I28" s="43"/>
      <c r="J28" s="43"/>
      <c r="K28" s="43"/>
      <c r="L28" s="43"/>
    </row>
    <row r="29" spans="2:13" ht="15.75">
      <c r="B29" s="43"/>
      <c r="C29" s="43"/>
      <c r="D29" s="43"/>
      <c r="E29" s="43"/>
      <c r="F29" s="43"/>
      <c r="G29" s="43"/>
      <c r="H29" s="43"/>
      <c r="I29" s="43"/>
      <c r="J29" s="43"/>
      <c r="K29" s="43"/>
      <c r="L29" s="43"/>
    </row>
    <row r="30" spans="2:13" ht="15.75">
      <c r="B30" s="43"/>
      <c r="C30" s="43"/>
      <c r="D30" s="43"/>
      <c r="E30" s="43"/>
      <c r="F30" s="43"/>
      <c r="G30" s="43"/>
      <c r="H30" s="43"/>
      <c r="I30" s="43"/>
      <c r="J30" s="43"/>
      <c r="K30" s="43"/>
      <c r="L30" s="43"/>
    </row>
    <row r="31" spans="2:13" ht="15.75">
      <c r="B31" s="43"/>
      <c r="C31" s="43"/>
      <c r="D31" s="43"/>
      <c r="E31" s="43"/>
      <c r="F31" s="43"/>
      <c r="G31" s="43"/>
      <c r="H31" s="43"/>
      <c r="I31" s="43"/>
      <c r="J31" s="43"/>
      <c r="K31" s="43"/>
      <c r="L31" s="43"/>
    </row>
    <row r="32" spans="2:13" ht="15.75">
      <c r="B32" s="43"/>
      <c r="C32" s="43"/>
      <c r="D32" s="43"/>
      <c r="E32" s="43"/>
      <c r="F32" s="43"/>
      <c r="G32" s="43"/>
      <c r="H32" s="43"/>
      <c r="I32" s="43"/>
      <c r="J32" s="43"/>
      <c r="K32" s="43"/>
      <c r="L32" s="43"/>
    </row>
    <row r="33" spans="2:12" ht="15.75">
      <c r="B33" s="43"/>
      <c r="C33" s="43"/>
      <c r="D33" s="43"/>
      <c r="E33" s="43"/>
      <c r="F33" s="43"/>
      <c r="G33" s="43"/>
      <c r="H33" s="43"/>
      <c r="I33" s="43"/>
      <c r="J33" s="43"/>
      <c r="K33" s="43"/>
      <c r="L33" s="43"/>
    </row>
    <row r="34" spans="2:12" ht="15.75">
      <c r="B34" s="43"/>
      <c r="C34" s="43"/>
      <c r="D34" s="43"/>
      <c r="E34" s="43"/>
      <c r="F34" s="43"/>
      <c r="G34" s="43"/>
      <c r="H34" s="43"/>
      <c r="I34" s="43"/>
      <c r="J34" s="43"/>
      <c r="K34" s="43"/>
      <c r="L34" s="43"/>
    </row>
    <row r="35" spans="2:12" ht="15.75">
      <c r="B35" s="43"/>
      <c r="C35" s="43"/>
      <c r="D35" s="43"/>
      <c r="E35" s="43"/>
      <c r="F35" s="43"/>
      <c r="G35" s="43"/>
      <c r="H35" s="43"/>
      <c r="I35" s="43"/>
      <c r="J35" s="43"/>
      <c r="K35" s="43"/>
      <c r="L35" s="43"/>
    </row>
    <row r="36" spans="2:12" ht="15.75">
      <c r="B36" s="43"/>
      <c r="C36" s="43"/>
      <c r="D36" s="43"/>
      <c r="E36" s="43"/>
      <c r="F36" s="43"/>
      <c r="G36" s="43"/>
      <c r="H36" s="43"/>
      <c r="I36" s="43"/>
      <c r="J36" s="43"/>
      <c r="K36" s="43"/>
      <c r="L36" s="43"/>
    </row>
    <row r="37" spans="2:12" ht="15.75">
      <c r="B37" s="43"/>
      <c r="C37" s="43"/>
      <c r="D37" s="43"/>
      <c r="E37" s="43"/>
      <c r="F37" s="43"/>
      <c r="G37" s="43"/>
      <c r="H37" s="43"/>
      <c r="I37" s="43"/>
      <c r="J37" s="43"/>
      <c r="K37" s="43"/>
      <c r="L37" s="43"/>
    </row>
    <row r="38" spans="2:12" ht="15.75">
      <c r="B38" s="43"/>
      <c r="C38" s="43"/>
      <c r="D38" s="43"/>
      <c r="E38" s="43"/>
      <c r="F38" s="43"/>
      <c r="G38" s="43"/>
      <c r="H38" s="43"/>
      <c r="I38" s="43"/>
      <c r="J38" s="43"/>
      <c r="K38" s="43"/>
      <c r="L38" s="43"/>
    </row>
    <row r="39" spans="2:12" ht="15.75">
      <c r="B39" s="289" t="s">
        <v>178</v>
      </c>
      <c r="C39" s="290" t="s">
        <v>153</v>
      </c>
      <c r="D39" s="290" t="s">
        <v>170</v>
      </c>
      <c r="E39" s="290" t="s">
        <v>179</v>
      </c>
      <c r="F39" s="43"/>
      <c r="G39" s="43"/>
      <c r="H39" s="43"/>
      <c r="I39" s="43"/>
      <c r="J39" s="43"/>
      <c r="K39" s="43"/>
      <c r="L39" s="43"/>
    </row>
    <row r="40" spans="2:12" ht="15.75">
      <c r="B40" s="82" t="s">
        <v>139</v>
      </c>
      <c r="C40" s="83">
        <v>12295.542197999948</v>
      </c>
      <c r="D40" s="83">
        <v>1409</v>
      </c>
      <c r="E40" s="299">
        <f>C40/D40</f>
        <v>8.7264316522355916</v>
      </c>
      <c r="F40" s="43"/>
      <c r="G40" s="43"/>
      <c r="H40" s="43"/>
      <c r="I40" s="43"/>
      <c r="J40" s="43"/>
      <c r="K40" s="43"/>
      <c r="L40" s="43"/>
    </row>
    <row r="41" spans="2:12" ht="15.75">
      <c r="B41" s="82" t="s">
        <v>140</v>
      </c>
      <c r="C41" s="83">
        <v>8472.1001114410174</v>
      </c>
      <c r="D41" s="83">
        <v>666</v>
      </c>
      <c r="E41" s="299">
        <f t="shared" ref="E41:E48" si="0">C41/D41</f>
        <v>12.720871038199725</v>
      </c>
      <c r="F41" s="43"/>
      <c r="G41" s="43"/>
      <c r="H41" s="43"/>
      <c r="I41" s="43"/>
      <c r="J41" s="43"/>
      <c r="K41" s="43"/>
      <c r="L41" s="43"/>
    </row>
    <row r="42" spans="2:12" ht="15.75">
      <c r="B42" s="82" t="s">
        <v>141</v>
      </c>
      <c r="C42" s="83">
        <v>6569.1358199999995</v>
      </c>
      <c r="D42" s="83">
        <v>36</v>
      </c>
      <c r="E42" s="299">
        <f t="shared" si="0"/>
        <v>182.47599499999998</v>
      </c>
      <c r="F42" s="43"/>
      <c r="G42" s="43"/>
      <c r="H42" s="43"/>
      <c r="I42" s="43"/>
      <c r="J42" s="43"/>
      <c r="K42" s="43"/>
      <c r="L42" s="43"/>
    </row>
    <row r="43" spans="2:12" ht="15.75">
      <c r="B43" s="82" t="s">
        <v>142</v>
      </c>
      <c r="C43" s="83">
        <v>5811.5626800000018</v>
      </c>
      <c r="D43" s="83">
        <v>922</v>
      </c>
      <c r="E43" s="299">
        <f t="shared" si="0"/>
        <v>6.303213318872019</v>
      </c>
      <c r="F43" s="43"/>
      <c r="G43" s="43"/>
      <c r="H43" s="43"/>
      <c r="I43" s="43"/>
      <c r="J43" s="43"/>
      <c r="K43" s="43"/>
      <c r="L43" s="43"/>
    </row>
    <row r="44" spans="2:12" ht="15.75">
      <c r="B44" s="82" t="s">
        <v>143</v>
      </c>
      <c r="C44" s="83">
        <v>752.26295599999844</v>
      </c>
      <c r="D44" s="83">
        <v>455</v>
      </c>
      <c r="E44" s="299">
        <f t="shared" si="0"/>
        <v>1.6533251780219747</v>
      </c>
      <c r="F44" s="43"/>
      <c r="G44" s="43"/>
      <c r="H44" s="43"/>
      <c r="I44" s="43"/>
      <c r="J44" s="43"/>
      <c r="K44" s="43"/>
      <c r="L44" s="43"/>
    </row>
    <row r="45" spans="2:12" ht="15.75">
      <c r="B45" s="82" t="s">
        <v>144</v>
      </c>
      <c r="C45" s="83">
        <v>722.1335280000003</v>
      </c>
      <c r="D45" s="83">
        <v>257</v>
      </c>
      <c r="E45" s="299">
        <f t="shared" si="0"/>
        <v>2.8098580856031141</v>
      </c>
      <c r="F45" s="43"/>
      <c r="G45" s="43"/>
      <c r="H45" s="43"/>
      <c r="I45" s="43"/>
      <c r="J45" s="43"/>
      <c r="K45" s="43"/>
      <c r="L45" s="43"/>
    </row>
    <row r="46" spans="2:12" ht="15.75">
      <c r="B46" s="82" t="s">
        <v>145</v>
      </c>
      <c r="C46" s="83">
        <v>197.24209499999995</v>
      </c>
      <c r="D46" s="83">
        <v>170</v>
      </c>
      <c r="E46" s="299">
        <f t="shared" si="0"/>
        <v>1.1602476176470584</v>
      </c>
      <c r="F46" s="43"/>
      <c r="G46" s="43"/>
      <c r="H46" s="43"/>
      <c r="I46" s="43"/>
      <c r="J46" s="43"/>
      <c r="K46" s="43"/>
      <c r="L46" s="43"/>
    </row>
    <row r="47" spans="2:12" ht="15.75">
      <c r="B47" s="82" t="s">
        <v>146</v>
      </c>
      <c r="C47" s="83">
        <v>14.176000000000002</v>
      </c>
      <c r="D47" s="83">
        <v>9</v>
      </c>
      <c r="E47" s="299">
        <f t="shared" si="0"/>
        <v>1.5751111111111114</v>
      </c>
      <c r="F47" s="43"/>
      <c r="G47" s="43"/>
      <c r="H47" s="43"/>
      <c r="I47" s="43"/>
      <c r="J47" s="43"/>
      <c r="K47" s="43"/>
      <c r="L47" s="43"/>
    </row>
    <row r="48" spans="2:12" ht="15.75">
      <c r="B48" s="82" t="s">
        <v>147</v>
      </c>
      <c r="C48" s="83">
        <v>3.3529999999999998</v>
      </c>
      <c r="D48" s="83">
        <v>5</v>
      </c>
      <c r="E48" s="299">
        <f t="shared" si="0"/>
        <v>0.67059999999999997</v>
      </c>
      <c r="F48" s="43"/>
      <c r="G48" s="43"/>
      <c r="H48" s="43"/>
      <c r="I48" s="43"/>
      <c r="J48" s="43"/>
      <c r="K48" s="43"/>
      <c r="L48" s="43"/>
    </row>
    <row r="49" spans="2:12" ht="15.75">
      <c r="B49" s="43"/>
      <c r="C49" s="43"/>
      <c r="D49" s="43"/>
      <c r="E49" s="43"/>
      <c r="F49" s="43"/>
      <c r="G49" s="43"/>
      <c r="H49" s="43"/>
      <c r="I49" s="43"/>
      <c r="J49" s="43"/>
      <c r="K49" s="43"/>
      <c r="L49" s="43"/>
    </row>
    <row r="50" spans="2:12" ht="15.75">
      <c r="B50" s="63" t="s">
        <v>127</v>
      </c>
      <c r="C50" s="43"/>
      <c r="D50" s="43"/>
      <c r="E50" s="43"/>
      <c r="F50" s="43"/>
      <c r="G50" s="43"/>
      <c r="H50" s="43"/>
      <c r="I50" s="43"/>
      <c r="J50" s="43"/>
      <c r="K50" s="43"/>
      <c r="L50" s="43"/>
    </row>
  </sheetData>
  <hyperlinks>
    <hyperlink ref="B50" location="Introduction!A1" display="Return to information tab" xr:uid="{196AF1B6-34BB-447B-BF00-64C90B1D9186}"/>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4E4F-2A56-465C-9A13-B902A443BB7B}">
  <sheetPr codeName="Sheet62">
    <tabColor theme="1"/>
    <pageSetUpPr autoPageBreaks="0"/>
  </sheetPr>
  <dimension ref="B3:J119"/>
  <sheetViews>
    <sheetView showGridLines="0" zoomScaleNormal="100" workbookViewId="0"/>
  </sheetViews>
  <sheetFormatPr defaultColWidth="8.85546875" defaultRowHeight="14.25"/>
  <cols>
    <col min="1" max="1" width="2.42578125" customWidth="1"/>
    <col min="2" max="2" width="15.85546875" customWidth="1"/>
    <col min="3" max="3" width="21.85546875" customWidth="1"/>
    <col min="4" max="4" width="19.140625" customWidth="1"/>
    <col min="5" max="5" width="18.42578125" customWidth="1"/>
    <col min="6" max="6" width="18" customWidth="1"/>
    <col min="7" max="7" width="18.140625" customWidth="1"/>
    <col min="8" max="8" width="17.5703125" customWidth="1"/>
    <col min="9" max="9" width="26" customWidth="1"/>
    <col min="10" max="10" width="19.85546875" customWidth="1"/>
    <col min="11" max="13" width="16" bestFit="1" customWidth="1"/>
    <col min="14" max="14" width="17.85546875" bestFit="1" customWidth="1"/>
  </cols>
  <sheetData>
    <row r="3" spans="2:10" ht="15.75">
      <c r="B3" s="43"/>
      <c r="C3" s="43"/>
      <c r="D3" s="43"/>
      <c r="E3" s="43"/>
      <c r="F3" s="43"/>
      <c r="G3" s="43"/>
      <c r="H3" s="43"/>
      <c r="I3" s="43"/>
    </row>
    <row r="4" spans="2:10" ht="15.75">
      <c r="B4" s="43"/>
      <c r="C4" s="43"/>
      <c r="D4" s="43"/>
      <c r="E4" s="43"/>
      <c r="F4" s="43"/>
      <c r="G4" s="43"/>
      <c r="H4" s="43"/>
      <c r="I4" s="43"/>
    </row>
    <row r="5" spans="2:10" ht="21">
      <c r="B5" s="70" t="s">
        <v>818</v>
      </c>
      <c r="C5" s="43"/>
      <c r="D5" s="43"/>
      <c r="E5" s="43"/>
      <c r="F5" s="43"/>
      <c r="G5" s="43"/>
      <c r="H5" s="43"/>
      <c r="I5" s="43"/>
    </row>
    <row r="6" spans="2:10" ht="15.75">
      <c r="B6" s="43"/>
      <c r="C6" s="43"/>
      <c r="D6" s="43"/>
      <c r="E6" s="43"/>
      <c r="F6" s="43"/>
      <c r="G6" s="43"/>
      <c r="H6" s="43"/>
      <c r="I6" s="43"/>
    </row>
    <row r="7" spans="2:10" ht="18">
      <c r="B7" s="69" t="s">
        <v>819</v>
      </c>
      <c r="C7" s="43"/>
      <c r="D7" s="43"/>
      <c r="E7" s="43"/>
      <c r="F7" s="43"/>
      <c r="G7" s="43"/>
      <c r="H7" s="43"/>
      <c r="I7" s="43"/>
    </row>
    <row r="8" spans="2:10" ht="15.75">
      <c r="B8" s="43"/>
      <c r="C8" s="43"/>
      <c r="D8" s="43"/>
      <c r="E8" s="43"/>
      <c r="F8" s="43"/>
      <c r="G8" s="43"/>
      <c r="H8" s="43"/>
      <c r="I8" s="43"/>
    </row>
    <row r="9" spans="2:10" ht="47.25">
      <c r="B9" s="292" t="s">
        <v>496</v>
      </c>
      <c r="C9" s="293" t="s">
        <v>820</v>
      </c>
      <c r="D9" s="293" t="s">
        <v>821</v>
      </c>
      <c r="E9" s="293" t="s">
        <v>822</v>
      </c>
      <c r="F9" s="293" t="s">
        <v>823</v>
      </c>
      <c r="G9" s="293" t="s">
        <v>824</v>
      </c>
      <c r="H9" s="293" t="s">
        <v>825</v>
      </c>
      <c r="I9" s="293" t="s">
        <v>826</v>
      </c>
    </row>
    <row r="10" spans="2:10" ht="31.5">
      <c r="B10" s="232" t="s">
        <v>448</v>
      </c>
      <c r="C10" s="271" t="s">
        <v>827</v>
      </c>
      <c r="D10" s="366" t="s">
        <v>828</v>
      </c>
      <c r="E10" s="367">
        <v>14.35</v>
      </c>
      <c r="F10" s="367">
        <v>51.34</v>
      </c>
      <c r="G10" s="231">
        <v>1.07</v>
      </c>
      <c r="H10" s="367">
        <v>54.93</v>
      </c>
      <c r="I10" s="371">
        <v>1281927147.76</v>
      </c>
      <c r="J10" s="266"/>
    </row>
    <row r="11" spans="2:10" ht="31.5">
      <c r="B11" s="232" t="s">
        <v>449</v>
      </c>
      <c r="C11" s="271" t="s">
        <v>829</v>
      </c>
      <c r="D11" s="366" t="s">
        <v>830</v>
      </c>
      <c r="E11" s="367">
        <v>3.58</v>
      </c>
      <c r="F11" s="367">
        <v>42.27</v>
      </c>
      <c r="G11" s="231">
        <v>1.1200000000000001</v>
      </c>
      <c r="H11" s="367">
        <v>47.34</v>
      </c>
      <c r="I11" s="371">
        <v>1454288063.9100001</v>
      </c>
      <c r="J11" s="266"/>
    </row>
    <row r="12" spans="2:10" ht="31.5">
      <c r="B12" s="232" t="s">
        <v>450</v>
      </c>
      <c r="C12" s="271" t="s">
        <v>831</v>
      </c>
      <c r="D12" s="366" t="s">
        <v>832</v>
      </c>
      <c r="E12" s="367">
        <v>3.67</v>
      </c>
      <c r="F12" s="367">
        <v>44.38</v>
      </c>
      <c r="G12" s="231">
        <v>1.27</v>
      </c>
      <c r="H12" s="367">
        <v>56.36</v>
      </c>
      <c r="I12" s="371">
        <v>1987047885.6200001</v>
      </c>
      <c r="J12" s="266"/>
    </row>
    <row r="13" spans="2:10" ht="31.5">
      <c r="B13" s="105" t="s">
        <v>451</v>
      </c>
      <c r="C13" s="271" t="s">
        <v>833</v>
      </c>
      <c r="D13" s="366" t="s">
        <v>834</v>
      </c>
      <c r="E13" s="367">
        <v>0.7</v>
      </c>
      <c r="F13" s="367">
        <v>42.72</v>
      </c>
      <c r="G13" s="231">
        <v>1.27</v>
      </c>
      <c r="H13" s="367">
        <v>54.25</v>
      </c>
      <c r="I13" s="371">
        <v>2595549720</v>
      </c>
      <c r="J13" s="266"/>
    </row>
    <row r="14" spans="2:10" ht="31.5">
      <c r="B14" s="105" t="s">
        <v>452</v>
      </c>
      <c r="C14" s="271" t="s">
        <v>835</v>
      </c>
      <c r="D14" s="366" t="s">
        <v>836</v>
      </c>
      <c r="E14" s="367">
        <v>0.35</v>
      </c>
      <c r="F14" s="367">
        <v>43.65</v>
      </c>
      <c r="G14" s="231">
        <v>1.28</v>
      </c>
      <c r="H14" s="367">
        <v>55.87</v>
      </c>
      <c r="I14" s="371">
        <v>3111220316.25</v>
      </c>
      <c r="J14" s="266"/>
    </row>
    <row r="15" spans="2:10" ht="31.5">
      <c r="B15" s="105" t="s">
        <v>453</v>
      </c>
      <c r="C15" s="271" t="s">
        <v>837</v>
      </c>
      <c r="D15" s="366" t="s">
        <v>838</v>
      </c>
      <c r="E15" s="367">
        <v>0</v>
      </c>
      <c r="F15" s="367">
        <v>44.33</v>
      </c>
      <c r="G15" s="231">
        <v>1.31</v>
      </c>
      <c r="H15" s="367">
        <v>58.07</v>
      </c>
      <c r="I15" s="371">
        <v>3740774947.9099998</v>
      </c>
      <c r="J15" s="266"/>
    </row>
    <row r="16" spans="2:10" ht="31.5">
      <c r="B16" s="105" t="s">
        <v>454</v>
      </c>
      <c r="C16" s="271" t="s">
        <v>839</v>
      </c>
      <c r="D16" s="366" t="s">
        <v>840</v>
      </c>
      <c r="E16" s="367">
        <v>5.0999999999999996</v>
      </c>
      <c r="F16" s="367">
        <v>49.87</v>
      </c>
      <c r="G16" s="231">
        <v>1.32</v>
      </c>
      <c r="H16" s="367">
        <v>65.83</v>
      </c>
      <c r="I16" s="371">
        <v>4498976069.8599997</v>
      </c>
      <c r="J16" s="266"/>
    </row>
    <row r="17" spans="2:10" ht="31.5">
      <c r="B17" s="105" t="s">
        <v>455</v>
      </c>
      <c r="C17" s="271" t="s">
        <v>841</v>
      </c>
      <c r="D17" s="366" t="s">
        <v>842</v>
      </c>
      <c r="E17" s="367">
        <v>5.85</v>
      </c>
      <c r="F17" s="367">
        <v>51.43</v>
      </c>
      <c r="G17" s="231">
        <v>1.34</v>
      </c>
      <c r="H17" s="367">
        <v>68.92</v>
      </c>
      <c r="I17" s="371">
        <v>5308924610.8199997</v>
      </c>
      <c r="J17" s="266"/>
    </row>
    <row r="18" spans="2:10" ht="31.5">
      <c r="B18" s="105" t="s">
        <v>456</v>
      </c>
      <c r="C18" s="271" t="s">
        <v>843</v>
      </c>
      <c r="D18" s="368" t="s">
        <v>844</v>
      </c>
      <c r="E18" s="367">
        <v>7.82</v>
      </c>
      <c r="F18" s="367">
        <v>55.04</v>
      </c>
      <c r="G18" s="369">
        <v>1.34</v>
      </c>
      <c r="H18" s="367">
        <v>73.75</v>
      </c>
      <c r="I18" s="371">
        <v>5924723558.3999996</v>
      </c>
      <c r="J18" s="266"/>
    </row>
    <row r="19" spans="2:10" ht="31.5">
      <c r="B19" s="105" t="s">
        <v>457</v>
      </c>
      <c r="C19" s="271" t="s">
        <v>845</v>
      </c>
      <c r="D19" s="368" t="s">
        <v>846</v>
      </c>
      <c r="E19" s="367">
        <v>5.65</v>
      </c>
      <c r="F19" s="367">
        <v>54.43</v>
      </c>
      <c r="G19" s="369">
        <v>1.35</v>
      </c>
      <c r="H19" s="367">
        <v>73.48</v>
      </c>
      <c r="I19" s="371">
        <v>6310741511.7699995</v>
      </c>
      <c r="J19" s="266"/>
    </row>
    <row r="20" spans="2:10" ht="31.5">
      <c r="B20" s="105" t="s">
        <v>458</v>
      </c>
      <c r="C20" s="272" t="s">
        <v>847</v>
      </c>
      <c r="D20" s="368" t="s">
        <v>848</v>
      </c>
      <c r="E20" s="367">
        <v>4.42</v>
      </c>
      <c r="F20" s="367">
        <v>54.47</v>
      </c>
      <c r="G20" s="370">
        <v>1.36</v>
      </c>
      <c r="H20" s="367">
        <v>74.03</v>
      </c>
      <c r="I20" s="371">
        <v>5733699958.0900002</v>
      </c>
      <c r="J20" s="266"/>
    </row>
    <row r="21" spans="2:10" ht="31.5">
      <c r="B21" s="105" t="s">
        <v>459</v>
      </c>
      <c r="C21" s="271" t="s">
        <v>849</v>
      </c>
      <c r="D21" s="368" t="s">
        <v>850</v>
      </c>
      <c r="E21" s="367">
        <v>7.44</v>
      </c>
      <c r="F21" s="367">
        <v>58.24</v>
      </c>
      <c r="G21" s="370">
        <v>1.35</v>
      </c>
      <c r="H21" s="367">
        <v>78.48</v>
      </c>
      <c r="I21" s="371">
        <v>6366340140.1599998</v>
      </c>
      <c r="J21" s="266"/>
    </row>
    <row r="22" spans="2:10" ht="31.5">
      <c r="B22" s="105" t="s">
        <v>460</v>
      </c>
      <c r="C22" s="271" t="s">
        <v>851</v>
      </c>
      <c r="D22" s="368" t="s">
        <v>852</v>
      </c>
      <c r="E22" s="367">
        <v>6.88</v>
      </c>
      <c r="F22" s="367">
        <v>59.76</v>
      </c>
      <c r="G22" s="370">
        <v>1.35</v>
      </c>
      <c r="H22" s="367">
        <v>80.5</v>
      </c>
      <c r="I22" s="372">
        <v>6435528583.6800003</v>
      </c>
      <c r="J22" s="266"/>
    </row>
    <row r="23" spans="2:10" ht="31.5">
      <c r="B23" s="105" t="s">
        <v>461</v>
      </c>
      <c r="C23" s="273" t="s">
        <v>853</v>
      </c>
      <c r="D23" s="229" t="s">
        <v>854</v>
      </c>
      <c r="E23" s="230">
        <v>5.95</v>
      </c>
      <c r="F23" s="230">
        <v>64.959999999999994</v>
      </c>
      <c r="G23" s="231">
        <v>1.37</v>
      </c>
      <c r="H23" s="230">
        <v>89.25</v>
      </c>
      <c r="I23" s="371">
        <v>6746728598.3699999</v>
      </c>
      <c r="J23" s="266"/>
    </row>
    <row r="24" spans="2:10" ht="31.5">
      <c r="B24" s="105" t="s">
        <v>462</v>
      </c>
      <c r="C24" s="273" t="s">
        <v>855</v>
      </c>
      <c r="D24" s="274" t="s">
        <v>856</v>
      </c>
      <c r="E24" s="230">
        <v>8.0442377888671768</v>
      </c>
      <c r="F24" s="230">
        <v>72.774237788867183</v>
      </c>
      <c r="G24" s="275">
        <v>1.2968439116295845</v>
      </c>
      <c r="H24" s="230">
        <v>94.371331449284881</v>
      </c>
      <c r="I24" s="371">
        <v>7702867432.0300007</v>
      </c>
      <c r="J24" s="266"/>
    </row>
    <row r="25" spans="2:10" ht="15.75">
      <c r="B25" s="106"/>
      <c r="C25" s="43"/>
      <c r="D25" s="43"/>
      <c r="E25" s="43"/>
      <c r="F25" s="43"/>
      <c r="G25" s="43"/>
      <c r="H25" s="43"/>
      <c r="I25" s="43"/>
      <c r="J25" s="266"/>
    </row>
    <row r="26" spans="2:10" ht="15.75">
      <c r="B26" s="63" t="s">
        <v>127</v>
      </c>
      <c r="C26" s="43"/>
      <c r="D26" s="43"/>
      <c r="E26" s="43"/>
      <c r="F26" s="43"/>
      <c r="G26" s="43"/>
      <c r="H26" s="43"/>
      <c r="I26" s="43"/>
      <c r="J26" s="266"/>
    </row>
    <row r="27" spans="2:10" ht="15.75">
      <c r="B27" s="43"/>
      <c r="C27" s="43"/>
      <c r="D27" s="43"/>
      <c r="E27" s="43"/>
      <c r="F27" s="43"/>
      <c r="G27" s="43"/>
      <c r="H27" s="43"/>
      <c r="I27" s="43"/>
      <c r="J27" s="266"/>
    </row>
    <row r="28" spans="2:10" ht="15.75">
      <c r="B28" s="43"/>
      <c r="C28" s="43"/>
      <c r="D28" s="43"/>
      <c r="E28" s="43"/>
      <c r="F28" s="43"/>
      <c r="G28" s="43"/>
      <c r="H28" s="43"/>
      <c r="I28" s="43"/>
      <c r="J28" s="266"/>
    </row>
    <row r="29" spans="2:10" ht="15.75">
      <c r="B29" s="43"/>
      <c r="C29" s="43"/>
      <c r="D29" s="43"/>
      <c r="E29" s="43"/>
      <c r="F29" s="43"/>
      <c r="G29" s="43"/>
      <c r="H29" s="43"/>
      <c r="I29" s="43"/>
      <c r="J29" s="266"/>
    </row>
    <row r="30" spans="2:10" ht="15.75">
      <c r="B30" s="43"/>
      <c r="C30" s="43"/>
      <c r="D30" s="43"/>
      <c r="E30" s="43"/>
      <c r="F30" s="43"/>
      <c r="G30" s="43"/>
      <c r="H30" s="43"/>
      <c r="I30" s="43"/>
      <c r="J30" s="266"/>
    </row>
    <row r="31" spans="2:10" ht="15.75">
      <c r="B31" s="43"/>
      <c r="C31" s="43"/>
      <c r="D31" s="43"/>
      <c r="E31" s="43"/>
      <c r="F31" s="43"/>
      <c r="G31" s="43"/>
      <c r="H31" s="43"/>
      <c r="I31" s="43"/>
      <c r="J31" s="266"/>
    </row>
    <row r="32" spans="2:10" ht="15.75">
      <c r="B32" s="43"/>
      <c r="C32" s="43"/>
      <c r="D32" s="43"/>
      <c r="E32" s="43"/>
      <c r="F32" s="43"/>
      <c r="G32" s="43"/>
      <c r="H32" s="43"/>
      <c r="I32" s="43"/>
      <c r="J32" s="266"/>
    </row>
    <row r="36" spans="2:2">
      <c r="B36" s="8"/>
    </row>
    <row r="95" spans="9:9">
      <c r="I95" s="32"/>
    </row>
    <row r="96" spans="9:9">
      <c r="I96" s="32"/>
    </row>
    <row r="98" spans="9:9">
      <c r="I98" s="32"/>
    </row>
    <row r="99" spans="9:9">
      <c r="I99" s="32"/>
    </row>
    <row r="100" spans="9:9">
      <c r="I100" s="32"/>
    </row>
    <row r="101" spans="9:9">
      <c r="I101" s="32"/>
    </row>
    <row r="102" spans="9:9">
      <c r="I102" s="32"/>
    </row>
    <row r="103" spans="9:9">
      <c r="I103" s="32"/>
    </row>
    <row r="104" spans="9:9">
      <c r="I104" s="32"/>
    </row>
    <row r="105" spans="9:9">
      <c r="I105" s="32"/>
    </row>
    <row r="106" spans="9:9">
      <c r="I106" s="32"/>
    </row>
    <row r="107" spans="9:9">
      <c r="I107" s="32"/>
    </row>
    <row r="108" spans="9:9">
      <c r="I108" s="32"/>
    </row>
    <row r="109" spans="9:9">
      <c r="I109" s="32"/>
    </row>
    <row r="110" spans="9:9">
      <c r="I110" s="32"/>
    </row>
    <row r="111" spans="9:9">
      <c r="I111" s="32"/>
    </row>
    <row r="113" spans="2:6">
      <c r="B113" s="29"/>
    </row>
    <row r="115" spans="2:6">
      <c r="B115" s="7"/>
    </row>
    <row r="117" spans="2:6">
      <c r="B117" s="31"/>
      <c r="C117" s="6"/>
      <c r="D117" s="6"/>
      <c r="E117" s="6"/>
      <c r="F117" s="6"/>
    </row>
    <row r="118" spans="2:6">
      <c r="C118" s="6"/>
      <c r="D118" s="6"/>
      <c r="E118" s="6"/>
      <c r="F118" s="6"/>
    </row>
    <row r="119" spans="2:6">
      <c r="B119" s="31"/>
      <c r="C119" s="6"/>
      <c r="D119" s="6"/>
      <c r="E119" s="6"/>
      <c r="F119" s="6"/>
    </row>
  </sheetData>
  <phoneticPr fontId="19" type="noConversion"/>
  <hyperlinks>
    <hyperlink ref="B26" location="Introduction!A1" display="Return to information tab" xr:uid="{02156FA6-8D03-436E-B4EC-66E68F094937}"/>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E381-CB47-44CB-BDC0-4C33516E9558}">
  <sheetPr codeName="Sheet7">
    <tabColor rgb="FF45286F"/>
    <pageSetUpPr autoPageBreaks="0"/>
  </sheetPr>
  <dimension ref="B3:H19"/>
  <sheetViews>
    <sheetView showGridLines="0" workbookViewId="0"/>
  </sheetViews>
  <sheetFormatPr defaultRowHeight="14.25"/>
  <cols>
    <col min="1" max="1" width="2.42578125" customWidth="1"/>
    <col min="2" max="2" width="26.5703125" customWidth="1"/>
    <col min="3" max="3" width="13" customWidth="1"/>
    <col min="4" max="4" width="18.42578125" customWidth="1"/>
    <col min="5" max="5" width="11" customWidth="1"/>
    <col min="6" max="6" width="11.5703125" customWidth="1"/>
  </cols>
  <sheetData>
    <row r="3" spans="2:8" ht="15.75">
      <c r="B3" s="43"/>
      <c r="C3" s="43"/>
      <c r="D3" s="43"/>
      <c r="E3" s="43"/>
      <c r="F3" s="43"/>
      <c r="G3" s="43"/>
      <c r="H3" s="43"/>
    </row>
    <row r="4" spans="2:8" ht="15.75">
      <c r="B4" s="43"/>
      <c r="C4" s="43"/>
      <c r="D4" s="43"/>
      <c r="E4" s="43"/>
      <c r="F4" s="43"/>
      <c r="G4" s="43"/>
      <c r="H4" s="43"/>
    </row>
    <row r="5" spans="2:8" ht="21">
      <c r="B5" s="70" t="s">
        <v>8</v>
      </c>
      <c r="C5" s="43"/>
      <c r="D5" s="43"/>
      <c r="E5" s="43"/>
      <c r="F5" s="43"/>
      <c r="G5" s="43"/>
      <c r="H5" s="43"/>
    </row>
    <row r="6" spans="2:8" ht="15.75">
      <c r="B6" s="43"/>
      <c r="C6" s="43"/>
      <c r="D6" s="43"/>
      <c r="E6" s="43"/>
      <c r="F6" s="43"/>
      <c r="G6" s="43"/>
      <c r="H6" s="43"/>
    </row>
    <row r="7" spans="2:8" ht="18">
      <c r="B7" s="69" t="s">
        <v>180</v>
      </c>
      <c r="C7" s="43"/>
      <c r="D7" s="43"/>
      <c r="E7" s="43"/>
      <c r="F7" s="43"/>
      <c r="G7" s="43"/>
      <c r="H7" s="43"/>
    </row>
    <row r="8" spans="2:8" ht="15.75">
      <c r="B8" s="43"/>
      <c r="C8" s="43"/>
      <c r="D8" s="43"/>
      <c r="E8" s="43"/>
      <c r="F8" s="43"/>
      <c r="G8" s="43"/>
      <c r="H8" s="43"/>
    </row>
    <row r="9" spans="2:8" ht="15.75">
      <c r="B9" s="85"/>
      <c r="C9" s="293" t="s">
        <v>142</v>
      </c>
      <c r="D9" s="300" t="s">
        <v>139</v>
      </c>
      <c r="E9" s="293" t="s">
        <v>144</v>
      </c>
      <c r="F9" s="293" t="s">
        <v>140</v>
      </c>
      <c r="G9" s="43"/>
      <c r="H9" s="43"/>
    </row>
    <row r="10" spans="2:8" ht="15.75">
      <c r="B10" s="292" t="s">
        <v>181</v>
      </c>
      <c r="C10" s="68">
        <v>116.61174800002489</v>
      </c>
      <c r="D10" s="68">
        <v>3.7957739999999873</v>
      </c>
      <c r="E10" s="68">
        <v>0.91777300000000028</v>
      </c>
      <c r="F10" s="68">
        <v>0.1643</v>
      </c>
      <c r="G10" s="43"/>
      <c r="H10" s="43"/>
    </row>
    <row r="11" spans="2:8" ht="15.75">
      <c r="B11" s="292" t="s">
        <v>170</v>
      </c>
      <c r="C11" s="67">
        <v>22214</v>
      </c>
      <c r="D11" s="67">
        <v>443</v>
      </c>
      <c r="E11" s="67">
        <v>54</v>
      </c>
      <c r="F11" s="67">
        <v>4</v>
      </c>
      <c r="G11" s="43"/>
      <c r="H11" s="43"/>
    </row>
    <row r="12" spans="2:8" ht="15.75">
      <c r="B12" s="43"/>
      <c r="C12" s="43"/>
      <c r="D12" s="43"/>
      <c r="E12" s="43"/>
      <c r="F12" s="43"/>
      <c r="G12" s="43"/>
      <c r="H12" s="43"/>
    </row>
    <row r="13" spans="2:8" ht="15.75">
      <c r="B13" s="63" t="s">
        <v>127</v>
      </c>
      <c r="C13" s="43"/>
      <c r="D13" s="43"/>
      <c r="E13" s="43"/>
      <c r="F13" s="43"/>
      <c r="G13" s="43"/>
      <c r="H13" s="43"/>
    </row>
    <row r="14" spans="2:8" ht="15.75">
      <c r="B14" s="43"/>
      <c r="C14" s="43"/>
      <c r="D14" s="43"/>
      <c r="E14" s="43"/>
      <c r="F14" s="43"/>
      <c r="G14" s="43"/>
      <c r="H14" s="43"/>
    </row>
    <row r="15" spans="2:8" ht="15.75">
      <c r="B15" s="43"/>
      <c r="C15" s="43"/>
      <c r="D15" s="43"/>
      <c r="E15" s="43"/>
      <c r="F15" s="43"/>
      <c r="G15" s="43"/>
      <c r="H15" s="43"/>
    </row>
    <row r="16" spans="2:8" ht="15.75">
      <c r="B16" s="43"/>
      <c r="C16" s="43"/>
      <c r="D16" s="43"/>
      <c r="E16" s="43"/>
      <c r="F16" s="43"/>
      <c r="G16" s="43"/>
      <c r="H16" s="43"/>
    </row>
    <row r="17" spans="2:8" ht="15.75">
      <c r="B17" s="43"/>
      <c r="C17" s="43"/>
      <c r="D17" s="43"/>
      <c r="E17" s="43"/>
      <c r="F17" s="43"/>
      <c r="G17" s="43"/>
      <c r="H17" s="43"/>
    </row>
    <row r="18" spans="2:8" ht="15.75">
      <c r="B18" s="43"/>
      <c r="C18" s="43"/>
      <c r="D18" s="43"/>
      <c r="E18" s="43"/>
      <c r="F18" s="43"/>
      <c r="G18" s="43"/>
      <c r="H18" s="43"/>
    </row>
    <row r="19" spans="2:8" ht="15.75">
      <c r="B19" s="43"/>
      <c r="C19" s="43"/>
      <c r="D19" s="43"/>
      <c r="E19" s="43"/>
      <c r="F19" s="43"/>
      <c r="G19" s="43"/>
      <c r="H19" s="43"/>
    </row>
  </sheetData>
  <hyperlinks>
    <hyperlink ref="B13" location="Introduction!A1" display="Return to information tab" xr:uid="{36671BFF-15ED-40FA-A946-5DA6761B91E8}"/>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D88F-3E37-4E9C-B8A4-BCC53BF11352}">
  <sheetPr codeName="Sheet10">
    <tabColor rgb="FFE86E1E"/>
    <pageSetUpPr autoPageBreaks="0"/>
  </sheetPr>
  <dimension ref="B5:I21"/>
  <sheetViews>
    <sheetView showGridLines="0" workbookViewId="0"/>
  </sheetViews>
  <sheetFormatPr defaultRowHeight="14.25"/>
  <cols>
    <col min="1" max="1" width="2.42578125" customWidth="1"/>
    <col min="2" max="2" width="42.5703125" customWidth="1"/>
    <col min="3" max="3" width="20" customWidth="1"/>
    <col min="4" max="4" width="24.85546875" customWidth="1"/>
    <col min="5" max="5" width="23" customWidth="1"/>
  </cols>
  <sheetData>
    <row r="5" spans="2:9" ht="21">
      <c r="B5" s="70" t="s">
        <v>14</v>
      </c>
      <c r="C5" s="43"/>
      <c r="D5" s="43"/>
      <c r="E5" s="43"/>
      <c r="F5" s="43"/>
      <c r="G5" s="43"/>
      <c r="H5" s="43"/>
      <c r="I5" s="43"/>
    </row>
    <row r="6" spans="2:9" ht="15.75">
      <c r="B6" s="43"/>
      <c r="C6" s="43"/>
      <c r="D6" s="43"/>
      <c r="E6" s="43"/>
      <c r="F6" s="43"/>
      <c r="G6" s="43"/>
      <c r="H6" s="43"/>
      <c r="I6" s="43"/>
    </row>
    <row r="7" spans="2:9" ht="18">
      <c r="B7" s="69" t="s">
        <v>15</v>
      </c>
      <c r="C7" s="43"/>
      <c r="D7" s="43"/>
      <c r="E7" s="43"/>
      <c r="F7" s="43"/>
      <c r="G7" s="43"/>
      <c r="H7" s="43"/>
      <c r="I7" s="43"/>
    </row>
    <row r="8" spans="2:9" ht="15.75">
      <c r="B8" s="43"/>
      <c r="C8" s="43"/>
      <c r="D8" s="43"/>
      <c r="E8" s="43"/>
      <c r="F8" s="43"/>
      <c r="G8" s="43"/>
      <c r="H8" s="43"/>
      <c r="I8" s="43"/>
    </row>
    <row r="9" spans="2:9" ht="41.65" customHeight="1">
      <c r="B9" s="86"/>
      <c r="C9" s="301" t="s">
        <v>182</v>
      </c>
      <c r="D9" s="301" t="s">
        <v>183</v>
      </c>
      <c r="E9" s="301" t="s">
        <v>184</v>
      </c>
      <c r="F9" s="43"/>
      <c r="G9" s="43"/>
      <c r="H9" s="43"/>
      <c r="I9" s="43"/>
    </row>
    <row r="10" spans="2:9" ht="35.85" customHeight="1">
      <c r="B10" s="302" t="s">
        <v>185</v>
      </c>
      <c r="C10" s="87">
        <v>101409283</v>
      </c>
      <c r="D10" s="88">
        <v>-5.6217810573636749E-2</v>
      </c>
      <c r="E10" s="88">
        <v>-6.3610044538903038E-2</v>
      </c>
      <c r="F10" s="43"/>
      <c r="G10" s="79"/>
      <c r="H10" s="43"/>
      <c r="I10" s="43"/>
    </row>
    <row r="11" spans="2:9" ht="35.85" customHeight="1">
      <c r="B11" s="302" t="s">
        <v>186</v>
      </c>
      <c r="C11" s="87">
        <v>74789371.200798348</v>
      </c>
      <c r="D11" s="88">
        <v>-4.3661641843141981E-2</v>
      </c>
      <c r="E11" s="88">
        <v>-6.8776220923235695E-2</v>
      </c>
      <c r="F11" s="43"/>
      <c r="G11" s="43"/>
      <c r="H11" s="43"/>
      <c r="I11" s="43"/>
    </row>
    <row r="12" spans="2:9" ht="35.85" customHeight="1">
      <c r="B12" s="302" t="s">
        <v>187</v>
      </c>
      <c r="C12" s="87">
        <v>247852715.22827563</v>
      </c>
      <c r="D12" s="88">
        <v>-2.7942700936098163E-3</v>
      </c>
      <c r="E12" s="88">
        <v>-1.8857556875634871E-2</v>
      </c>
      <c r="F12" s="43"/>
      <c r="G12" s="43"/>
      <c r="H12" s="43"/>
      <c r="I12" s="43"/>
    </row>
    <row r="13" spans="2:9" ht="35.85" customHeight="1">
      <c r="B13" s="302" t="s">
        <v>188</v>
      </c>
      <c r="C13" s="89">
        <v>0.30174925109017403</v>
      </c>
      <c r="D13" s="90">
        <v>-1.2894702710881389</v>
      </c>
      <c r="E13" s="90">
        <v>-1.6175402551166895</v>
      </c>
      <c r="F13" s="43"/>
      <c r="G13" s="43"/>
      <c r="H13" s="43"/>
      <c r="I13" s="43"/>
    </row>
    <row r="14" spans="2:9" ht="35.85" customHeight="1">
      <c r="B14" s="302" t="s">
        <v>189</v>
      </c>
      <c r="C14" s="87">
        <v>115593958.9037984</v>
      </c>
      <c r="D14" s="91">
        <v>6.164597898202745E-2</v>
      </c>
      <c r="E14" s="88">
        <v>6.8485211989179576E-2</v>
      </c>
      <c r="F14" s="43"/>
      <c r="G14" s="43"/>
      <c r="H14" s="43"/>
      <c r="I14" s="43"/>
    </row>
    <row r="15" spans="2:9" ht="35.85" customHeight="1">
      <c r="B15" s="302" t="s">
        <v>190</v>
      </c>
      <c r="C15" s="89">
        <v>0.46638165249605934</v>
      </c>
      <c r="D15" s="90">
        <v>2.8308636255534814</v>
      </c>
      <c r="E15" s="90">
        <v>3.8124126024091431</v>
      </c>
      <c r="F15" s="43"/>
      <c r="G15" s="43"/>
      <c r="H15" s="43"/>
      <c r="I15" s="43"/>
    </row>
    <row r="16" spans="2:9" ht="15.75">
      <c r="B16" s="81" t="s">
        <v>191</v>
      </c>
      <c r="C16" s="81"/>
      <c r="D16" s="81"/>
      <c r="E16" s="81"/>
      <c r="F16" s="43"/>
      <c r="G16" s="43"/>
      <c r="H16" s="43"/>
      <c r="I16" s="43"/>
    </row>
    <row r="17" spans="2:9" ht="15.75">
      <c r="B17" s="81" t="s">
        <v>192</v>
      </c>
      <c r="C17" s="81"/>
      <c r="D17" s="81"/>
      <c r="E17" s="81"/>
      <c r="F17" s="43"/>
      <c r="G17" s="43"/>
      <c r="H17" s="43"/>
      <c r="I17" s="43"/>
    </row>
    <row r="18" spans="2:9" ht="15.75">
      <c r="B18" s="43"/>
      <c r="C18" s="43"/>
      <c r="D18" s="43"/>
      <c r="E18" s="43"/>
      <c r="F18" s="43"/>
      <c r="G18" s="43"/>
      <c r="H18" s="43"/>
      <c r="I18" s="43"/>
    </row>
    <row r="19" spans="2:9" ht="15.75">
      <c r="B19" s="63" t="s">
        <v>127</v>
      </c>
      <c r="C19" s="43"/>
      <c r="D19" s="43"/>
      <c r="E19" s="43"/>
      <c r="F19" s="43"/>
      <c r="G19" s="43"/>
      <c r="H19" s="43"/>
      <c r="I19" s="43"/>
    </row>
    <row r="20" spans="2:9" ht="15.75">
      <c r="B20" s="43"/>
      <c r="C20" s="43"/>
      <c r="D20" s="43"/>
      <c r="E20" s="43"/>
      <c r="F20" s="43"/>
      <c r="G20" s="43"/>
      <c r="H20" s="43"/>
      <c r="I20" s="43"/>
    </row>
    <row r="21" spans="2:9" ht="15.75">
      <c r="B21" s="43"/>
      <c r="C21" s="43"/>
      <c r="D21" s="43"/>
      <c r="E21" s="43"/>
      <c r="F21" s="43"/>
      <c r="G21" s="43"/>
      <c r="H21" s="43"/>
      <c r="I21" s="43"/>
    </row>
  </sheetData>
  <phoneticPr fontId="19" type="noConversion"/>
  <hyperlinks>
    <hyperlink ref="B19" location="Introduction!A1" display="Return to information tab" xr:uid="{6EFB1888-8367-4CB2-9F8F-A26F46BD6031}"/>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4799-8FEA-44E7-ABBE-2B4B9C2BAC0B}">
  <sheetPr codeName="Sheet11">
    <tabColor rgb="FFE86E1E"/>
    <pageSetUpPr autoPageBreaks="0"/>
  </sheetPr>
  <dimension ref="B5:L28"/>
  <sheetViews>
    <sheetView showGridLines="0" workbookViewId="0"/>
  </sheetViews>
  <sheetFormatPr defaultRowHeight="14.25"/>
  <cols>
    <col min="1" max="1" width="2.42578125" customWidth="1"/>
    <col min="2" max="2" width="16.140625" customWidth="1"/>
    <col min="3" max="4" width="17.42578125" customWidth="1"/>
    <col min="5" max="5" width="15.42578125" customWidth="1"/>
    <col min="6" max="6" width="21.5703125" customWidth="1"/>
    <col min="7" max="7" width="18.85546875" customWidth="1"/>
    <col min="12" max="12" width="10.85546875" bestFit="1" customWidth="1"/>
  </cols>
  <sheetData>
    <row r="5" spans="2:12" ht="21">
      <c r="B5" s="70" t="s">
        <v>14</v>
      </c>
      <c r="C5" s="43"/>
      <c r="D5" s="43"/>
      <c r="E5" s="43"/>
      <c r="F5" s="43"/>
      <c r="G5" s="43"/>
      <c r="H5" s="43"/>
      <c r="I5" s="43"/>
    </row>
    <row r="6" spans="2:12" ht="15.75">
      <c r="B6" s="43"/>
      <c r="C6" s="43"/>
      <c r="D6" s="43"/>
      <c r="E6" s="43"/>
      <c r="F6" s="43"/>
      <c r="G6" s="43"/>
      <c r="H6" s="43"/>
      <c r="I6" s="43"/>
    </row>
    <row r="7" spans="2:12" ht="18">
      <c r="B7" s="69" t="s">
        <v>16</v>
      </c>
      <c r="C7" s="43"/>
      <c r="D7" s="43"/>
      <c r="E7" s="43"/>
      <c r="F7" s="43"/>
      <c r="G7" s="43"/>
      <c r="H7" s="43"/>
      <c r="I7" s="43"/>
    </row>
    <row r="8" spans="2:12" ht="15.75">
      <c r="B8" s="43"/>
      <c r="C8" s="43"/>
      <c r="D8" s="43"/>
      <c r="E8" s="43"/>
      <c r="F8" s="43"/>
      <c r="G8" s="43"/>
      <c r="H8" s="43"/>
      <c r="I8" s="43"/>
    </row>
    <row r="9" spans="2:12" ht="18.75" customHeight="1">
      <c r="B9" s="303" t="s">
        <v>152</v>
      </c>
      <c r="C9" s="300" t="s">
        <v>151</v>
      </c>
      <c r="D9" s="300" t="s">
        <v>161</v>
      </c>
      <c r="E9" s="300" t="s">
        <v>164</v>
      </c>
      <c r="F9" s="300" t="s">
        <v>159</v>
      </c>
      <c r="G9" s="293" t="s">
        <v>148</v>
      </c>
      <c r="H9" s="43"/>
      <c r="I9" s="43"/>
    </row>
    <row r="10" spans="2:12" ht="15.75">
      <c r="B10" s="92" t="s">
        <v>141</v>
      </c>
      <c r="C10" s="93">
        <v>33307373</v>
      </c>
      <c r="D10" s="93">
        <v>2392636</v>
      </c>
      <c r="E10" s="93">
        <v>3403226</v>
      </c>
      <c r="F10" s="94" t="s">
        <v>193</v>
      </c>
      <c r="G10" s="95">
        <f>SUM(C10:F10)</f>
        <v>39103235</v>
      </c>
      <c r="H10" s="43"/>
      <c r="I10" s="43"/>
    </row>
    <row r="11" spans="2:12" ht="15.75">
      <c r="B11" s="92" t="s">
        <v>139</v>
      </c>
      <c r="C11" s="93">
        <v>5123825</v>
      </c>
      <c r="D11" s="93">
        <v>15594158</v>
      </c>
      <c r="E11" s="93">
        <v>1881746</v>
      </c>
      <c r="F11" s="93">
        <v>3346283</v>
      </c>
      <c r="G11" s="95">
        <f t="shared" ref="G11:G18" si="0">SUM(C11:F11)</f>
        <v>25946012</v>
      </c>
      <c r="H11" s="43"/>
      <c r="I11" s="43"/>
    </row>
    <row r="12" spans="2:12" ht="15.75">
      <c r="B12" s="92" t="s">
        <v>140</v>
      </c>
      <c r="C12" s="93">
        <v>17305685</v>
      </c>
      <c r="D12" s="93">
        <v>2425757</v>
      </c>
      <c r="E12" s="93">
        <v>671381</v>
      </c>
      <c r="F12" s="93">
        <v>1632819</v>
      </c>
      <c r="G12" s="95">
        <f t="shared" si="0"/>
        <v>22035642</v>
      </c>
      <c r="H12" s="43"/>
      <c r="I12" s="43"/>
      <c r="L12" s="11"/>
    </row>
    <row r="13" spans="2:12" ht="15.75">
      <c r="B13" s="92" t="s">
        <v>142</v>
      </c>
      <c r="C13" s="93">
        <v>7850365</v>
      </c>
      <c r="D13" s="93">
        <v>54436</v>
      </c>
      <c r="E13" s="93">
        <v>701284</v>
      </c>
      <c r="F13" s="93">
        <v>472090</v>
      </c>
      <c r="G13" s="95">
        <f t="shared" si="0"/>
        <v>9078175</v>
      </c>
      <c r="H13" s="43"/>
      <c r="I13" s="43"/>
      <c r="L13" s="11"/>
    </row>
    <row r="14" spans="2:12" ht="15.75">
      <c r="B14" s="92" t="s">
        <v>194</v>
      </c>
      <c r="C14" s="93">
        <v>2003813</v>
      </c>
      <c r="D14" s="93">
        <v>227242</v>
      </c>
      <c r="E14" s="93">
        <v>63702</v>
      </c>
      <c r="F14" s="93">
        <v>46405</v>
      </c>
      <c r="G14" s="95">
        <f t="shared" si="0"/>
        <v>2341162</v>
      </c>
      <c r="H14" s="43"/>
      <c r="I14" s="43"/>
      <c r="L14" s="11"/>
    </row>
    <row r="15" spans="2:12" ht="15.75">
      <c r="B15" s="92" t="s">
        <v>144</v>
      </c>
      <c r="C15" s="93">
        <v>51602</v>
      </c>
      <c r="D15" s="93">
        <v>2060096</v>
      </c>
      <c r="E15" s="93">
        <v>132403</v>
      </c>
      <c r="F15" s="93">
        <v>36875</v>
      </c>
      <c r="G15" s="95">
        <f t="shared" si="0"/>
        <v>2280976</v>
      </c>
      <c r="H15" s="43"/>
      <c r="I15" s="43"/>
      <c r="L15" s="11"/>
    </row>
    <row r="16" spans="2:12" ht="15.75">
      <c r="B16" s="92" t="s">
        <v>145</v>
      </c>
      <c r="C16" s="93">
        <v>495978</v>
      </c>
      <c r="D16" s="93">
        <v>35057</v>
      </c>
      <c r="E16" s="93">
        <v>24297</v>
      </c>
      <c r="F16" s="94" t="s">
        <v>193</v>
      </c>
      <c r="G16" s="95">
        <f t="shared" si="0"/>
        <v>555332</v>
      </c>
      <c r="H16" s="43"/>
      <c r="I16" s="43"/>
    </row>
    <row r="17" spans="2:9" ht="15.75">
      <c r="B17" s="92" t="s">
        <v>195</v>
      </c>
      <c r="C17" s="94" t="s">
        <v>193</v>
      </c>
      <c r="D17" s="93">
        <v>68749</v>
      </c>
      <c r="E17" s="94" t="s">
        <v>193</v>
      </c>
      <c r="F17" s="94" t="s">
        <v>193</v>
      </c>
      <c r="G17" s="95">
        <f t="shared" si="0"/>
        <v>68749</v>
      </c>
      <c r="H17" s="43"/>
      <c r="I17" s="43"/>
    </row>
    <row r="18" spans="2:9" ht="15.75">
      <c r="B18" s="304" t="s">
        <v>148</v>
      </c>
      <c r="C18" s="305">
        <f>SUM(C10:C17)</f>
        <v>66138641</v>
      </c>
      <c r="D18" s="305">
        <f>SUM(D10:D17)</f>
        <v>22858131</v>
      </c>
      <c r="E18" s="305">
        <f>SUM(E10:E17)</f>
        <v>6878039</v>
      </c>
      <c r="F18" s="305">
        <f>SUM(F11:F15)</f>
        <v>5534472</v>
      </c>
      <c r="G18" s="306">
        <f t="shared" si="0"/>
        <v>101409283</v>
      </c>
      <c r="H18" s="43"/>
      <c r="I18" s="43"/>
    </row>
    <row r="19" spans="2:9" ht="15.75">
      <c r="B19" s="43"/>
      <c r="C19" s="43"/>
      <c r="D19" s="43"/>
      <c r="E19" s="43"/>
      <c r="F19" s="43"/>
      <c r="G19" s="43"/>
      <c r="H19" s="43"/>
      <c r="I19" s="43"/>
    </row>
    <row r="20" spans="2:9" ht="15.75">
      <c r="B20" s="63" t="s">
        <v>127</v>
      </c>
      <c r="C20" s="43"/>
      <c r="D20" s="43"/>
      <c r="E20" s="43"/>
      <c r="F20" s="43"/>
      <c r="G20" s="43"/>
      <c r="H20" s="43"/>
      <c r="I20" s="43"/>
    </row>
    <row r="21" spans="2:9" ht="15.75">
      <c r="B21" s="43"/>
      <c r="C21" s="43"/>
      <c r="D21" s="43"/>
      <c r="E21" s="43"/>
      <c r="F21" s="43"/>
      <c r="G21" s="43"/>
      <c r="H21" s="43"/>
      <c r="I21" s="43"/>
    </row>
    <row r="22" spans="2:9" ht="15.75">
      <c r="B22" s="43"/>
      <c r="C22" s="43"/>
      <c r="D22" s="43"/>
      <c r="E22" s="43"/>
      <c r="F22" s="43"/>
      <c r="G22" s="43"/>
      <c r="H22" s="43"/>
      <c r="I22" s="43"/>
    </row>
    <row r="23" spans="2:9" ht="15.75">
      <c r="B23" s="43"/>
      <c r="C23" s="43"/>
      <c r="D23" s="43"/>
      <c r="E23" s="43"/>
      <c r="F23" s="43"/>
      <c r="G23" s="43"/>
      <c r="H23" s="43"/>
      <c r="I23" s="43"/>
    </row>
    <row r="24" spans="2:9" ht="15.75">
      <c r="B24" s="43"/>
      <c r="C24" s="43"/>
      <c r="D24" s="43"/>
      <c r="E24" s="43"/>
      <c r="F24" s="43"/>
      <c r="G24" s="43"/>
      <c r="H24" s="43"/>
      <c r="I24" s="43"/>
    </row>
    <row r="25" spans="2:9" ht="15.75">
      <c r="B25" s="43"/>
      <c r="C25" s="43"/>
      <c r="D25" s="43"/>
      <c r="E25" s="43"/>
      <c r="F25" s="43"/>
      <c r="G25" s="43"/>
      <c r="H25" s="43"/>
      <c r="I25" s="43"/>
    </row>
    <row r="26" spans="2:9" ht="15.75">
      <c r="B26" s="43"/>
      <c r="C26" s="43"/>
      <c r="D26" s="43"/>
      <c r="E26" s="43"/>
      <c r="F26" s="43"/>
      <c r="G26" s="43"/>
      <c r="H26" s="43"/>
      <c r="I26" s="43"/>
    </row>
    <row r="27" spans="2:9" ht="15.75">
      <c r="B27" s="43"/>
      <c r="C27" s="43"/>
      <c r="D27" s="43"/>
      <c r="E27" s="43"/>
      <c r="F27" s="43"/>
      <c r="G27" s="43"/>
      <c r="H27" s="43"/>
      <c r="I27" s="43"/>
    </row>
    <row r="28" spans="2:9" ht="15.75">
      <c r="B28" s="43"/>
      <c r="C28" s="43"/>
      <c r="D28" s="43"/>
      <c r="E28" s="43"/>
      <c r="F28" s="43"/>
      <c r="G28" s="43"/>
      <c r="H28" s="43"/>
      <c r="I28" s="43"/>
    </row>
  </sheetData>
  <hyperlinks>
    <hyperlink ref="B20" location="Introduction!A1" display="Return to information tab" xr:uid="{3CC9DE86-65EF-4E3E-BFEE-8231DADA278E}"/>
  </hyperlinks>
  <pageMargins left="0.7" right="0.7" top="0.75" bottom="0.75" header="0.3" footer="0.3"/>
  <pageSetup paperSize="9" orientation="portrait" r:id="rId1"/>
  <headerFooter>
    <oddHeader>&amp;C&amp;"Aptos"&amp;10&amp;K000000 OFFICIAL&amp;1#_x000D_&amp;"Calibri"&amp;11&amp;K000000&amp;"Verdana,Regular"&amp;10&amp;K000000Internal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g l R o W E d m l i W m A A A A 9 g A A A B I A H A B D b 2 5 m a W c v U G F j a 2 F n Z S 5 4 b W w g o h g A K K A U A A A A A A A A A A A A A A A A A A A A A A A A A A A A h Y 8 x D o I w G I W v Q r r T l m o M I a U k O r h I Y m J i X J t S o R F + D C 2 W u z l 4 J K 8 g R l E 3 x / e 9 b 3 j v f r 3 x b G j q 4 K I 7 a 1 p I U Y Q p C j S o t j B Q p q h 3 x z B G m e B b q U 6 y 1 M E o g 0 0 G W 6 S o c u 6 c E O K 9 x 3 6 G 2 6 4 k j N K I H P L N T l W 6 k e g j m / 9 y a M A 6 C U o j w f e v M Y L h i M 3 x g s W Y c j J B n h v 4 C m z c + 2 x / I F / 1 t e s 7 L T S E 6 y U n U + T k / U E 8 A F B L A w Q U A A I A C A C C V G h 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l R o W C i K R 7 g O A A A A E Q A A A B M A H A B G b 3 J t d W x h c y 9 T Z W N 0 a W 9 u M S 5 t I K I Y A C i g F A A A A A A A A A A A A A A A A A A A A A A A A A A A A C t O T S 7 J z M 9 T C I b Q h t Y A U E s B A i 0 A F A A C A A g A g l R o W E d m l i W m A A A A 9 g A A A B I A A A A A A A A A A A A A A A A A A A A A A E N v b m Z p Z y 9 Q Y W N r Y W d l L n h t b F B L A Q I t A B Q A A g A I A I J U a F g P y u m r p A A A A O k A A A A T A A A A A A A A A A A A A A A A A P I A A A B b Q 2 9 u d G V u d F 9 U e X B l c 1 0 u e G 1 s U E s B A i 0 A F A A C A A g A g l R o 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D d v t B Q B B x J p 1 s H + 4 I 7 f F 4 A A A A A A g A A A A A A A 2 Y A A M A A A A A Q A A A A E p s Y 9 O C 6 z I n a v b M 7 7 w U 3 S w A A A A A E g A A A o A A A A B A A A A B c S K I 9 8 G T W z 9 h 2 d m 6 V n J 5 E U A A A A L R 5 x n 9 p 4 q e 8 / e d r 7 Y Q H G 2 Z t p z p u p E 9 c S E / g K C C 7 B j a Z + Q 7 8 j p Z T 0 a r 1 l f R X 3 Q z / N o F t n E x 2 S v D O w H q x + p 4 L z j r W R r s m b D o e V o x C + j s D I Q V T F A A A A F o I D u X 8 x E K + r Y w W S z a Z V 8 p u r X L K < / D a t a M a s h u p > 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2867</PublicationRequestID>
    <TaxCatchAll xmlns="d66eba0d-a2b9-4833-9603-ab5d8f45883c" xsi:nil="true"/>
    <DocumentTitle xmlns="3ffacce4-957f-4f0a-910f-9efe2ecf512c">Renewables Obligation Annual Report: Scheme Year 23 - Dataset</DocumentTitle>
    <DocumentRank xmlns="3ffacce4-957f-4f0a-910f-9efe2ecf512c">Subsidiary</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076152-BEE8-41A1-AA7D-4E191B30D47B}"/>
</file>

<file path=customXml/itemProps2.xml><?xml version="1.0" encoding="utf-8"?>
<ds:datastoreItem xmlns:ds="http://schemas.openxmlformats.org/officeDocument/2006/customXml" ds:itemID="{3C45FBF2-7F17-47F9-8DE1-7EB80854E6A2}"/>
</file>

<file path=customXml/itemProps3.xml><?xml version="1.0" encoding="utf-8"?>
<ds:datastoreItem xmlns:ds="http://schemas.openxmlformats.org/officeDocument/2006/customXml" ds:itemID="{A726E95D-A7E1-4A5F-B807-25FD017C084D}"/>
</file>

<file path=customXml/itemProps4.xml><?xml version="1.0" encoding="utf-8"?>
<ds:datastoreItem xmlns:ds="http://schemas.openxmlformats.org/officeDocument/2006/customXml" ds:itemID="{E948F862-1FB0-47BB-884C-DD57874A5FEC}"/>
</file>

<file path=customXml/itemProps5.xml><?xml version="1.0" encoding="utf-8"?>
<ds:datastoreItem xmlns:ds="http://schemas.openxmlformats.org/officeDocument/2006/customXml" ds:itemID="{D2FBE1AC-FD78-444F-9B59-99D011458B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Renewables Obligation Annual Report Scheme Year 23 Dataset</dc:title>
  <dc:subject/>
  <dc:creator/>
  <cp:keywords/>
  <dc:description/>
  <cp:lastModifiedBy/>
  <cp:revision>1</cp:revision>
  <dcterms:created xsi:type="dcterms:W3CDTF">2026-03-27T11:12:36Z</dcterms:created>
  <dcterms:modified xsi:type="dcterms:W3CDTF">2026-03-30T08:06:43Z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ee3434-f7af-4edb-a29e-2a21d151ac0d_Enabled">
    <vt:lpwstr>true</vt:lpwstr>
  </property>
  <property fmtid="{D5CDD505-2E9C-101B-9397-08002B2CF9AE}" pid="3" name="MSIP_Label_5aee3434-f7af-4edb-a29e-2a21d151ac0d_SetDate">
    <vt:lpwstr>2026-03-27T11:14:49Z</vt:lpwstr>
  </property>
  <property fmtid="{D5CDD505-2E9C-101B-9397-08002B2CF9AE}" pid="4" name="MSIP_Label_5aee3434-f7af-4edb-a29e-2a21d151ac0d_Method">
    <vt:lpwstr>Privileged</vt:lpwstr>
  </property>
  <property fmtid="{D5CDD505-2E9C-101B-9397-08002B2CF9AE}" pid="5" name="MSIP_Label_5aee3434-f7af-4edb-a29e-2a21d151ac0d_Name">
    <vt:lpwstr>OFFICIAL -</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ActionId">
    <vt:lpwstr>7acf7024-52bc-4cce-848b-4b1cc4597a3a</vt:lpwstr>
  </property>
  <property fmtid="{D5CDD505-2E9C-101B-9397-08002B2CF9AE}" pid="8" name="MSIP_Label_5aee3434-f7af-4edb-a29e-2a21d151ac0d_ContentBits">
    <vt:lpwstr>3</vt:lpwstr>
  </property>
  <property fmtid="{D5CDD505-2E9C-101B-9397-08002B2CF9AE}" pid="9" name="MSIP_Label_5aee3434-f7af-4edb-a29e-2a21d151ac0d_Tag">
    <vt:lpwstr>10, 0, 1, 1</vt:lpwstr>
  </property>
  <property fmtid="{D5CDD505-2E9C-101B-9397-08002B2CF9AE}" pid="10" name="ContentTypeId">
    <vt:lpwstr>0x010100D7C6947C0F765F428416B2828D309B65</vt:lpwstr>
  </property>
</Properties>
</file>