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04"/>
  <workbookPr defaultThemeVersion="166925"/>
  <mc:AlternateContent xmlns:mc="http://schemas.openxmlformats.org/markup-compatibility/2006">
    <mc:Choice Requires="x15">
      <x15ac:absPath xmlns:x15ac="http://schemas.microsoft.com/office/spreadsheetml/2010/11/ac" url="https://ofgemcloud.sharepoint.com/sites/CO2TSRegulation/Guidance models and handbooks/02. PCFM &amp; PCFH/CCUS/AIP/2025/Dry Run 3/Publishing/Final Version AIP 2025/"/>
    </mc:Choice>
  </mc:AlternateContent>
  <xr:revisionPtr revIDLastSave="0" documentId="8_{D221A643-C2C2-4CF1-9ECC-ACA631462DB2}" xr6:coauthVersionLast="47" xr6:coauthVersionMax="47" xr10:uidLastSave="{00000000-0000-0000-0000-000000000000}"/>
  <bookViews>
    <workbookView xWindow="-120" yWindow="-120" windowWidth="29040" windowHeight="15720" tabRatio="936" firstSheet="7" activeTab="7" xr2:uid="{0CDE39D1-2BFC-4893-A438-C10541928E57}"/>
  </bookViews>
  <sheets>
    <sheet name="Cover" sheetId="10" r:id="rId1"/>
    <sheet name="Interface" sheetId="2" r:id="rId2"/>
    <sheet name="Scenarios" sheetId="3" r:id="rId3"/>
    <sheet name="LBCCS" sheetId="5" r:id="rId4"/>
    <sheet name="NEP" sheetId="12" r:id="rId5"/>
    <sheet name="ModelInput" sheetId="1" r:id="rId6"/>
    <sheet name="Capitalisation" sheetId="26" r:id="rId7"/>
    <sheet name="RAV" sheetId="29" r:id="rId8"/>
    <sheet name="Summary" sheetId="24"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2" i="5" l="1"/>
  <c r="B165" i="5"/>
  <c r="B172" i="12"/>
  <c r="J99" i="26" l="1"/>
  <c r="J39" i="2" a="1"/>
  <c r="J39" i="2" s="1"/>
  <c r="L39" i="2" a="1"/>
  <c r="L39" i="2" s="1"/>
  <c r="O34" i="1"/>
  <c r="E7" i="3" l="1" a="1"/>
  <c r="E7" i="3" s="1"/>
  <c r="G4" i="10"/>
  <c r="J48" i="2" l="1" a="1"/>
  <c r="J48" i="2" s="1"/>
  <c r="J18" i="2" a="1"/>
  <c r="J18" i="2" s="1"/>
  <c r="J16" i="2" a="1"/>
  <c r="J16" i="2" s="1"/>
  <c r="L12" i="2" a="1"/>
  <c r="L12" i="2" s="1"/>
  <c r="J12" i="2" a="1"/>
  <c r="J12" i="2" s="1"/>
  <c r="N25" i="2" l="1"/>
  <c r="N27" i="2" s="1"/>
  <c r="N32" i="2" s="1"/>
  <c r="N33" i="2" s="1"/>
  <c r="L24" i="2" l="1" a="1"/>
  <c r="L24" i="2" s="1"/>
  <c r="L16" i="2" a="1"/>
  <c r="L16" i="2" s="1"/>
  <c r="N21" i="2" l="1"/>
  <c r="L36" i="1" l="1"/>
  <c r="L157" i="1" s="1"/>
  <c r="N34" i="1"/>
  <c r="N23" i="2"/>
  <c r="N29" i="2"/>
  <c r="N30" i="2" s="1"/>
  <c r="O25" i="2"/>
  <c r="O27" i="2" s="1"/>
  <c r="M151" i="1"/>
  <c r="N151" i="1"/>
  <c r="O151" i="1"/>
  <c r="P151" i="1"/>
  <c r="Q151" i="1"/>
  <c r="L151" i="1"/>
  <c r="O29" i="2" l="1"/>
  <c r="O32" i="2"/>
  <c r="J27" i="2" l="1" a="1"/>
  <c r="J27" i="2" s="1"/>
  <c r="L35" i="29" l="1"/>
  <c r="B21" i="29"/>
  <c r="C23" i="29" s="1"/>
  <c r="BH2" i="29"/>
  <c r="BG2" i="29"/>
  <c r="BF2" i="29"/>
  <c r="BE2" i="29"/>
  <c r="BD2" i="29"/>
  <c r="BC2" i="29"/>
  <c r="BB2" i="29"/>
  <c r="BA2" i="29"/>
  <c r="AZ2" i="29"/>
  <c r="AY2" i="29"/>
  <c r="AX2" i="29"/>
  <c r="AW2" i="29"/>
  <c r="AV2" i="29"/>
  <c r="AU2" i="29"/>
  <c r="AT2" i="29"/>
  <c r="AS2" i="29"/>
  <c r="AR2" i="29"/>
  <c r="AQ2" i="29"/>
  <c r="AP2" i="29"/>
  <c r="AO2" i="29"/>
  <c r="AN2" i="29"/>
  <c r="AM2" i="29"/>
  <c r="AL2" i="29"/>
  <c r="AK2" i="29"/>
  <c r="AJ2" i="29"/>
  <c r="AI2" i="29"/>
  <c r="AH2" i="29"/>
  <c r="AG2" i="29"/>
  <c r="AF2" i="29"/>
  <c r="AE2" i="29"/>
  <c r="AD2" i="29"/>
  <c r="AC2" i="29"/>
  <c r="AB2" i="29"/>
  <c r="AA2" i="29"/>
  <c r="Z2" i="29"/>
  <c r="Y2" i="29"/>
  <c r="X2" i="29"/>
  <c r="W2" i="29"/>
  <c r="V2" i="29"/>
  <c r="U2" i="29"/>
  <c r="T2" i="29"/>
  <c r="S2" i="29"/>
  <c r="R2" i="29"/>
  <c r="Q2" i="29"/>
  <c r="P2" i="29"/>
  <c r="O2" i="29"/>
  <c r="N2" i="29"/>
  <c r="M2" i="29"/>
  <c r="L2" i="29"/>
  <c r="K2" i="29"/>
  <c r="BH1" i="29"/>
  <c r="BG1" i="29"/>
  <c r="BF1" i="29"/>
  <c r="BE1" i="29"/>
  <c r="BD1" i="29"/>
  <c r="BC1" i="29"/>
  <c r="BB1" i="29"/>
  <c r="BA1" i="29"/>
  <c r="AZ1" i="29"/>
  <c r="AY1" i="29"/>
  <c r="AX1" i="29"/>
  <c r="AW1" i="29"/>
  <c r="AV1" i="29"/>
  <c r="AU1" i="29"/>
  <c r="AT1" i="29"/>
  <c r="AS1" i="29"/>
  <c r="AR1" i="29"/>
  <c r="AQ1" i="29"/>
  <c r="AP1" i="29"/>
  <c r="AO1" i="29"/>
  <c r="AN1" i="29"/>
  <c r="AM1" i="29"/>
  <c r="AL1" i="29"/>
  <c r="AK1" i="29"/>
  <c r="AJ1" i="29"/>
  <c r="AI1" i="29"/>
  <c r="AH1" i="29"/>
  <c r="AG1" i="29"/>
  <c r="AF1" i="29"/>
  <c r="AE1" i="29"/>
  <c r="AD1" i="29"/>
  <c r="AC1" i="29"/>
  <c r="AB1" i="29"/>
  <c r="AA1" i="29"/>
  <c r="Z1" i="29"/>
  <c r="Y1" i="29"/>
  <c r="X1" i="29"/>
  <c r="W1" i="29"/>
  <c r="V1" i="29"/>
  <c r="U1" i="29"/>
  <c r="T1" i="29"/>
  <c r="S1" i="29"/>
  <c r="R1" i="29"/>
  <c r="Q1" i="29"/>
  <c r="P1" i="29"/>
  <c r="O1" i="29"/>
  <c r="N1" i="29"/>
  <c r="M1" i="29"/>
  <c r="L1" i="29"/>
  <c r="K1" i="29"/>
  <c r="B21" i="26"/>
  <c r="BH2" i="26"/>
  <c r="BG2" i="26"/>
  <c r="BF2" i="26"/>
  <c r="BE2" i="26"/>
  <c r="BD2" i="26"/>
  <c r="BC2" i="26"/>
  <c r="BB2" i="26"/>
  <c r="BA2" i="26"/>
  <c r="AZ2" i="26"/>
  <c r="AY2" i="26"/>
  <c r="AX2" i="26"/>
  <c r="AW2" i="26"/>
  <c r="AV2" i="26"/>
  <c r="AU2" i="26"/>
  <c r="AT2" i="26"/>
  <c r="AS2" i="26"/>
  <c r="AR2" i="26"/>
  <c r="AQ2" i="26"/>
  <c r="AP2" i="26"/>
  <c r="AO2" i="26"/>
  <c r="AN2" i="26"/>
  <c r="AM2" i="26"/>
  <c r="AL2" i="26"/>
  <c r="AK2" i="26"/>
  <c r="AJ2" i="26"/>
  <c r="AI2" i="26"/>
  <c r="AH2" i="26"/>
  <c r="AG2" i="26"/>
  <c r="AF2" i="26"/>
  <c r="AE2" i="26"/>
  <c r="AD2" i="26"/>
  <c r="AC2" i="26"/>
  <c r="AB2" i="26"/>
  <c r="AA2" i="26"/>
  <c r="Z2" i="26"/>
  <c r="Y2" i="26"/>
  <c r="X2" i="26"/>
  <c r="W2" i="26"/>
  <c r="V2" i="26"/>
  <c r="U2" i="26"/>
  <c r="T2" i="26"/>
  <c r="S2" i="26"/>
  <c r="R2" i="26"/>
  <c r="Q2" i="26"/>
  <c r="P2" i="26"/>
  <c r="O2" i="26"/>
  <c r="N2" i="26"/>
  <c r="M2" i="26"/>
  <c r="L2" i="26"/>
  <c r="K2" i="26"/>
  <c r="BH1" i="26"/>
  <c r="BG1" i="26"/>
  <c r="BF1" i="26"/>
  <c r="BE1" i="26"/>
  <c r="BD1" i="26"/>
  <c r="BC1" i="26"/>
  <c r="BB1" i="26"/>
  <c r="BA1" i="26"/>
  <c r="AZ1" i="26"/>
  <c r="AY1" i="26"/>
  <c r="AX1" i="26"/>
  <c r="AW1" i="26"/>
  <c r="AV1" i="26"/>
  <c r="AU1" i="26"/>
  <c r="AT1" i="26"/>
  <c r="AS1" i="26"/>
  <c r="AR1" i="26"/>
  <c r="AQ1" i="26"/>
  <c r="AP1" i="26"/>
  <c r="AO1" i="26"/>
  <c r="AN1" i="26"/>
  <c r="AM1" i="26"/>
  <c r="AL1" i="26"/>
  <c r="AK1" i="26"/>
  <c r="AJ1" i="26"/>
  <c r="AI1" i="26"/>
  <c r="AH1" i="26"/>
  <c r="AG1" i="26"/>
  <c r="AF1" i="26"/>
  <c r="AE1" i="26"/>
  <c r="AD1" i="26"/>
  <c r="AC1" i="26"/>
  <c r="AB1" i="26"/>
  <c r="AA1" i="26"/>
  <c r="Z1" i="26"/>
  <c r="Y1" i="26"/>
  <c r="X1" i="26"/>
  <c r="W1" i="26"/>
  <c r="V1" i="26"/>
  <c r="U1" i="26"/>
  <c r="T1" i="26"/>
  <c r="S1" i="26"/>
  <c r="R1" i="26"/>
  <c r="Q1" i="26"/>
  <c r="P1" i="26"/>
  <c r="O1" i="26"/>
  <c r="N1" i="26"/>
  <c r="M1" i="26"/>
  <c r="L1" i="26"/>
  <c r="K1" i="26"/>
  <c r="B31" i="29" l="1"/>
  <c r="B67" i="29" s="1"/>
  <c r="C23" i="26"/>
  <c r="C33" i="26" s="1"/>
  <c r="C43" i="26" s="1"/>
  <c r="C51" i="26" s="1"/>
  <c r="B56" i="26"/>
  <c r="B101" i="26" s="1"/>
  <c r="B111" i="26" l="1"/>
  <c r="C58" i="26"/>
  <c r="C33" i="29"/>
  <c r="C43" i="29" s="1"/>
  <c r="C54" i="29" s="1"/>
  <c r="C73" i="26" l="1"/>
  <c r="C88" i="26" s="1"/>
  <c r="C69" i="29"/>
  <c r="C75" i="29" s="1"/>
  <c r="C86" i="29" s="1"/>
  <c r="M111" i="1"/>
  <c r="N111" i="1"/>
  <c r="O111" i="1"/>
  <c r="P111" i="1"/>
  <c r="Q111" i="1"/>
  <c r="M112" i="1"/>
  <c r="N112" i="1"/>
  <c r="O112" i="1"/>
  <c r="P112" i="1"/>
  <c r="Q112" i="1"/>
  <c r="M113" i="1"/>
  <c r="N113" i="1"/>
  <c r="O113" i="1"/>
  <c r="P113" i="1"/>
  <c r="Q113" i="1"/>
  <c r="L113" i="1"/>
  <c r="L112" i="1"/>
  <c r="L111" i="1"/>
  <c r="M108" i="1"/>
  <c r="N108" i="1"/>
  <c r="O108" i="1"/>
  <c r="P108" i="1"/>
  <c r="Q108" i="1"/>
  <c r="M109" i="1"/>
  <c r="N109" i="1"/>
  <c r="O109" i="1"/>
  <c r="P109" i="1"/>
  <c r="Q109" i="1"/>
  <c r="L109" i="1"/>
  <c r="L108" i="1"/>
  <c r="C103" i="26" l="1"/>
  <c r="C97" i="29"/>
  <c r="L51" i="2" l="1" a="1"/>
  <c r="L51" i="2" s="1"/>
  <c r="L50" i="2" a="1"/>
  <c r="L50" i="2" s="1"/>
  <c r="J51" i="2" a="1"/>
  <c r="J51" i="2" s="1"/>
  <c r="J50" i="2" a="1"/>
  <c r="J50" i="2" s="1"/>
  <c r="H85" i="26" l="1"/>
  <c r="H98" i="26"/>
  <c r="H70" i="26"/>
  <c r="O23" i="2"/>
  <c r="L27" i="2" l="1"/>
  <c r="L18" i="2" l="1" a="1"/>
  <c r="L18" i="2" s="1"/>
  <c r="L133" i="1" l="1"/>
  <c r="L53" i="26" l="1"/>
  <c r="N150" i="1"/>
  <c r="K36" i="1" l="1"/>
  <c r="M34" i="1"/>
  <c r="L34" i="1"/>
  <c r="N36" i="1"/>
  <c r="N157" i="1" s="1"/>
  <c r="M36" i="1"/>
  <c r="M157" i="1" s="1"/>
  <c r="L49" i="2" a="1"/>
  <c r="L49" i="2" s="1"/>
  <c r="J49" i="2" a="1"/>
  <c r="J49" i="2" s="1"/>
  <c r="L48" i="2" a="1"/>
  <c r="L48" i="2" s="1"/>
  <c r="L47" i="2" a="1"/>
  <c r="L47" i="2" s="1"/>
  <c r="J21" i="2" a="1"/>
  <c r="J21" i="2" s="1"/>
  <c r="O21" i="2"/>
  <c r="J46" i="2" a="1"/>
  <c r="J46" i="2" s="1"/>
  <c r="H78" i="26" l="1"/>
  <c r="H107" i="26"/>
  <c r="H83" i="26"/>
  <c r="H94" i="26"/>
  <c r="H63" i="26"/>
  <c r="H68" i="26"/>
  <c r="O33" i="2"/>
  <c r="O30" i="2" l="1"/>
  <c r="J25" i="2" l="1" a="1"/>
  <c r="J25" i="2" s="1"/>
  <c r="J41" i="2" l="1" a="1"/>
  <c r="J41" i="2" s="1"/>
  <c r="L41" i="2" a="1"/>
  <c r="L41" i="2" s="1"/>
  <c r="M138" i="1" l="1"/>
  <c r="N138" i="1"/>
  <c r="O138" i="1"/>
  <c r="P138" i="1"/>
  <c r="Q138" i="1"/>
  <c r="M139" i="1"/>
  <c r="N139" i="1"/>
  <c r="O139" i="1"/>
  <c r="P139" i="1"/>
  <c r="Q139" i="1"/>
  <c r="L139" i="1"/>
  <c r="M141" i="1"/>
  <c r="N141" i="1"/>
  <c r="O141" i="1"/>
  <c r="P141" i="1"/>
  <c r="Q141" i="1"/>
  <c r="L141" i="1"/>
  <c r="M142" i="1"/>
  <c r="N142" i="1"/>
  <c r="O142" i="1"/>
  <c r="P142" i="1"/>
  <c r="Q142" i="1"/>
  <c r="M143" i="1"/>
  <c r="N143" i="1"/>
  <c r="O143" i="1"/>
  <c r="P143" i="1"/>
  <c r="Q143" i="1"/>
  <c r="M144" i="1"/>
  <c r="N144" i="1"/>
  <c r="O144" i="1"/>
  <c r="P144" i="1"/>
  <c r="Q144" i="1"/>
  <c r="L143" i="1"/>
  <c r="L138" i="1"/>
  <c r="L144" i="1"/>
  <c r="L142" i="1"/>
  <c r="L142" i="3"/>
  <c r="M142" i="3" s="1"/>
  <c r="N142" i="3" s="1"/>
  <c r="O142" i="3" s="1"/>
  <c r="P142" i="3" s="1"/>
  <c r="Q142" i="3" s="1"/>
  <c r="R142" i="3" s="1"/>
  <c r="S142" i="3" s="1"/>
  <c r="T142" i="3" s="1"/>
  <c r="U142" i="3" s="1"/>
  <c r="V142" i="3" s="1"/>
  <c r="W142" i="3" s="1"/>
  <c r="X142" i="3" s="1"/>
  <c r="Y142" i="3" s="1"/>
  <c r="Z142" i="3" s="1"/>
  <c r="AA142" i="3" s="1"/>
  <c r="AB142" i="3" s="1"/>
  <c r="AC142" i="3" s="1"/>
  <c r="AD142" i="3" s="1"/>
  <c r="AE142" i="3" s="1"/>
  <c r="AF142" i="3" s="1"/>
  <c r="AG142" i="3" s="1"/>
  <c r="AH142" i="3" s="1"/>
  <c r="AI142" i="3" s="1"/>
  <c r="AJ142" i="3" s="1"/>
  <c r="AK142" i="3" s="1"/>
  <c r="AL142" i="3" s="1"/>
  <c r="AM142" i="3" s="1"/>
  <c r="AN142" i="3" s="1"/>
  <c r="AO142" i="3" s="1"/>
  <c r="AP142" i="3" s="1"/>
  <c r="AQ142" i="3" s="1"/>
  <c r="AR142" i="3" s="1"/>
  <c r="AS142" i="3" s="1"/>
  <c r="AT142" i="3" s="1"/>
  <c r="AU142" i="3" s="1"/>
  <c r="AV142" i="3" s="1"/>
  <c r="AW142" i="3" s="1"/>
  <c r="AX142" i="3" s="1"/>
  <c r="AY142" i="3" s="1"/>
  <c r="AZ142" i="3" s="1"/>
  <c r="BA142" i="3" s="1"/>
  <c r="BB142" i="3" s="1"/>
  <c r="BC142" i="3" s="1"/>
  <c r="BD142" i="3" s="1"/>
  <c r="M135" i="1"/>
  <c r="N135" i="1"/>
  <c r="O135" i="1"/>
  <c r="P135" i="1"/>
  <c r="Q135" i="1"/>
  <c r="M137" i="1"/>
  <c r="N137" i="1"/>
  <c r="O137" i="1"/>
  <c r="P137" i="1"/>
  <c r="Q137" i="1"/>
  <c r="L137" i="1"/>
  <c r="L135" i="1"/>
  <c r="M133" i="1"/>
  <c r="N133" i="1"/>
  <c r="O133" i="1"/>
  <c r="P133" i="1"/>
  <c r="Q133" i="1"/>
  <c r="M132" i="1"/>
  <c r="N132" i="1"/>
  <c r="O132" i="1"/>
  <c r="P132" i="1"/>
  <c r="Q132" i="1"/>
  <c r="L132" i="1"/>
  <c r="L54" i="26" l="1"/>
  <c r="P54" i="26"/>
  <c r="O54" i="26"/>
  <c r="N54" i="26"/>
  <c r="M54" i="26"/>
  <c r="Q54" i="26"/>
  <c r="P53" i="26"/>
  <c r="Q53" i="26"/>
  <c r="O53" i="26"/>
  <c r="M53" i="26"/>
  <c r="N53" i="26"/>
  <c r="J32" i="2" l="1" a="1"/>
  <c r="J32" i="2" s="1"/>
  <c r="L21" i="2" l="1" a="1"/>
  <c r="L21" i="2" s="1"/>
  <c r="L55" i="2" l="1" a="1"/>
  <c r="L55" i="2" s="1"/>
  <c r="L37" i="2" l="1" a="1"/>
  <c r="L37" i="2" s="1"/>
  <c r="J55" i="2" a="1"/>
  <c r="J55" i="2" s="1"/>
  <c r="L60" i="2" l="1" a="1"/>
  <c r="L60" i="2" s="1"/>
  <c r="J60" i="2" a="1"/>
  <c r="J60" i="2" s="1"/>
  <c r="L59" i="2" a="1"/>
  <c r="L59" i="2" s="1"/>
  <c r="H162" i="3" s="1"/>
  <c r="J59" i="2" a="1"/>
  <c r="J59" i="2" s="1"/>
  <c r="J47" i="2" a="1"/>
  <c r="J47" i="2" s="1"/>
  <c r="J45" i="2" a="1"/>
  <c r="J45" i="2" s="1"/>
  <c r="L46" i="2" a="1"/>
  <c r="L46" i="2" s="1"/>
  <c r="L45" i="2" a="1"/>
  <c r="L45" i="2" s="1"/>
  <c r="J37" i="2" a="1"/>
  <c r="J37" i="2" s="1"/>
  <c r="H293" i="3" s="1"/>
  <c r="L293" i="3" l="1" a="1"/>
  <c r="L293" i="3" s="1"/>
  <c r="L103" i="5" s="1"/>
  <c r="R293" i="3" a="1"/>
  <c r="R293" i="3" s="1"/>
  <c r="AH293" i="3" a="1"/>
  <c r="AH293" i="3" s="1"/>
  <c r="AX293" i="3" a="1"/>
  <c r="AX293" i="3" s="1"/>
  <c r="AM293" i="3" a="1"/>
  <c r="AM293" i="3" s="1"/>
  <c r="BH293" i="3" a="1"/>
  <c r="BH293" i="3" s="1"/>
  <c r="M293" i="3" a="1"/>
  <c r="M293" i="3" s="1"/>
  <c r="S293" i="3" a="1"/>
  <c r="S293" i="3" s="1"/>
  <c r="X293" i="3" a="1"/>
  <c r="X293" i="3" s="1"/>
  <c r="AC293" i="3" a="1"/>
  <c r="AC293" i="3" s="1"/>
  <c r="AI293" i="3" a="1"/>
  <c r="AI293" i="3" s="1"/>
  <c r="AN293" i="3" a="1"/>
  <c r="AN293" i="3" s="1"/>
  <c r="AS293" i="3" a="1"/>
  <c r="AS293" i="3" s="1"/>
  <c r="AY293" i="3" a="1"/>
  <c r="AY293" i="3" s="1"/>
  <c r="BD293" i="3" a="1"/>
  <c r="BD293" i="3" s="1"/>
  <c r="N293" i="3" a="1"/>
  <c r="N293" i="3" s="1"/>
  <c r="AD293" i="3" a="1"/>
  <c r="AD293" i="3" s="1"/>
  <c r="AT293" i="3" a="1"/>
  <c r="AT293" i="3" s="1"/>
  <c r="O293" i="3" a="1"/>
  <c r="O293" i="3" s="1"/>
  <c r="T293" i="3" a="1"/>
  <c r="T293" i="3" s="1"/>
  <c r="Y293" i="3" a="1"/>
  <c r="Y293" i="3" s="1"/>
  <c r="AE293" i="3" a="1"/>
  <c r="AE293" i="3" s="1"/>
  <c r="AJ293" i="3" a="1"/>
  <c r="AJ293" i="3" s="1"/>
  <c r="AO293" i="3" a="1"/>
  <c r="AO293" i="3" s="1"/>
  <c r="AU293" i="3" a="1"/>
  <c r="AU293" i="3" s="1"/>
  <c r="AZ293" i="3" a="1"/>
  <c r="AZ293" i="3" s="1"/>
  <c r="BE293" i="3" a="1"/>
  <c r="BE293" i="3" s="1"/>
  <c r="AG293" i="3" a="1"/>
  <c r="AG293" i="3" s="1"/>
  <c r="AR293" i="3" a="1"/>
  <c r="AR293" i="3" s="1"/>
  <c r="Z293" i="3" a="1"/>
  <c r="Z293" i="3" s="1"/>
  <c r="AP293" i="3" a="1"/>
  <c r="AP293" i="3" s="1"/>
  <c r="BF293" i="3" a="1"/>
  <c r="BF293" i="3" s="1"/>
  <c r="AB293" i="3" a="1"/>
  <c r="AB293" i="3" s="1"/>
  <c r="AW293" i="3" a="1"/>
  <c r="AW293" i="3" s="1"/>
  <c r="P293" i="3" a="1"/>
  <c r="P293" i="3" s="1"/>
  <c r="U293" i="3" a="1"/>
  <c r="U293" i="3" s="1"/>
  <c r="AA293" i="3" a="1"/>
  <c r="AA293" i="3" s="1"/>
  <c r="AF293" i="3" a="1"/>
  <c r="AF293" i="3" s="1"/>
  <c r="AK293" i="3" a="1"/>
  <c r="AK293" i="3" s="1"/>
  <c r="AQ293" i="3" a="1"/>
  <c r="AQ293" i="3" s="1"/>
  <c r="AV293" i="3" a="1"/>
  <c r="AV293" i="3" s="1"/>
  <c r="BA293" i="3" a="1"/>
  <c r="BA293" i="3" s="1"/>
  <c r="BG293" i="3" a="1"/>
  <c r="BG293" i="3" s="1"/>
  <c r="W293" i="3" a="1"/>
  <c r="W293" i="3" s="1"/>
  <c r="V293" i="3" a="1"/>
  <c r="V293" i="3" s="1"/>
  <c r="AL293" i="3" a="1"/>
  <c r="AL293" i="3" s="1"/>
  <c r="BB293" i="3" a="1"/>
  <c r="BB293" i="3" s="1"/>
  <c r="Q293" i="3" a="1"/>
  <c r="Q293" i="3" s="1"/>
  <c r="BC293" i="3" a="1"/>
  <c r="BC293" i="3" s="1"/>
  <c r="H89" i="3"/>
  <c r="H95" i="3"/>
  <c r="H165" i="3"/>
  <c r="H158" i="3"/>
  <c r="H159" i="3"/>
  <c r="H160" i="3"/>
  <c r="H161" i="3"/>
  <c r="H156" i="3"/>
  <c r="H163" i="3"/>
  <c r="H164" i="3"/>
  <c r="H157" i="3"/>
  <c r="L90" i="1"/>
  <c r="H16" i="3"/>
  <c r="H98" i="3"/>
  <c r="H97" i="3"/>
  <c r="H25" i="3"/>
  <c r="K266" i="3" l="1"/>
  <c r="K267" i="3"/>
  <c r="K269" i="3"/>
  <c r="M270" i="3"/>
  <c r="K273" i="3"/>
  <c r="K274" i="3"/>
  <c r="L269" i="3"/>
  <c r="L273" i="3"/>
  <c r="K280" i="3"/>
  <c r="K277" i="3"/>
  <c r="M268" i="3"/>
  <c r="K271" i="3"/>
  <c r="M272" i="3"/>
  <c r="K279" i="3"/>
  <c r="L267" i="3"/>
  <c r="L271" i="3"/>
  <c r="K278" i="3"/>
  <c r="M267" i="3"/>
  <c r="K270" i="3"/>
  <c r="M271" i="3"/>
  <c r="L270" i="3"/>
  <c r="K276" i="3"/>
  <c r="M274" i="3"/>
  <c r="L279" i="3"/>
  <c r="M266" i="3"/>
  <c r="K272" i="3"/>
  <c r="L276" i="3"/>
  <c r="M279" i="3"/>
  <c r="K281" i="3"/>
  <c r="L268" i="3"/>
  <c r="L275" i="3"/>
  <c r="M278" i="3"/>
  <c r="M276" i="3"/>
  <c r="M273" i="3"/>
  <c r="M275" i="3"/>
  <c r="L280" i="3"/>
  <c r="L277" i="3"/>
  <c r="M280" i="3"/>
  <c r="K275" i="3"/>
  <c r="M269" i="3"/>
  <c r="L274" i="3"/>
  <c r="M277" i="3"/>
  <c r="L266" i="3"/>
  <c r="L272" i="3"/>
  <c r="L278" i="3"/>
  <c r="L281" i="3"/>
  <c r="M281" i="3"/>
  <c r="K268" i="3"/>
  <c r="L95" i="3"/>
  <c r="K164" i="3"/>
  <c r="K156" i="3"/>
  <c r="K163" i="3"/>
  <c r="K160" i="3"/>
  <c r="K159" i="3"/>
  <c r="K158" i="3"/>
  <c r="K165" i="3"/>
  <c r="K157" i="3"/>
  <c r="K162" i="3"/>
  <c r="K161" i="3"/>
  <c r="M95" i="3"/>
  <c r="K98" i="3"/>
  <c r="K97" i="3"/>
  <c r="K96" i="3"/>
  <c r="K95" i="3"/>
  <c r="H279" i="3"/>
  <c r="AY162" i="3"/>
  <c r="L162" i="3"/>
  <c r="T162" i="3"/>
  <c r="AB162" i="3"/>
  <c r="AJ162" i="3"/>
  <c r="AR162" i="3"/>
  <c r="AZ162" i="3"/>
  <c r="V162" i="3"/>
  <c r="AL162" i="3"/>
  <c r="AT162" i="3"/>
  <c r="BB162" i="3"/>
  <c r="P162" i="3"/>
  <c r="AV162" i="3"/>
  <c r="S162" i="3"/>
  <c r="M162" i="3"/>
  <c r="U162" i="3"/>
  <c r="AC162" i="3"/>
  <c r="AK162" i="3"/>
  <c r="AS162" i="3"/>
  <c r="BA162" i="3"/>
  <c r="AD162" i="3"/>
  <c r="X162" i="3"/>
  <c r="BD162" i="3"/>
  <c r="R162" i="3"/>
  <c r="AA162" i="3"/>
  <c r="N162" i="3"/>
  <c r="AN162" i="3"/>
  <c r="AI162" i="3"/>
  <c r="O162" i="3"/>
  <c r="W162" i="3"/>
  <c r="AE162" i="3"/>
  <c r="AM162" i="3"/>
  <c r="AU162" i="3"/>
  <c r="BC162" i="3"/>
  <c r="AF162" i="3"/>
  <c r="AP162" i="3"/>
  <c r="AQ162" i="3"/>
  <c r="Q162" i="3"/>
  <c r="Y162" i="3"/>
  <c r="AG162" i="3"/>
  <c r="AO162" i="3"/>
  <c r="AW162" i="3"/>
  <c r="Z162" i="3"/>
  <c r="AH162" i="3"/>
  <c r="AX162" i="3"/>
  <c r="L156" i="3"/>
  <c r="L91" i="3"/>
  <c r="M157" i="3"/>
  <c r="H278" i="3"/>
  <c r="H269" i="3"/>
  <c r="H270" i="3"/>
  <c r="H271" i="3"/>
  <c r="H275" i="3"/>
  <c r="H276" i="3"/>
  <c r="H277" i="3"/>
  <c r="M91" i="3"/>
  <c r="L93" i="3"/>
  <c r="L90" i="3"/>
  <c r="M93" i="3"/>
  <c r="M90" i="3"/>
  <c r="M89" i="3"/>
  <c r="L94" i="3"/>
  <c r="M98" i="3"/>
  <c r="K93" i="3"/>
  <c r="N156" i="3"/>
  <c r="V156" i="3"/>
  <c r="AD156" i="3"/>
  <c r="AL156" i="3"/>
  <c r="AT156" i="3"/>
  <c r="BB156" i="3"/>
  <c r="Q157" i="3"/>
  <c r="Y157" i="3"/>
  <c r="AG157" i="3"/>
  <c r="AO157" i="3"/>
  <c r="AW157" i="3"/>
  <c r="L158" i="3"/>
  <c r="T158" i="3"/>
  <c r="AB158" i="3"/>
  <c r="AJ158" i="3"/>
  <c r="AR158" i="3"/>
  <c r="AZ158" i="3"/>
  <c r="M94" i="3"/>
  <c r="K94" i="3"/>
  <c r="O156" i="3"/>
  <c r="W156" i="3"/>
  <c r="AE156" i="3"/>
  <c r="AM156" i="3"/>
  <c r="AU156" i="3"/>
  <c r="BC156" i="3"/>
  <c r="R157" i="3"/>
  <c r="Z157" i="3"/>
  <c r="AH157" i="3"/>
  <c r="AP157" i="3"/>
  <c r="AX157" i="3"/>
  <c r="M158" i="3"/>
  <c r="U158" i="3"/>
  <c r="AC158" i="3"/>
  <c r="AK158" i="3"/>
  <c r="AS158" i="3"/>
  <c r="BA158" i="3"/>
  <c r="L92" i="3"/>
  <c r="L97" i="3"/>
  <c r="P156" i="3"/>
  <c r="X156" i="3"/>
  <c r="AF156" i="3"/>
  <c r="AN156" i="3"/>
  <c r="AV156" i="3"/>
  <c r="BD156" i="3"/>
  <c r="S157" i="3"/>
  <c r="AA157" i="3"/>
  <c r="AI157" i="3"/>
  <c r="AQ157" i="3"/>
  <c r="AY157" i="3"/>
  <c r="N158" i="3"/>
  <c r="V158" i="3"/>
  <c r="AD158" i="3"/>
  <c r="K89" i="3"/>
  <c r="R156" i="3"/>
  <c r="Z156" i="3"/>
  <c r="AH156" i="3"/>
  <c r="AP156" i="3"/>
  <c r="AX156" i="3"/>
  <c r="U157" i="3"/>
  <c r="AC157" i="3"/>
  <c r="AK157" i="3"/>
  <c r="AS157" i="3"/>
  <c r="BA157" i="3"/>
  <c r="P158" i="3"/>
  <c r="X158" i="3"/>
  <c r="AF158" i="3"/>
  <c r="AN158" i="3"/>
  <c r="AV158" i="3"/>
  <c r="BD158" i="3"/>
  <c r="Q156" i="3"/>
  <c r="AG156" i="3"/>
  <c r="AW156" i="3"/>
  <c r="T157" i="3"/>
  <c r="AJ157" i="3"/>
  <c r="AZ157" i="3"/>
  <c r="W158" i="3"/>
  <c r="AL158" i="3"/>
  <c r="AX158" i="3"/>
  <c r="P159" i="3"/>
  <c r="X159" i="3"/>
  <c r="AF159" i="3"/>
  <c r="AN159" i="3"/>
  <c r="AV159" i="3"/>
  <c r="BD159" i="3"/>
  <c r="S160" i="3"/>
  <c r="AA160" i="3"/>
  <c r="AI160" i="3"/>
  <c r="AQ160" i="3"/>
  <c r="AY160" i="3"/>
  <c r="N161" i="3"/>
  <c r="V161" i="3"/>
  <c r="AD161" i="3"/>
  <c r="AL161" i="3"/>
  <c r="AT161" i="3"/>
  <c r="BB161" i="3"/>
  <c r="Q163" i="3"/>
  <c r="Y163" i="3"/>
  <c r="AG163" i="3"/>
  <c r="AO163" i="3"/>
  <c r="AW163" i="3"/>
  <c r="L164" i="3"/>
  <c r="T164" i="3"/>
  <c r="AB164" i="3"/>
  <c r="AJ164" i="3"/>
  <c r="AR164" i="3"/>
  <c r="AZ164" i="3"/>
  <c r="O165" i="3"/>
  <c r="W165" i="3"/>
  <c r="AE165" i="3"/>
  <c r="AM165" i="3"/>
  <c r="AU165" i="3"/>
  <c r="BC165" i="3"/>
  <c r="K90" i="3"/>
  <c r="S156" i="3"/>
  <c r="AI156" i="3"/>
  <c r="AY156" i="3"/>
  <c r="V157" i="3"/>
  <c r="AL157" i="3"/>
  <c r="BB157" i="3"/>
  <c r="Y158" i="3"/>
  <c r="AM158" i="3"/>
  <c r="AY158" i="3"/>
  <c r="Q159" i="3"/>
  <c r="Y159" i="3"/>
  <c r="AG159" i="3"/>
  <c r="AO159" i="3"/>
  <c r="AW159" i="3"/>
  <c r="L160" i="3"/>
  <c r="T160" i="3"/>
  <c r="AB160" i="3"/>
  <c r="AJ160" i="3"/>
  <c r="AR160" i="3"/>
  <c r="AZ160" i="3"/>
  <c r="O161" i="3"/>
  <c r="W161" i="3"/>
  <c r="AE161" i="3"/>
  <c r="AM161" i="3"/>
  <c r="AU161" i="3"/>
  <c r="BC161" i="3"/>
  <c r="R163" i="3"/>
  <c r="Z163" i="3"/>
  <c r="AH163" i="3"/>
  <c r="AP163" i="3"/>
  <c r="AX163" i="3"/>
  <c r="M164" i="3"/>
  <c r="U164" i="3"/>
  <c r="AC164" i="3"/>
  <c r="AK164" i="3"/>
  <c r="AS164" i="3"/>
  <c r="BA164" i="3"/>
  <c r="P165" i="3"/>
  <c r="X165" i="3"/>
  <c r="AF165" i="3"/>
  <c r="AN165" i="3"/>
  <c r="AV165" i="3"/>
  <c r="BD165" i="3"/>
  <c r="L89" i="3"/>
  <c r="K91" i="3"/>
  <c r="T156" i="3"/>
  <c r="AJ156" i="3"/>
  <c r="AZ156" i="3"/>
  <c r="W157" i="3"/>
  <c r="AM157" i="3"/>
  <c r="BC157" i="3"/>
  <c r="Z158" i="3"/>
  <c r="AO158" i="3"/>
  <c r="BB158" i="3"/>
  <c r="R159" i="3"/>
  <c r="Z159" i="3"/>
  <c r="AH159" i="3"/>
  <c r="AP159" i="3"/>
  <c r="AX159" i="3"/>
  <c r="M160" i="3"/>
  <c r="U160" i="3"/>
  <c r="AC160" i="3"/>
  <c r="AK160" i="3"/>
  <c r="AS160" i="3"/>
  <c r="BA160" i="3"/>
  <c r="P161" i="3"/>
  <c r="X161" i="3"/>
  <c r="AF161" i="3"/>
  <c r="AN161" i="3"/>
  <c r="AV161" i="3"/>
  <c r="BD161" i="3"/>
  <c r="S163" i="3"/>
  <c r="AA163" i="3"/>
  <c r="AI163" i="3"/>
  <c r="AQ163" i="3"/>
  <c r="AY163" i="3"/>
  <c r="N164" i="3"/>
  <c r="V164" i="3"/>
  <c r="AD164" i="3"/>
  <c r="AL164" i="3"/>
  <c r="AT164" i="3"/>
  <c r="BB164" i="3"/>
  <c r="Q165" i="3"/>
  <c r="Y165" i="3"/>
  <c r="AG165" i="3"/>
  <c r="AO165" i="3"/>
  <c r="AW165" i="3"/>
  <c r="M92" i="3"/>
  <c r="M97" i="3"/>
  <c r="Y156" i="3"/>
  <c r="AO156" i="3"/>
  <c r="L157" i="3"/>
  <c r="AB157" i="3"/>
  <c r="AR157" i="3"/>
  <c r="O158" i="3"/>
  <c r="AE158" i="3"/>
  <c r="AQ158" i="3"/>
  <c r="L159" i="3"/>
  <c r="T159" i="3"/>
  <c r="AB159" i="3"/>
  <c r="AJ159" i="3"/>
  <c r="AR159" i="3"/>
  <c r="AZ159" i="3"/>
  <c r="O160" i="3"/>
  <c r="W160" i="3"/>
  <c r="AE160" i="3"/>
  <c r="AM160" i="3"/>
  <c r="AU160" i="3"/>
  <c r="BC160" i="3"/>
  <c r="R161" i="3"/>
  <c r="Z161" i="3"/>
  <c r="AH161" i="3"/>
  <c r="AP161" i="3"/>
  <c r="AX161" i="3"/>
  <c r="M163" i="3"/>
  <c r="U163" i="3"/>
  <c r="AC163" i="3"/>
  <c r="AK163" i="3"/>
  <c r="AS163" i="3"/>
  <c r="BA163" i="3"/>
  <c r="P164" i="3"/>
  <c r="X164" i="3"/>
  <c r="AF164" i="3"/>
  <c r="AN164" i="3"/>
  <c r="AV164" i="3"/>
  <c r="BD164" i="3"/>
  <c r="S165" i="3"/>
  <c r="AA165" i="3"/>
  <c r="AI165" i="3"/>
  <c r="AQ165" i="3"/>
  <c r="AY165" i="3"/>
  <c r="L98" i="3"/>
  <c r="U156" i="3"/>
  <c r="BA156" i="3"/>
  <c r="AN157" i="3"/>
  <c r="AA158" i="3"/>
  <c r="BC158" i="3"/>
  <c r="AA159" i="3"/>
  <c r="AQ159" i="3"/>
  <c r="N160" i="3"/>
  <c r="AD160" i="3"/>
  <c r="AT160" i="3"/>
  <c r="Q161" i="3"/>
  <c r="AG161" i="3"/>
  <c r="AW161" i="3"/>
  <c r="T163" i="3"/>
  <c r="AJ163" i="3"/>
  <c r="AZ163" i="3"/>
  <c r="W164" i="3"/>
  <c r="AM164" i="3"/>
  <c r="BC164" i="3"/>
  <c r="Z165" i="3"/>
  <c r="AP165" i="3"/>
  <c r="AQ164" i="3"/>
  <c r="L96" i="3"/>
  <c r="AA156" i="3"/>
  <c r="N157" i="3"/>
  <c r="AT157" i="3"/>
  <c r="AG158" i="3"/>
  <c r="M159" i="3"/>
  <c r="AC159" i="3"/>
  <c r="AS159" i="3"/>
  <c r="P160" i="3"/>
  <c r="AF160" i="3"/>
  <c r="AV160" i="3"/>
  <c r="S161" i="3"/>
  <c r="AI161" i="3"/>
  <c r="AY161" i="3"/>
  <c r="V163" i="3"/>
  <c r="AL163" i="3"/>
  <c r="BB163" i="3"/>
  <c r="Y164" i="3"/>
  <c r="AO164" i="3"/>
  <c r="L165" i="3"/>
  <c r="AB165" i="3"/>
  <c r="AR165" i="3"/>
  <c r="BD163" i="3"/>
  <c r="AE157" i="3"/>
  <c r="V159" i="3"/>
  <c r="Y160" i="3"/>
  <c r="AB161" i="3"/>
  <c r="R164" i="3"/>
  <c r="U165" i="3"/>
  <c r="M156" i="3"/>
  <c r="S158" i="3"/>
  <c r="W159" i="3"/>
  <c r="Z160" i="3"/>
  <c r="AC161" i="3"/>
  <c r="AF163" i="3"/>
  <c r="AI164" i="3"/>
  <c r="AL165" i="3"/>
  <c r="M96" i="3"/>
  <c r="AB156" i="3"/>
  <c r="O157" i="3"/>
  <c r="AU157" i="3"/>
  <c r="AH158" i="3"/>
  <c r="N159" i="3"/>
  <c r="AD159" i="3"/>
  <c r="AT159" i="3"/>
  <c r="Q160" i="3"/>
  <c r="AG160" i="3"/>
  <c r="AW160" i="3"/>
  <c r="T161" i="3"/>
  <c r="AJ161" i="3"/>
  <c r="AZ161" i="3"/>
  <c r="W163" i="3"/>
  <c r="AM163" i="3"/>
  <c r="BC163" i="3"/>
  <c r="Z164" i="3"/>
  <c r="AP164" i="3"/>
  <c r="M165" i="3"/>
  <c r="AC165" i="3"/>
  <c r="AS165" i="3"/>
  <c r="AC156" i="3"/>
  <c r="P157" i="3"/>
  <c r="AV157" i="3"/>
  <c r="AI158" i="3"/>
  <c r="O159" i="3"/>
  <c r="AE159" i="3"/>
  <c r="AU159" i="3"/>
  <c r="R160" i="3"/>
  <c r="AH160" i="3"/>
  <c r="AX160" i="3"/>
  <c r="U161" i="3"/>
  <c r="AK161" i="3"/>
  <c r="BA161" i="3"/>
  <c r="X163" i="3"/>
  <c r="AN163" i="3"/>
  <c r="AA164" i="3"/>
  <c r="N165" i="3"/>
  <c r="AD165" i="3"/>
  <c r="AT165" i="3"/>
  <c r="AR156" i="3"/>
  <c r="R158" i="3"/>
  <c r="AL159" i="3"/>
  <c r="AO160" i="3"/>
  <c r="AR161" i="3"/>
  <c r="AE163" i="3"/>
  <c r="AH164" i="3"/>
  <c r="BA165" i="3"/>
  <c r="AF157" i="3"/>
  <c r="BC159" i="3"/>
  <c r="M161" i="3"/>
  <c r="P163" i="3"/>
  <c r="AV163" i="3"/>
  <c r="AY164" i="3"/>
  <c r="K92" i="3"/>
  <c r="AK156" i="3"/>
  <c r="X157" i="3"/>
  <c r="BD157" i="3"/>
  <c r="AP158" i="3"/>
  <c r="S159" i="3"/>
  <c r="AI159" i="3"/>
  <c r="AY159" i="3"/>
  <c r="V160" i="3"/>
  <c r="AL160" i="3"/>
  <c r="BB160" i="3"/>
  <c r="Y161" i="3"/>
  <c r="AO161" i="3"/>
  <c r="L163" i="3"/>
  <c r="AB163" i="3"/>
  <c r="AR163" i="3"/>
  <c r="O164" i="3"/>
  <c r="AE164" i="3"/>
  <c r="AU164" i="3"/>
  <c r="R165" i="3"/>
  <c r="AH165" i="3"/>
  <c r="AX165" i="3"/>
  <c r="AQ156" i="3"/>
  <c r="AD157" i="3"/>
  <c r="Q158" i="3"/>
  <c r="AT158" i="3"/>
  <c r="U159" i="3"/>
  <c r="AK159" i="3"/>
  <c r="BA159" i="3"/>
  <c r="X160" i="3"/>
  <c r="AN160" i="3"/>
  <c r="BD160" i="3"/>
  <c r="AA161" i="3"/>
  <c r="AQ161" i="3"/>
  <c r="N163" i="3"/>
  <c r="AD163" i="3"/>
  <c r="AT163" i="3"/>
  <c r="Q164" i="3"/>
  <c r="AG164" i="3"/>
  <c r="AW164" i="3"/>
  <c r="T165" i="3"/>
  <c r="AJ165" i="3"/>
  <c r="AZ165" i="3"/>
  <c r="AU158" i="3"/>
  <c r="BB159" i="3"/>
  <c r="L161" i="3"/>
  <c r="O163" i="3"/>
  <c r="AU163" i="3"/>
  <c r="AX164" i="3"/>
  <c r="AK165" i="3"/>
  <c r="AS156" i="3"/>
  <c r="AW158" i="3"/>
  <c r="AM159" i="3"/>
  <c r="AP160" i="3"/>
  <c r="AS161" i="3"/>
  <c r="S164" i="3"/>
  <c r="V165" i="3"/>
  <c r="BB165" i="3"/>
  <c r="H274" i="3"/>
  <c r="J91" i="3" l="1"/>
  <c r="J93" i="3"/>
  <c r="J97" i="3"/>
  <c r="J92" i="3"/>
  <c r="J96" i="3"/>
  <c r="J90" i="3"/>
  <c r="J95" i="3"/>
  <c r="J89" i="3"/>
  <c r="J94" i="3"/>
  <c r="J98" i="3"/>
  <c r="J162" i="3"/>
  <c r="J165" i="3"/>
  <c r="J164" i="3"/>
  <c r="L25" i="2" l="1" a="1"/>
  <c r="L25" i="2" s="1"/>
  <c r="L32" i="2" a="1"/>
  <c r="L32" i="2" s="1"/>
  <c r="L33" i="2" l="1" a="1"/>
  <c r="L33" i="2" s="1"/>
  <c r="M150" i="1"/>
  <c r="O150" i="1"/>
  <c r="P150" i="1"/>
  <c r="Q150" i="1"/>
  <c r="L150" i="1"/>
  <c r="M102" i="1"/>
  <c r="N102" i="1"/>
  <c r="O102" i="1"/>
  <c r="P102" i="1"/>
  <c r="Q102" i="1"/>
  <c r="M103" i="1"/>
  <c r="N103" i="1"/>
  <c r="O103" i="1"/>
  <c r="P103" i="1"/>
  <c r="Q103" i="1"/>
  <c r="M104" i="1"/>
  <c r="N104" i="1"/>
  <c r="O104" i="1"/>
  <c r="P104" i="1"/>
  <c r="Q104" i="1"/>
  <c r="M105" i="1"/>
  <c r="N105" i="1"/>
  <c r="O105" i="1"/>
  <c r="P105" i="1"/>
  <c r="Q105" i="1"/>
  <c r="M106" i="1"/>
  <c r="N106" i="1"/>
  <c r="O106" i="1"/>
  <c r="P106" i="1"/>
  <c r="Q106" i="1"/>
  <c r="L103" i="1"/>
  <c r="L104" i="1"/>
  <c r="L105" i="1"/>
  <c r="L106" i="1"/>
  <c r="L102" i="1"/>
  <c r="M97" i="1"/>
  <c r="N97" i="1"/>
  <c r="O97" i="1"/>
  <c r="P97" i="1"/>
  <c r="Q97" i="1"/>
  <c r="M98" i="1"/>
  <c r="N98" i="1"/>
  <c r="O98" i="1"/>
  <c r="P98" i="1"/>
  <c r="Q98" i="1"/>
  <c r="M99" i="1"/>
  <c r="N99" i="1"/>
  <c r="O99" i="1"/>
  <c r="P99" i="1"/>
  <c r="Q99" i="1"/>
  <c r="M100" i="1"/>
  <c r="N100" i="1"/>
  <c r="O100" i="1"/>
  <c r="P100" i="1"/>
  <c r="Q100" i="1"/>
  <c r="L98" i="1"/>
  <c r="L99" i="1"/>
  <c r="L100" i="1"/>
  <c r="L97" i="1"/>
  <c r="M115" i="1"/>
  <c r="N115" i="1"/>
  <c r="O115" i="1"/>
  <c r="P115" i="1"/>
  <c r="Q115" i="1"/>
  <c r="M116" i="1"/>
  <c r="N116" i="1"/>
  <c r="O116" i="1"/>
  <c r="P116" i="1"/>
  <c r="Q116" i="1"/>
  <c r="M117" i="1"/>
  <c r="N117" i="1"/>
  <c r="O117" i="1"/>
  <c r="P117" i="1"/>
  <c r="Q117" i="1"/>
  <c r="M118" i="1"/>
  <c r="N118" i="1"/>
  <c r="O118" i="1"/>
  <c r="P118" i="1"/>
  <c r="Q118" i="1"/>
  <c r="L116" i="1"/>
  <c r="L117" i="1"/>
  <c r="L118" i="1"/>
  <c r="L115" i="1"/>
  <c r="B18" i="24" l="1"/>
  <c r="BH2" i="24"/>
  <c r="BG2" i="24"/>
  <c r="BF2" i="24"/>
  <c r="BE2" i="24"/>
  <c r="BD2" i="24"/>
  <c r="BC2" i="24"/>
  <c r="BB2" i="24"/>
  <c r="BA2" i="24"/>
  <c r="AZ2" i="24"/>
  <c r="AY2" i="24"/>
  <c r="AX2" i="24"/>
  <c r="AW2" i="24"/>
  <c r="AV2" i="24"/>
  <c r="AU2" i="24"/>
  <c r="AT2" i="24"/>
  <c r="AS2" i="24"/>
  <c r="AR2" i="24"/>
  <c r="AQ2" i="24"/>
  <c r="AP2" i="24"/>
  <c r="AO2" i="24"/>
  <c r="AN2" i="24"/>
  <c r="AM2" i="24"/>
  <c r="AL2" i="24"/>
  <c r="AK2" i="24"/>
  <c r="AJ2" i="24"/>
  <c r="AI2" i="24"/>
  <c r="AH2" i="24"/>
  <c r="AG2" i="24"/>
  <c r="AF2" i="24"/>
  <c r="AE2" i="24"/>
  <c r="AD2" i="24"/>
  <c r="AC2" i="24"/>
  <c r="AB2" i="24"/>
  <c r="AA2" i="24"/>
  <c r="Z2" i="24"/>
  <c r="Y2" i="24"/>
  <c r="X2" i="24"/>
  <c r="W2" i="24"/>
  <c r="V2" i="24"/>
  <c r="U2" i="24"/>
  <c r="T2" i="24"/>
  <c r="S2" i="24"/>
  <c r="R2" i="24"/>
  <c r="Q2" i="24"/>
  <c r="P2" i="24"/>
  <c r="O2" i="24"/>
  <c r="N2" i="24"/>
  <c r="M2" i="24"/>
  <c r="L2" i="24"/>
  <c r="K2" i="24"/>
  <c r="BH1" i="24"/>
  <c r="BG1" i="24"/>
  <c r="BF1" i="24"/>
  <c r="BE1" i="24"/>
  <c r="BD1" i="24"/>
  <c r="BC1" i="24"/>
  <c r="BB1" i="24"/>
  <c r="BA1" i="24"/>
  <c r="AZ1" i="24"/>
  <c r="AY1" i="24"/>
  <c r="AX1" i="24"/>
  <c r="AW1" i="24"/>
  <c r="AV1" i="24"/>
  <c r="AU1" i="24"/>
  <c r="AT1" i="24"/>
  <c r="AS1" i="24"/>
  <c r="AR1" i="24"/>
  <c r="AQ1" i="24"/>
  <c r="AP1" i="24"/>
  <c r="AO1" i="24"/>
  <c r="AN1" i="24"/>
  <c r="AM1" i="24"/>
  <c r="AL1" i="24"/>
  <c r="AK1" i="24"/>
  <c r="AJ1" i="24"/>
  <c r="AI1" i="24"/>
  <c r="AH1" i="24"/>
  <c r="AG1" i="24"/>
  <c r="AF1" i="24"/>
  <c r="AE1" i="24"/>
  <c r="AD1" i="24"/>
  <c r="AC1" i="24"/>
  <c r="AB1" i="24"/>
  <c r="AA1" i="24"/>
  <c r="Z1" i="24"/>
  <c r="Y1" i="24"/>
  <c r="X1" i="24"/>
  <c r="W1" i="24"/>
  <c r="V1" i="24"/>
  <c r="U1" i="24"/>
  <c r="T1" i="24"/>
  <c r="S1" i="24"/>
  <c r="R1" i="24"/>
  <c r="Q1" i="24"/>
  <c r="P1" i="24"/>
  <c r="O1" i="24"/>
  <c r="N1" i="24"/>
  <c r="M1" i="24"/>
  <c r="L1" i="24"/>
  <c r="K1" i="24"/>
  <c r="B22" i="24" l="1"/>
  <c r="L103" i="3" l="1"/>
  <c r="M103" i="3" s="1"/>
  <c r="N103" i="3" s="1"/>
  <c r="O103" i="3" s="1"/>
  <c r="P103" i="3" s="1"/>
  <c r="Q103" i="3" s="1"/>
  <c r="R103" i="3" s="1"/>
  <c r="S103" i="3" s="1"/>
  <c r="T103" i="3" s="1"/>
  <c r="U103" i="3" s="1"/>
  <c r="V103" i="3" s="1"/>
  <c r="W103" i="3" s="1"/>
  <c r="X103" i="3" s="1"/>
  <c r="Y103" i="3" s="1"/>
  <c r="Z103" i="3" s="1"/>
  <c r="AA103" i="3" s="1"/>
  <c r="AB103" i="3" s="1"/>
  <c r="AC103" i="3" s="1"/>
  <c r="AD103" i="3" s="1"/>
  <c r="AE103" i="3" s="1"/>
  <c r="AF103" i="3" s="1"/>
  <c r="AG103" i="3" s="1"/>
  <c r="AH103" i="3" s="1"/>
  <c r="AI103" i="3" s="1"/>
  <c r="AJ103" i="3" s="1"/>
  <c r="AK103" i="3" s="1"/>
  <c r="AL103" i="3" s="1"/>
  <c r="AM103" i="3" s="1"/>
  <c r="AN103" i="3" s="1"/>
  <c r="AO103" i="3" s="1"/>
  <c r="AP103" i="3" s="1"/>
  <c r="AQ103" i="3" s="1"/>
  <c r="AR103" i="3" s="1"/>
  <c r="AS103" i="3" s="1"/>
  <c r="AT103" i="3" s="1"/>
  <c r="AU103" i="3" s="1"/>
  <c r="AV103" i="3" s="1"/>
  <c r="AW103" i="3" s="1"/>
  <c r="AX103" i="3" s="1"/>
  <c r="AY103" i="3" s="1"/>
  <c r="AZ103" i="3" s="1"/>
  <c r="BA103" i="3" s="1"/>
  <c r="BB103" i="3" s="1"/>
  <c r="BC103" i="3" s="1"/>
  <c r="BD103" i="3" s="1"/>
  <c r="L170" i="3" l="1"/>
  <c r="M170" i="3" s="1"/>
  <c r="N170" i="3" s="1"/>
  <c r="O170" i="3" s="1"/>
  <c r="P170" i="3" s="1"/>
  <c r="Q170" i="3" s="1"/>
  <c r="R170" i="3" s="1"/>
  <c r="S170" i="3" s="1"/>
  <c r="T170" i="3" s="1"/>
  <c r="U170" i="3" s="1"/>
  <c r="V170" i="3" s="1"/>
  <c r="W170" i="3" s="1"/>
  <c r="X170" i="3" s="1"/>
  <c r="Y170" i="3" s="1"/>
  <c r="Z170" i="3" s="1"/>
  <c r="AA170" i="3" s="1"/>
  <c r="AB170" i="3" s="1"/>
  <c r="AC170" i="3" s="1"/>
  <c r="AD170" i="3" s="1"/>
  <c r="AE170" i="3" s="1"/>
  <c r="AF170" i="3" s="1"/>
  <c r="AG170" i="3" s="1"/>
  <c r="AH170" i="3" s="1"/>
  <c r="AI170" i="3" s="1"/>
  <c r="AJ170" i="3" s="1"/>
  <c r="AK170" i="3" s="1"/>
  <c r="AL170" i="3" s="1"/>
  <c r="AM170" i="3" s="1"/>
  <c r="AN170" i="3" s="1"/>
  <c r="AO170" i="3" s="1"/>
  <c r="AP170" i="3" s="1"/>
  <c r="AQ170" i="3" s="1"/>
  <c r="AR170" i="3" s="1"/>
  <c r="AS170" i="3" s="1"/>
  <c r="AT170" i="3" s="1"/>
  <c r="AU170" i="3" s="1"/>
  <c r="AV170" i="3" s="1"/>
  <c r="AW170" i="3" s="1"/>
  <c r="AX170" i="3" s="1"/>
  <c r="AY170" i="3" s="1"/>
  <c r="AZ170" i="3" s="1"/>
  <c r="BA170" i="3" s="1"/>
  <c r="BB170" i="3" s="1"/>
  <c r="BC170" i="3" s="1"/>
  <c r="BD170" i="3" s="1"/>
  <c r="L189" i="3"/>
  <c r="M189" i="3" s="1"/>
  <c r="N189" i="3" s="1"/>
  <c r="O189" i="3" s="1"/>
  <c r="P189" i="3" s="1"/>
  <c r="Q189" i="3" s="1"/>
  <c r="R189" i="3" s="1"/>
  <c r="S189" i="3" s="1"/>
  <c r="T189" i="3" s="1"/>
  <c r="U189" i="3" s="1"/>
  <c r="V189" i="3" s="1"/>
  <c r="W189" i="3" s="1"/>
  <c r="X189" i="3" s="1"/>
  <c r="Y189" i="3" s="1"/>
  <c r="Z189" i="3" s="1"/>
  <c r="AA189" i="3" s="1"/>
  <c r="AB189" i="3" s="1"/>
  <c r="AC189" i="3" s="1"/>
  <c r="AD189" i="3" s="1"/>
  <c r="AE189" i="3" s="1"/>
  <c r="AF189" i="3" s="1"/>
  <c r="AG189" i="3" s="1"/>
  <c r="AH189" i="3" s="1"/>
  <c r="AI189" i="3" s="1"/>
  <c r="AJ189" i="3" s="1"/>
  <c r="AK189" i="3" s="1"/>
  <c r="AL189" i="3" s="1"/>
  <c r="AM189" i="3" s="1"/>
  <c r="AN189" i="3" s="1"/>
  <c r="AO189" i="3" s="1"/>
  <c r="AP189" i="3" s="1"/>
  <c r="AQ189" i="3" s="1"/>
  <c r="AR189" i="3" s="1"/>
  <c r="AS189" i="3" s="1"/>
  <c r="AT189" i="3" s="1"/>
  <c r="AU189" i="3" s="1"/>
  <c r="AV189" i="3" s="1"/>
  <c r="AW189" i="3" s="1"/>
  <c r="AX189" i="3" s="1"/>
  <c r="AY189" i="3" s="1"/>
  <c r="AZ189" i="3" s="1"/>
  <c r="BA189" i="3" s="1"/>
  <c r="BB189" i="3" s="1"/>
  <c r="BC189" i="3" s="1"/>
  <c r="BD189" i="3" s="1"/>
  <c r="L208" i="3"/>
  <c r="M208" i="3" s="1"/>
  <c r="N208" i="3" s="1"/>
  <c r="O208" i="3" s="1"/>
  <c r="P208" i="3" s="1"/>
  <c r="Q208" i="3" s="1"/>
  <c r="R208" i="3" s="1"/>
  <c r="S208" i="3" s="1"/>
  <c r="T208" i="3" s="1"/>
  <c r="U208" i="3" s="1"/>
  <c r="V208" i="3" s="1"/>
  <c r="W208" i="3" s="1"/>
  <c r="X208" i="3" s="1"/>
  <c r="Y208" i="3" s="1"/>
  <c r="Z208" i="3" s="1"/>
  <c r="AA208" i="3" s="1"/>
  <c r="AB208" i="3" s="1"/>
  <c r="AC208" i="3" s="1"/>
  <c r="AD208" i="3" s="1"/>
  <c r="AE208" i="3" s="1"/>
  <c r="AF208" i="3" s="1"/>
  <c r="AG208" i="3" s="1"/>
  <c r="AH208" i="3" s="1"/>
  <c r="AI208" i="3" s="1"/>
  <c r="AJ208" i="3" s="1"/>
  <c r="AK208" i="3" s="1"/>
  <c r="AL208" i="3" s="1"/>
  <c r="AM208" i="3" s="1"/>
  <c r="AN208" i="3" s="1"/>
  <c r="AO208" i="3" s="1"/>
  <c r="AP208" i="3" s="1"/>
  <c r="AQ208" i="3" s="1"/>
  <c r="AR208" i="3" s="1"/>
  <c r="AS208" i="3" s="1"/>
  <c r="AT208" i="3" s="1"/>
  <c r="AU208" i="3" s="1"/>
  <c r="AV208" i="3" s="1"/>
  <c r="AW208" i="3" s="1"/>
  <c r="AX208" i="3" s="1"/>
  <c r="AY208" i="3" s="1"/>
  <c r="AZ208" i="3" s="1"/>
  <c r="BA208" i="3" s="1"/>
  <c r="BB208" i="3" s="1"/>
  <c r="BC208" i="3" s="1"/>
  <c r="BD208" i="3" s="1"/>
  <c r="L227" i="3"/>
  <c r="M227" i="3" s="1"/>
  <c r="N227" i="3" s="1"/>
  <c r="O227" i="3" s="1"/>
  <c r="P227" i="3" s="1"/>
  <c r="Q227" i="3" s="1"/>
  <c r="R227" i="3" s="1"/>
  <c r="S227" i="3" s="1"/>
  <c r="T227" i="3" s="1"/>
  <c r="U227" i="3" s="1"/>
  <c r="V227" i="3" s="1"/>
  <c r="W227" i="3" s="1"/>
  <c r="X227" i="3" s="1"/>
  <c r="Y227" i="3" s="1"/>
  <c r="Z227" i="3" s="1"/>
  <c r="AA227" i="3" s="1"/>
  <c r="AB227" i="3" s="1"/>
  <c r="AC227" i="3" s="1"/>
  <c r="AD227" i="3" s="1"/>
  <c r="AE227" i="3" s="1"/>
  <c r="AF227" i="3" s="1"/>
  <c r="AG227" i="3" s="1"/>
  <c r="AH227" i="3" s="1"/>
  <c r="AI227" i="3" s="1"/>
  <c r="AJ227" i="3" s="1"/>
  <c r="AK227" i="3" s="1"/>
  <c r="AL227" i="3" s="1"/>
  <c r="AM227" i="3" s="1"/>
  <c r="AN227" i="3" s="1"/>
  <c r="AO227" i="3" s="1"/>
  <c r="AP227" i="3" s="1"/>
  <c r="AQ227" i="3" s="1"/>
  <c r="AR227" i="3" s="1"/>
  <c r="AS227" i="3" s="1"/>
  <c r="AT227" i="3" s="1"/>
  <c r="AU227" i="3" s="1"/>
  <c r="AV227" i="3" s="1"/>
  <c r="AW227" i="3" s="1"/>
  <c r="AX227" i="3" s="1"/>
  <c r="AY227" i="3" s="1"/>
  <c r="AZ227" i="3" s="1"/>
  <c r="BA227" i="3" s="1"/>
  <c r="BB227" i="3" s="1"/>
  <c r="BC227" i="3" s="1"/>
  <c r="BD227" i="3" s="1"/>
  <c r="L246" i="3"/>
  <c r="M246" i="3" s="1"/>
  <c r="N246" i="3" s="1"/>
  <c r="O246" i="3" s="1"/>
  <c r="P246" i="3" s="1"/>
  <c r="Q246" i="3" s="1"/>
  <c r="R246" i="3" s="1"/>
  <c r="S246" i="3" s="1"/>
  <c r="T246" i="3" s="1"/>
  <c r="U246" i="3" s="1"/>
  <c r="V246" i="3" s="1"/>
  <c r="W246" i="3" s="1"/>
  <c r="X246" i="3" s="1"/>
  <c r="Y246" i="3" s="1"/>
  <c r="Z246" i="3" s="1"/>
  <c r="AA246" i="3" s="1"/>
  <c r="AB246" i="3" s="1"/>
  <c r="AC246" i="3" s="1"/>
  <c r="AD246" i="3" s="1"/>
  <c r="AE246" i="3" s="1"/>
  <c r="AF246" i="3" s="1"/>
  <c r="AG246" i="3" s="1"/>
  <c r="AH246" i="3" s="1"/>
  <c r="AI246" i="3" s="1"/>
  <c r="AJ246" i="3" s="1"/>
  <c r="AK246" i="3" s="1"/>
  <c r="AL246" i="3" s="1"/>
  <c r="AM246" i="3" s="1"/>
  <c r="AN246" i="3" s="1"/>
  <c r="AO246" i="3" s="1"/>
  <c r="AP246" i="3" s="1"/>
  <c r="AQ246" i="3" s="1"/>
  <c r="AR246" i="3" s="1"/>
  <c r="AS246" i="3" s="1"/>
  <c r="AT246" i="3" s="1"/>
  <c r="AU246" i="3" s="1"/>
  <c r="AV246" i="3" s="1"/>
  <c r="AW246" i="3" s="1"/>
  <c r="AX246" i="3" s="1"/>
  <c r="AY246" i="3" s="1"/>
  <c r="AZ246" i="3" s="1"/>
  <c r="BA246" i="3" s="1"/>
  <c r="BB246" i="3" s="1"/>
  <c r="BC246" i="3" s="1"/>
  <c r="BD246" i="3" s="1"/>
  <c r="L88" i="3"/>
  <c r="L155" i="3"/>
  <c r="L265" i="3"/>
  <c r="L62" i="3"/>
  <c r="M62" i="3" s="1"/>
  <c r="N62" i="3" s="1"/>
  <c r="O62" i="3" s="1"/>
  <c r="P62" i="3" s="1"/>
  <c r="Q62" i="3" s="1"/>
  <c r="R62" i="3" s="1"/>
  <c r="S62" i="3" s="1"/>
  <c r="T62" i="3" s="1"/>
  <c r="U62" i="3" s="1"/>
  <c r="V62" i="3" s="1"/>
  <c r="W62" i="3" s="1"/>
  <c r="X62" i="3" s="1"/>
  <c r="Y62" i="3" s="1"/>
  <c r="Z62" i="3" s="1"/>
  <c r="AA62" i="3" s="1"/>
  <c r="AB62" i="3" s="1"/>
  <c r="AC62" i="3" s="1"/>
  <c r="AD62" i="3" s="1"/>
  <c r="AE62" i="3" s="1"/>
  <c r="AF62" i="3" s="1"/>
  <c r="AG62" i="3" s="1"/>
  <c r="AH62" i="3" s="1"/>
  <c r="AI62" i="3" s="1"/>
  <c r="AJ62" i="3" s="1"/>
  <c r="AK62" i="3" s="1"/>
  <c r="AL62" i="3" s="1"/>
  <c r="AM62" i="3" s="1"/>
  <c r="AN62" i="3" s="1"/>
  <c r="AO62" i="3" s="1"/>
  <c r="AP62" i="3" s="1"/>
  <c r="AQ62" i="3" s="1"/>
  <c r="AR62" i="3" s="1"/>
  <c r="AS62" i="3" s="1"/>
  <c r="AT62" i="3" s="1"/>
  <c r="AU62" i="3" s="1"/>
  <c r="AV62" i="3" s="1"/>
  <c r="AW62" i="3" s="1"/>
  <c r="AX62" i="3" s="1"/>
  <c r="AY62" i="3" s="1"/>
  <c r="AZ62" i="3" s="1"/>
  <c r="BA62" i="3" s="1"/>
  <c r="BB62" i="3" s="1"/>
  <c r="BC62" i="3" s="1"/>
  <c r="BD62" i="3" s="1"/>
  <c r="L49" i="3"/>
  <c r="M49" i="3" s="1"/>
  <c r="N49" i="3" s="1"/>
  <c r="O49" i="3" s="1"/>
  <c r="P49" i="3" s="1"/>
  <c r="Q49" i="3" s="1"/>
  <c r="R49" i="3" s="1"/>
  <c r="S49" i="3" s="1"/>
  <c r="T49" i="3" s="1"/>
  <c r="U49" i="3" s="1"/>
  <c r="V49" i="3" s="1"/>
  <c r="W49" i="3" s="1"/>
  <c r="X49" i="3" s="1"/>
  <c r="Y49" i="3" s="1"/>
  <c r="Z49" i="3" s="1"/>
  <c r="AA49" i="3" s="1"/>
  <c r="AB49" i="3" s="1"/>
  <c r="AC49" i="3" s="1"/>
  <c r="AD49" i="3" s="1"/>
  <c r="AE49" i="3" s="1"/>
  <c r="AF49" i="3" s="1"/>
  <c r="AG49" i="3" s="1"/>
  <c r="AH49" i="3" s="1"/>
  <c r="AI49" i="3" s="1"/>
  <c r="AJ49" i="3" s="1"/>
  <c r="AK49" i="3" s="1"/>
  <c r="AL49" i="3" s="1"/>
  <c r="AM49" i="3" s="1"/>
  <c r="AN49" i="3" s="1"/>
  <c r="AO49" i="3" s="1"/>
  <c r="AP49" i="3" s="1"/>
  <c r="AQ49" i="3" s="1"/>
  <c r="AR49" i="3" s="1"/>
  <c r="AS49" i="3" s="1"/>
  <c r="AT49" i="3" s="1"/>
  <c r="AU49" i="3" s="1"/>
  <c r="AV49" i="3" s="1"/>
  <c r="AW49" i="3" s="1"/>
  <c r="AX49" i="3" s="1"/>
  <c r="AY49" i="3" s="1"/>
  <c r="AZ49" i="3" s="1"/>
  <c r="BA49" i="3" s="1"/>
  <c r="BB49" i="3" s="1"/>
  <c r="BC49" i="3" s="1"/>
  <c r="BD49" i="3" s="1"/>
  <c r="M88" i="3" l="1"/>
  <c r="N88" i="3" s="1"/>
  <c r="O88" i="3" s="1"/>
  <c r="P88" i="3" s="1"/>
  <c r="Q88" i="3" s="1"/>
  <c r="R88" i="3" s="1"/>
  <c r="S88" i="3" s="1"/>
  <c r="T88" i="3" s="1"/>
  <c r="U88" i="3" s="1"/>
  <c r="V88" i="3" s="1"/>
  <c r="W88" i="3" s="1"/>
  <c r="X88" i="3" s="1"/>
  <c r="Y88" i="3" s="1"/>
  <c r="Z88" i="3" s="1"/>
  <c r="AA88" i="3" s="1"/>
  <c r="AB88" i="3" s="1"/>
  <c r="AC88" i="3" s="1"/>
  <c r="AD88" i="3" s="1"/>
  <c r="AE88" i="3" s="1"/>
  <c r="AF88" i="3" s="1"/>
  <c r="AG88" i="3" s="1"/>
  <c r="AH88" i="3" s="1"/>
  <c r="AI88" i="3" s="1"/>
  <c r="AJ88" i="3" s="1"/>
  <c r="AK88" i="3" s="1"/>
  <c r="AL88" i="3" s="1"/>
  <c r="AM88" i="3" s="1"/>
  <c r="AN88" i="3" s="1"/>
  <c r="AO88" i="3" s="1"/>
  <c r="AP88" i="3" s="1"/>
  <c r="AQ88" i="3" s="1"/>
  <c r="AR88" i="3" s="1"/>
  <c r="AS88" i="3" s="1"/>
  <c r="AT88" i="3" s="1"/>
  <c r="AU88" i="3" s="1"/>
  <c r="AV88" i="3" s="1"/>
  <c r="AW88" i="3" s="1"/>
  <c r="AX88" i="3" s="1"/>
  <c r="AY88" i="3" s="1"/>
  <c r="AZ88" i="3" s="1"/>
  <c r="BA88" i="3" s="1"/>
  <c r="BB88" i="3" s="1"/>
  <c r="BC88" i="3" s="1"/>
  <c r="BD88" i="3" s="1"/>
  <c r="M265" i="3"/>
  <c r="N265" i="3" s="1"/>
  <c r="O265" i="3" s="1"/>
  <c r="P265" i="3" s="1"/>
  <c r="Q265" i="3" s="1"/>
  <c r="R265" i="3" s="1"/>
  <c r="S265" i="3" s="1"/>
  <c r="T265" i="3" s="1"/>
  <c r="U265" i="3" s="1"/>
  <c r="V265" i="3" s="1"/>
  <c r="W265" i="3" s="1"/>
  <c r="X265" i="3" s="1"/>
  <c r="Y265" i="3" s="1"/>
  <c r="Z265" i="3" s="1"/>
  <c r="AA265" i="3" s="1"/>
  <c r="AB265" i="3" s="1"/>
  <c r="AC265" i="3" s="1"/>
  <c r="AD265" i="3" s="1"/>
  <c r="AE265" i="3" s="1"/>
  <c r="AF265" i="3" s="1"/>
  <c r="AG265" i="3" s="1"/>
  <c r="AH265" i="3" s="1"/>
  <c r="AI265" i="3" s="1"/>
  <c r="AJ265" i="3" s="1"/>
  <c r="AK265" i="3" s="1"/>
  <c r="AL265" i="3" s="1"/>
  <c r="AM265" i="3" s="1"/>
  <c r="AN265" i="3" s="1"/>
  <c r="AO265" i="3" s="1"/>
  <c r="AP265" i="3" s="1"/>
  <c r="AQ265" i="3" s="1"/>
  <c r="AR265" i="3" s="1"/>
  <c r="AS265" i="3" s="1"/>
  <c r="AT265" i="3" s="1"/>
  <c r="AU265" i="3" s="1"/>
  <c r="AV265" i="3" s="1"/>
  <c r="AW265" i="3" s="1"/>
  <c r="AX265" i="3" s="1"/>
  <c r="AY265" i="3" s="1"/>
  <c r="AZ265" i="3" s="1"/>
  <c r="BA265" i="3" s="1"/>
  <c r="BB265" i="3" s="1"/>
  <c r="BC265" i="3" s="1"/>
  <c r="BD265" i="3" s="1"/>
  <c r="M155" i="3"/>
  <c r="N155" i="3" s="1"/>
  <c r="O155" i="3" s="1"/>
  <c r="P155" i="3" s="1"/>
  <c r="Q155" i="3" s="1"/>
  <c r="R155" i="3" s="1"/>
  <c r="S155" i="3" s="1"/>
  <c r="T155" i="3" s="1"/>
  <c r="U155" i="3" s="1"/>
  <c r="V155" i="3" s="1"/>
  <c r="W155" i="3" s="1"/>
  <c r="X155" i="3" s="1"/>
  <c r="Y155" i="3" s="1"/>
  <c r="Z155" i="3" s="1"/>
  <c r="AA155" i="3" s="1"/>
  <c r="AB155" i="3" s="1"/>
  <c r="AC155" i="3" s="1"/>
  <c r="AD155" i="3" s="1"/>
  <c r="AE155" i="3" s="1"/>
  <c r="AF155" i="3" s="1"/>
  <c r="AG155" i="3" s="1"/>
  <c r="AH155" i="3" s="1"/>
  <c r="AI155" i="3" s="1"/>
  <c r="AJ155" i="3" s="1"/>
  <c r="AK155" i="3" s="1"/>
  <c r="AL155" i="3" s="1"/>
  <c r="AM155" i="3" s="1"/>
  <c r="AN155" i="3" s="1"/>
  <c r="AO155" i="3" s="1"/>
  <c r="AP155" i="3" s="1"/>
  <c r="AQ155" i="3" s="1"/>
  <c r="AR155" i="3" s="1"/>
  <c r="AS155" i="3" s="1"/>
  <c r="AT155" i="3" s="1"/>
  <c r="AU155" i="3" s="1"/>
  <c r="AV155" i="3" s="1"/>
  <c r="AW155" i="3" s="1"/>
  <c r="AX155" i="3" s="1"/>
  <c r="AY155" i="3" s="1"/>
  <c r="AZ155" i="3" s="1"/>
  <c r="BA155" i="3" s="1"/>
  <c r="BB155" i="3" s="1"/>
  <c r="BC155" i="3" s="1"/>
  <c r="BD155" i="3" s="1"/>
  <c r="L36" i="3"/>
  <c r="M36" i="3" s="1"/>
  <c r="N36" i="3" s="1"/>
  <c r="O36" i="3" s="1"/>
  <c r="P36" i="3" s="1"/>
  <c r="Q36" i="3" s="1"/>
  <c r="R36" i="3" s="1"/>
  <c r="S36" i="3" s="1"/>
  <c r="T36" i="3" s="1"/>
  <c r="U36" i="3" s="1"/>
  <c r="V36" i="3" s="1"/>
  <c r="W36" i="3" s="1"/>
  <c r="X36" i="3" s="1"/>
  <c r="Y36" i="3" s="1"/>
  <c r="Z36" i="3" s="1"/>
  <c r="AA36" i="3" s="1"/>
  <c r="AB36" i="3" s="1"/>
  <c r="AC36" i="3" s="1"/>
  <c r="AD36" i="3" s="1"/>
  <c r="AE36" i="3" s="1"/>
  <c r="AF36" i="3" s="1"/>
  <c r="AG36" i="3" s="1"/>
  <c r="AH36" i="3" s="1"/>
  <c r="AI36" i="3" s="1"/>
  <c r="AJ36" i="3" s="1"/>
  <c r="AK36" i="3" s="1"/>
  <c r="AL36" i="3" s="1"/>
  <c r="AM36" i="3" s="1"/>
  <c r="AN36" i="3" s="1"/>
  <c r="AO36" i="3" s="1"/>
  <c r="AP36" i="3" s="1"/>
  <c r="AQ36" i="3" s="1"/>
  <c r="AR36" i="3" s="1"/>
  <c r="AS36" i="3" s="1"/>
  <c r="AT36" i="3" s="1"/>
  <c r="AU36" i="3" s="1"/>
  <c r="AV36" i="3" s="1"/>
  <c r="AW36" i="3" s="1"/>
  <c r="AX36" i="3" s="1"/>
  <c r="AY36" i="3" s="1"/>
  <c r="AZ36" i="3" s="1"/>
  <c r="BA36" i="3" s="1"/>
  <c r="BB36" i="3" s="1"/>
  <c r="BC36" i="3" s="1"/>
  <c r="BD36" i="3" s="1"/>
  <c r="M92" i="1" l="1"/>
  <c r="L92" i="1"/>
  <c r="N92" i="1"/>
  <c r="O92" i="1"/>
  <c r="P92" i="1"/>
  <c r="Q92" i="1"/>
  <c r="Q90" i="1" l="1"/>
  <c r="N90" i="1"/>
  <c r="O90" i="1"/>
  <c r="P90" i="1"/>
  <c r="M90" i="1"/>
  <c r="H8" i="3" l="1" a="1"/>
  <c r="H8" i="3" s="1"/>
  <c r="B10" i="3"/>
  <c r="B18" i="3" l="1"/>
  <c r="B27" i="3" s="1"/>
  <c r="B33" i="3" l="1"/>
  <c r="B47" i="12" l="1"/>
  <c r="BH2" i="12"/>
  <c r="BG2" i="12"/>
  <c r="BF2" i="12"/>
  <c r="BE2" i="12"/>
  <c r="BD2" i="12"/>
  <c r="BC2" i="12"/>
  <c r="BB2" i="12"/>
  <c r="BA2" i="12"/>
  <c r="AZ2" i="12"/>
  <c r="AY2" i="12"/>
  <c r="AX2" i="12"/>
  <c r="AW2" i="12"/>
  <c r="AV2" i="12"/>
  <c r="AU2" i="12"/>
  <c r="AT2" i="12"/>
  <c r="AS2" i="12"/>
  <c r="AR2" i="12"/>
  <c r="AQ2" i="12"/>
  <c r="AP2" i="12"/>
  <c r="AO2" i="12"/>
  <c r="AN2" i="12"/>
  <c r="AM2" i="12"/>
  <c r="AL2" i="12"/>
  <c r="AK2" i="12"/>
  <c r="AJ2" i="12"/>
  <c r="AI2" i="12"/>
  <c r="AH2" i="12"/>
  <c r="AG2" i="12"/>
  <c r="AF2" i="12"/>
  <c r="AE2" i="12"/>
  <c r="AD2" i="12"/>
  <c r="AC2" i="12"/>
  <c r="AB2" i="12"/>
  <c r="AA2" i="12"/>
  <c r="Z2" i="12"/>
  <c r="Y2" i="12"/>
  <c r="X2" i="12"/>
  <c r="W2" i="12"/>
  <c r="V2" i="12"/>
  <c r="U2" i="12"/>
  <c r="T2" i="12"/>
  <c r="S2" i="12"/>
  <c r="R2" i="12"/>
  <c r="Q2" i="12"/>
  <c r="P2" i="12"/>
  <c r="O2" i="12"/>
  <c r="N2" i="12"/>
  <c r="M2" i="12"/>
  <c r="L2" i="12"/>
  <c r="K2" i="12"/>
  <c r="BH1" i="12"/>
  <c r="BG1" i="12"/>
  <c r="BF1" i="12"/>
  <c r="BE1" i="12"/>
  <c r="BD1" i="12"/>
  <c r="BC1" i="12"/>
  <c r="BB1" i="12"/>
  <c r="BA1" i="12"/>
  <c r="AZ1" i="12"/>
  <c r="AY1" i="12"/>
  <c r="AX1" i="12"/>
  <c r="AW1" i="12"/>
  <c r="AV1" i="12"/>
  <c r="AU1" i="12"/>
  <c r="AT1" i="12"/>
  <c r="AS1" i="12"/>
  <c r="AR1" i="12"/>
  <c r="AQ1" i="12"/>
  <c r="AP1" i="12"/>
  <c r="AO1" i="12"/>
  <c r="AN1" i="12"/>
  <c r="AM1" i="12"/>
  <c r="AL1" i="12"/>
  <c r="AK1" i="12"/>
  <c r="AJ1" i="12"/>
  <c r="AI1" i="12"/>
  <c r="AH1" i="12"/>
  <c r="AG1" i="12"/>
  <c r="AF1" i="12"/>
  <c r="AE1" i="12"/>
  <c r="AD1" i="12"/>
  <c r="AC1" i="12"/>
  <c r="AB1" i="12"/>
  <c r="AA1" i="12"/>
  <c r="Z1" i="12"/>
  <c r="Y1" i="12"/>
  <c r="X1" i="12"/>
  <c r="W1" i="12"/>
  <c r="V1" i="12"/>
  <c r="U1" i="12"/>
  <c r="T1" i="12"/>
  <c r="S1" i="12"/>
  <c r="R1" i="12"/>
  <c r="Q1" i="12"/>
  <c r="P1" i="12"/>
  <c r="O1" i="12"/>
  <c r="N1" i="12"/>
  <c r="M1" i="12"/>
  <c r="L1" i="12"/>
  <c r="K1" i="12"/>
  <c r="AA11" i="12" l="1"/>
  <c r="Z11" i="12"/>
  <c r="Q11" i="12"/>
  <c r="W28" i="12"/>
  <c r="W30" i="12" s="1"/>
  <c r="W32" i="12" s="1"/>
  <c r="AE28" i="12"/>
  <c r="O28" i="12"/>
  <c r="O30" i="12" s="1"/>
  <c r="O32" i="12" s="1"/>
  <c r="AM28" i="12"/>
  <c r="AM30" i="12" s="1"/>
  <c r="AM32" i="12" s="1"/>
  <c r="AU28" i="12"/>
  <c r="AU29" i="12" s="1"/>
  <c r="AU31" i="12" s="1"/>
  <c r="BC28" i="12"/>
  <c r="P28" i="12"/>
  <c r="X28" i="12"/>
  <c r="AF28" i="12"/>
  <c r="AF30" i="12" s="1"/>
  <c r="AF32" i="12" s="1"/>
  <c r="AN28" i="12"/>
  <c r="AV28" i="12"/>
  <c r="BD28" i="12"/>
  <c r="S15" i="12"/>
  <c r="Q28" i="12"/>
  <c r="Y28" i="12"/>
  <c r="AG28" i="12"/>
  <c r="AO28" i="12"/>
  <c r="AW28" i="12"/>
  <c r="BE28" i="12"/>
  <c r="BE29" i="12" s="1"/>
  <c r="BE31" i="12" s="1"/>
  <c r="R28" i="12"/>
  <c r="Z28" i="12"/>
  <c r="AH28" i="12"/>
  <c r="AP28" i="12"/>
  <c r="AX28" i="12"/>
  <c r="BF28" i="12"/>
  <c r="S28" i="12"/>
  <c r="AA28" i="12"/>
  <c r="AI28" i="12"/>
  <c r="AQ28" i="12"/>
  <c r="AY28" i="12"/>
  <c r="BG28" i="12"/>
  <c r="T28" i="12"/>
  <c r="AB28" i="12"/>
  <c r="AJ28" i="12"/>
  <c r="AR28" i="12"/>
  <c r="AZ28" i="12"/>
  <c r="BH28" i="12"/>
  <c r="W29" i="12"/>
  <c r="W31" i="12" s="1"/>
  <c r="M28" i="12"/>
  <c r="U28" i="12"/>
  <c r="AC28" i="12"/>
  <c r="AK28" i="12"/>
  <c r="AS28" i="12"/>
  <c r="BA28" i="12"/>
  <c r="N28" i="12"/>
  <c r="V28" i="12"/>
  <c r="AD28" i="12"/>
  <c r="AL28" i="12"/>
  <c r="AT28" i="12"/>
  <c r="BB28" i="12"/>
  <c r="L28" i="12"/>
  <c r="Q10" i="12"/>
  <c r="Y10" i="12"/>
  <c r="AG10" i="12"/>
  <c r="AO10" i="12"/>
  <c r="AW10" i="12"/>
  <c r="BE10" i="12"/>
  <c r="R10" i="12"/>
  <c r="AP10" i="12"/>
  <c r="AX10" i="12"/>
  <c r="BF10" i="12"/>
  <c r="AH10" i="12"/>
  <c r="AQ10" i="12"/>
  <c r="Z10" i="12"/>
  <c r="O24" i="12"/>
  <c r="O16" i="12" s="1"/>
  <c r="O10" i="12"/>
  <c r="W24" i="12"/>
  <c r="W16" i="12" s="1"/>
  <c r="W10" i="12"/>
  <c r="AE24" i="12"/>
  <c r="AE16" i="12" s="1"/>
  <c r="AE10" i="12"/>
  <c r="AM24" i="12"/>
  <c r="AM10" i="12"/>
  <c r="AU24" i="12"/>
  <c r="AU16" i="12" s="1"/>
  <c r="AU10" i="12"/>
  <c r="BC24" i="12"/>
  <c r="BC16" i="12" s="1"/>
  <c r="BC10" i="12"/>
  <c r="P24" i="12"/>
  <c r="P16" i="12" s="1"/>
  <c r="P10" i="12"/>
  <c r="X24" i="12"/>
  <c r="X10" i="12"/>
  <c r="AF24" i="12"/>
  <c r="AF16" i="12" s="1"/>
  <c r="AF10" i="12"/>
  <c r="AN24" i="12"/>
  <c r="AN16" i="12" s="1"/>
  <c r="AN10" i="12"/>
  <c r="AV24" i="12"/>
  <c r="AV10" i="12"/>
  <c r="BD24" i="12"/>
  <c r="BD16" i="12" s="1"/>
  <c r="BD10" i="12"/>
  <c r="AY10" i="12"/>
  <c r="BG10" i="12"/>
  <c r="AA10" i="12"/>
  <c r="AI10" i="12"/>
  <c r="L10" i="12"/>
  <c r="BH10" i="12"/>
  <c r="S10" i="12"/>
  <c r="T10" i="12"/>
  <c r="AB10" i="12"/>
  <c r="AJ10" i="12"/>
  <c r="AR10" i="12"/>
  <c r="AZ10" i="12"/>
  <c r="M10" i="12"/>
  <c r="U10" i="12"/>
  <c r="AC10" i="12"/>
  <c r="AK10" i="12"/>
  <c r="AS10" i="12"/>
  <c r="BA10" i="12"/>
  <c r="N10" i="12"/>
  <c r="V10" i="12"/>
  <c r="AD10" i="12"/>
  <c r="AL10" i="12"/>
  <c r="AT10" i="12"/>
  <c r="BB10" i="12"/>
  <c r="Q24" i="12"/>
  <c r="Q16" i="12" s="1"/>
  <c r="Y24" i="12"/>
  <c r="Y16" i="12" s="1"/>
  <c r="AG24" i="12"/>
  <c r="AG16" i="12" s="1"/>
  <c r="AO24" i="12"/>
  <c r="AO16" i="12" s="1"/>
  <c r="AW24" i="12"/>
  <c r="AW16" i="12" s="1"/>
  <c r="BE24" i="12"/>
  <c r="BE16" i="12" s="1"/>
  <c r="R24" i="12"/>
  <c r="R16" i="12" s="1"/>
  <c r="Z24" i="12"/>
  <c r="Z16" i="12" s="1"/>
  <c r="AH24" i="12"/>
  <c r="AH16" i="12" s="1"/>
  <c r="AP24" i="12"/>
  <c r="AP16" i="12" s="1"/>
  <c r="AX24" i="12"/>
  <c r="AX16" i="12" s="1"/>
  <c r="BF24" i="12"/>
  <c r="BF16" i="12" s="1"/>
  <c r="S24" i="12"/>
  <c r="S16" i="12" s="1"/>
  <c r="AA24" i="12"/>
  <c r="AA16" i="12" s="1"/>
  <c r="AI24" i="12"/>
  <c r="AI16" i="12" s="1"/>
  <c r="AQ24" i="12"/>
  <c r="AQ16" i="12" s="1"/>
  <c r="AY24" i="12"/>
  <c r="AY16" i="12" s="1"/>
  <c r="BG24" i="12"/>
  <c r="BG16" i="12" s="1"/>
  <c r="L24" i="12"/>
  <c r="L16" i="12" s="1"/>
  <c r="T24" i="12"/>
  <c r="T16" i="12" s="1"/>
  <c r="AB24" i="12"/>
  <c r="AB16" i="12" s="1"/>
  <c r="AJ24" i="12"/>
  <c r="AJ16" i="12" s="1"/>
  <c r="AR24" i="12"/>
  <c r="AR16" i="12" s="1"/>
  <c r="AZ24" i="12"/>
  <c r="AZ16" i="12" s="1"/>
  <c r="BH24" i="12"/>
  <c r="BH16" i="12" s="1"/>
  <c r="M24" i="12"/>
  <c r="M16" i="12" s="1"/>
  <c r="U24" i="12"/>
  <c r="U16" i="12" s="1"/>
  <c r="AC24" i="12"/>
  <c r="AC16" i="12" s="1"/>
  <c r="AK24" i="12"/>
  <c r="AK16" i="12" s="1"/>
  <c r="AS24" i="12"/>
  <c r="AS16" i="12" s="1"/>
  <c r="BA24" i="12"/>
  <c r="BA16" i="12" s="1"/>
  <c r="N24" i="12"/>
  <c r="N16" i="12" s="1"/>
  <c r="V24" i="12"/>
  <c r="V16" i="12" s="1"/>
  <c r="AD24" i="12"/>
  <c r="AD16" i="12" s="1"/>
  <c r="AL24" i="12"/>
  <c r="AL16" i="12" s="1"/>
  <c r="AT24" i="12"/>
  <c r="AT16" i="12" s="1"/>
  <c r="BB24" i="12"/>
  <c r="BB16" i="12" s="1"/>
  <c r="AF9" i="12"/>
  <c r="AF11" i="12"/>
  <c r="Y9" i="12"/>
  <c r="Y11" i="12"/>
  <c r="AH9" i="12"/>
  <c r="AH11" i="12"/>
  <c r="S9" i="12"/>
  <c r="S11" i="12"/>
  <c r="AA9" i="12"/>
  <c r="AI9" i="12"/>
  <c r="AI11" i="12"/>
  <c r="AQ9" i="12"/>
  <c r="AQ11" i="12"/>
  <c r="AY9" i="12"/>
  <c r="AY11" i="12"/>
  <c r="BG9" i="12"/>
  <c r="BG11" i="12"/>
  <c r="P9" i="12"/>
  <c r="P11" i="12"/>
  <c r="BD9" i="12"/>
  <c r="BD11" i="12"/>
  <c r="AG9" i="12"/>
  <c r="AG11" i="12"/>
  <c r="R9" i="12"/>
  <c r="R11" i="12"/>
  <c r="BF9" i="12"/>
  <c r="BF11" i="12"/>
  <c r="L9" i="12"/>
  <c r="T9" i="12"/>
  <c r="T11" i="12"/>
  <c r="AB9" i="12"/>
  <c r="AB11" i="12"/>
  <c r="AJ9" i="12"/>
  <c r="AJ11" i="12"/>
  <c r="AR9" i="12"/>
  <c r="AR11" i="12"/>
  <c r="AZ9" i="12"/>
  <c r="AZ11" i="12"/>
  <c r="BH9" i="12"/>
  <c r="BH11" i="12"/>
  <c r="AN9" i="12"/>
  <c r="AN11" i="12"/>
  <c r="AW9" i="12"/>
  <c r="AW11" i="12"/>
  <c r="AX9" i="12"/>
  <c r="AX11" i="12"/>
  <c r="M9" i="12"/>
  <c r="M11" i="12"/>
  <c r="U9" i="12"/>
  <c r="U11" i="12"/>
  <c r="AC9" i="12"/>
  <c r="AC11" i="12"/>
  <c r="AK9" i="12"/>
  <c r="AK11" i="12"/>
  <c r="AS9" i="12"/>
  <c r="AS11" i="12"/>
  <c r="BA9" i="12"/>
  <c r="BA11" i="12"/>
  <c r="AV9" i="12"/>
  <c r="AV11" i="12"/>
  <c r="AO9" i="12"/>
  <c r="AO11" i="12"/>
  <c r="Z9" i="12"/>
  <c r="N9" i="12"/>
  <c r="N11" i="12"/>
  <c r="V9" i="12"/>
  <c r="V11" i="12"/>
  <c r="AD9" i="12"/>
  <c r="AD11" i="12"/>
  <c r="AL9" i="12"/>
  <c r="AL11" i="12"/>
  <c r="AT9" i="12"/>
  <c r="AT11" i="12"/>
  <c r="BB9" i="12"/>
  <c r="BB11" i="12"/>
  <c r="X9" i="12"/>
  <c r="X11" i="12"/>
  <c r="Q9" i="12"/>
  <c r="BE9" i="12"/>
  <c r="BE11" i="12"/>
  <c r="AP9" i="12"/>
  <c r="AP11" i="12"/>
  <c r="O9" i="12"/>
  <c r="O11" i="12"/>
  <c r="W9" i="12"/>
  <c r="W11" i="12"/>
  <c r="AE9" i="12"/>
  <c r="AE11" i="12"/>
  <c r="AM9" i="12"/>
  <c r="AM11" i="12"/>
  <c r="AU9" i="12"/>
  <c r="AU11" i="12"/>
  <c r="BC9" i="12"/>
  <c r="BC11" i="12"/>
  <c r="AH14" i="12"/>
  <c r="AH13" i="12"/>
  <c r="AH17" i="12"/>
  <c r="AH15" i="12"/>
  <c r="AH18" i="12"/>
  <c r="S14" i="12"/>
  <c r="S13" i="12"/>
  <c r="S17" i="12"/>
  <c r="S18" i="12"/>
  <c r="AA14" i="12"/>
  <c r="AA13" i="12"/>
  <c r="AA15" i="12"/>
  <c r="AA17" i="12"/>
  <c r="AA18" i="12"/>
  <c r="AI14" i="12"/>
  <c r="AI13" i="12"/>
  <c r="AI15" i="12"/>
  <c r="AI17" i="12"/>
  <c r="AI18" i="12"/>
  <c r="AQ14" i="12"/>
  <c r="AQ13" i="12"/>
  <c r="AQ17" i="12"/>
  <c r="AQ15" i="12"/>
  <c r="AQ18" i="12"/>
  <c r="AY14" i="12"/>
  <c r="AY13" i="12"/>
  <c r="AY15" i="12"/>
  <c r="AY17" i="12"/>
  <c r="AY18" i="12"/>
  <c r="BG14" i="12"/>
  <c r="BG13" i="12"/>
  <c r="BG17" i="12"/>
  <c r="BG15" i="12"/>
  <c r="BG18" i="12"/>
  <c r="R14" i="12"/>
  <c r="R13" i="12"/>
  <c r="R15" i="12"/>
  <c r="R17" i="12"/>
  <c r="R18" i="12"/>
  <c r="L14" i="12"/>
  <c r="L13" i="12"/>
  <c r="L17" i="12"/>
  <c r="L15" i="12"/>
  <c r="L18" i="12"/>
  <c r="T14" i="12"/>
  <c r="T13" i="12"/>
  <c r="T15" i="12"/>
  <c r="T17" i="12"/>
  <c r="T18" i="12"/>
  <c r="AB14" i="12"/>
  <c r="AB13" i="12"/>
  <c r="AB15" i="12"/>
  <c r="AB17" i="12"/>
  <c r="AB18" i="12"/>
  <c r="AJ14" i="12"/>
  <c r="AJ13" i="12"/>
  <c r="AJ15" i="12"/>
  <c r="AJ17" i="12"/>
  <c r="AJ18" i="12"/>
  <c r="AR14" i="12"/>
  <c r="AR13" i="12"/>
  <c r="AR17" i="12"/>
  <c r="AR15" i="12"/>
  <c r="AR18" i="12"/>
  <c r="AZ14" i="12"/>
  <c r="AZ13" i="12"/>
  <c r="AZ17" i="12"/>
  <c r="AZ15" i="12"/>
  <c r="AZ18" i="12"/>
  <c r="BH14" i="12"/>
  <c r="BH13" i="12"/>
  <c r="BH17" i="12"/>
  <c r="BH15" i="12"/>
  <c r="BH18" i="12"/>
  <c r="AP14" i="12"/>
  <c r="AP13" i="12"/>
  <c r="AP15" i="12"/>
  <c r="AP17" i="12"/>
  <c r="AP18" i="12"/>
  <c r="M14" i="12"/>
  <c r="M13" i="12"/>
  <c r="M15" i="12"/>
  <c r="M17" i="12"/>
  <c r="M18" i="12"/>
  <c r="U14" i="12"/>
  <c r="U13" i="12"/>
  <c r="U15" i="12"/>
  <c r="U17" i="12"/>
  <c r="U18" i="12"/>
  <c r="AC14" i="12"/>
  <c r="AC13" i="12"/>
  <c r="AC15" i="12"/>
  <c r="AC17" i="12"/>
  <c r="AC18" i="12"/>
  <c r="AK14" i="12"/>
  <c r="AK13" i="12"/>
  <c r="AK17" i="12"/>
  <c r="AK15" i="12"/>
  <c r="AK18" i="12"/>
  <c r="AS14" i="12"/>
  <c r="AS13" i="12"/>
  <c r="AS17" i="12"/>
  <c r="AS15" i="12"/>
  <c r="AS18" i="12"/>
  <c r="BA14" i="12"/>
  <c r="BA13" i="12"/>
  <c r="BA17" i="12"/>
  <c r="BA15" i="12"/>
  <c r="BA18" i="12"/>
  <c r="BF14" i="12"/>
  <c r="BF13" i="12"/>
  <c r="BF15" i="12"/>
  <c r="BF17" i="12"/>
  <c r="BF18" i="12"/>
  <c r="N14" i="12"/>
  <c r="N13" i="12"/>
  <c r="N17" i="12"/>
  <c r="N15" i="12"/>
  <c r="N18" i="12"/>
  <c r="V14" i="12"/>
  <c r="V13" i="12"/>
  <c r="V17" i="12"/>
  <c r="V15" i="12"/>
  <c r="V18" i="12"/>
  <c r="AD14" i="12"/>
  <c r="AD13" i="12"/>
  <c r="AD15" i="12"/>
  <c r="AD17" i="12"/>
  <c r="AD18" i="12"/>
  <c r="AL14" i="12"/>
  <c r="AL13" i="12"/>
  <c r="AL15" i="12"/>
  <c r="AL17" i="12"/>
  <c r="AL18" i="12"/>
  <c r="AT14" i="12"/>
  <c r="AT13" i="12"/>
  <c r="AT17" i="12"/>
  <c r="AT15" i="12"/>
  <c r="AT18" i="12"/>
  <c r="BB14" i="12"/>
  <c r="BB13" i="12"/>
  <c r="BB17" i="12"/>
  <c r="BB15" i="12"/>
  <c r="BB18" i="12"/>
  <c r="L11" i="12"/>
  <c r="Z14" i="12"/>
  <c r="Z13" i="12"/>
  <c r="Z17" i="12"/>
  <c r="Z15" i="12"/>
  <c r="Z18" i="12"/>
  <c r="O14" i="12"/>
  <c r="O13" i="12"/>
  <c r="O17" i="12"/>
  <c r="O15" i="12"/>
  <c r="O18" i="12"/>
  <c r="W14" i="12"/>
  <c r="W13" i="12"/>
  <c r="W17" i="12"/>
  <c r="W15" i="12"/>
  <c r="W18" i="12"/>
  <c r="AE14" i="12"/>
  <c r="AE13" i="12"/>
  <c r="AE17" i="12"/>
  <c r="AE15" i="12"/>
  <c r="AE18" i="12"/>
  <c r="AM14" i="12"/>
  <c r="AM13" i="12"/>
  <c r="AM17" i="12"/>
  <c r="AM15" i="12"/>
  <c r="AM18" i="12"/>
  <c r="AU14" i="12"/>
  <c r="AU13" i="12"/>
  <c r="AU15" i="12"/>
  <c r="AU17" i="12"/>
  <c r="AU18" i="12"/>
  <c r="BC14" i="12"/>
  <c r="BC13" i="12"/>
  <c r="BC15" i="12"/>
  <c r="BC17" i="12"/>
  <c r="BC18" i="12"/>
  <c r="P14" i="12"/>
  <c r="P13" i="12"/>
  <c r="P17" i="12"/>
  <c r="P15" i="12"/>
  <c r="P18" i="12"/>
  <c r="X14" i="12"/>
  <c r="X13" i="12"/>
  <c r="X15" i="12"/>
  <c r="X17" i="12"/>
  <c r="X18" i="12"/>
  <c r="AF14" i="12"/>
  <c r="AF13" i="12"/>
  <c r="AF17" i="12"/>
  <c r="AF15" i="12"/>
  <c r="AF18" i="12"/>
  <c r="AN14" i="12"/>
  <c r="AN13" i="12"/>
  <c r="AN15" i="12"/>
  <c r="AN17" i="12"/>
  <c r="AN18" i="12"/>
  <c r="AV14" i="12"/>
  <c r="AV13" i="12"/>
  <c r="AV17" i="12"/>
  <c r="AV15" i="12"/>
  <c r="AV18" i="12"/>
  <c r="BD14" i="12"/>
  <c r="BD13" i="12"/>
  <c r="BD15" i="12"/>
  <c r="BD17" i="12"/>
  <c r="BD18" i="12"/>
  <c r="AX14" i="12"/>
  <c r="AX13" i="12"/>
  <c r="AX15" i="12"/>
  <c r="AX17" i="12"/>
  <c r="AX18" i="12"/>
  <c r="Q14" i="12"/>
  <c r="Q13" i="12"/>
  <c r="Q17" i="12"/>
  <c r="Q15" i="12"/>
  <c r="Q18" i="12"/>
  <c r="Y14" i="12"/>
  <c r="Y13" i="12"/>
  <c r="Y17" i="12"/>
  <c r="Y15" i="12"/>
  <c r="Y18" i="12"/>
  <c r="AG14" i="12"/>
  <c r="AG13" i="12"/>
  <c r="AG17" i="12"/>
  <c r="AG15" i="12"/>
  <c r="AG18" i="12"/>
  <c r="AO14" i="12"/>
  <c r="AO13" i="12"/>
  <c r="AO17" i="12"/>
  <c r="AO15" i="12"/>
  <c r="AO18" i="12"/>
  <c r="AW14" i="12"/>
  <c r="AW13" i="12"/>
  <c r="AW17" i="12"/>
  <c r="AW15" i="12"/>
  <c r="AW18" i="12"/>
  <c r="BE14" i="12"/>
  <c r="BE13" i="12"/>
  <c r="BE17" i="12"/>
  <c r="BE15" i="12"/>
  <c r="BE18" i="12"/>
  <c r="O7" i="12"/>
  <c r="BE7" i="12"/>
  <c r="BF7" i="12"/>
  <c r="Q7" i="12"/>
  <c r="Y7" i="12"/>
  <c r="AG7" i="12"/>
  <c r="AO7" i="12"/>
  <c r="AW7" i="12"/>
  <c r="R7" i="12"/>
  <c r="Z7" i="12"/>
  <c r="AH7" i="12"/>
  <c r="AP7" i="12"/>
  <c r="AX7" i="12"/>
  <c r="S7" i="12"/>
  <c r="AA7" i="12"/>
  <c r="AI7" i="12"/>
  <c r="AQ7" i="12"/>
  <c r="AY7" i="12"/>
  <c r="BG7" i="12"/>
  <c r="L7" i="12"/>
  <c r="T7" i="12"/>
  <c r="AB7" i="12"/>
  <c r="AJ7" i="12"/>
  <c r="AR7" i="12"/>
  <c r="AZ7" i="12"/>
  <c r="BH7" i="12"/>
  <c r="M7" i="12"/>
  <c r="U7" i="12"/>
  <c r="AC7" i="12"/>
  <c r="AK7" i="12"/>
  <c r="AS7" i="12"/>
  <c r="BA7" i="12"/>
  <c r="N7" i="12"/>
  <c r="V7" i="12"/>
  <c r="AD7" i="12"/>
  <c r="AL7" i="12"/>
  <c r="AT7" i="12"/>
  <c r="BB7" i="12"/>
  <c r="W7" i="12"/>
  <c r="AE7" i="12"/>
  <c r="AM7" i="12"/>
  <c r="AU7" i="12"/>
  <c r="BC7" i="12"/>
  <c r="P7" i="12"/>
  <c r="X7" i="12"/>
  <c r="AF7" i="12"/>
  <c r="AN7" i="12"/>
  <c r="AV7" i="12"/>
  <c r="BD7" i="12"/>
  <c r="B74" i="12"/>
  <c r="C49" i="12"/>
  <c r="C58" i="12" s="1"/>
  <c r="O29" i="12" l="1"/>
  <c r="O31" i="12" s="1"/>
  <c r="AM29" i="12"/>
  <c r="AM31" i="12" s="1"/>
  <c r="AI21" i="12"/>
  <c r="AI37" i="12" s="1"/>
  <c r="AF29" i="12"/>
  <c r="AF31" i="12" s="1"/>
  <c r="AF33" i="12" s="1"/>
  <c r="AH21" i="12"/>
  <c r="AH37" i="12" s="1"/>
  <c r="Z21" i="12"/>
  <c r="Z37" i="12" s="1"/>
  <c r="AW21" i="12"/>
  <c r="AW37" i="12" s="1"/>
  <c r="AK21" i="12"/>
  <c r="AK37" i="12" s="1"/>
  <c r="X21" i="12"/>
  <c r="X37" i="12" s="1"/>
  <c r="AD30" i="12"/>
  <c r="AD32" i="12" s="1"/>
  <c r="AD34" i="12" s="1"/>
  <c r="AC30" i="12"/>
  <c r="AC32" i="12" s="1"/>
  <c r="AC34" i="12" s="1"/>
  <c r="BG29" i="12"/>
  <c r="BG31" i="12" s="1"/>
  <c r="BG33" i="12" s="1"/>
  <c r="BG30" i="12"/>
  <c r="BG32" i="12" s="1"/>
  <c r="BG34" i="12" s="1"/>
  <c r="AX30" i="12"/>
  <c r="AX32" i="12" s="1"/>
  <c r="AX34" i="12" s="1"/>
  <c r="AG30" i="12"/>
  <c r="AG32" i="12" s="1"/>
  <c r="AG34" i="12" s="1"/>
  <c r="X29" i="12"/>
  <c r="X31" i="12" s="1"/>
  <c r="X33" i="12" s="1"/>
  <c r="X30" i="12"/>
  <c r="X32" i="12" s="1"/>
  <c r="X34" i="12" s="1"/>
  <c r="V30" i="12"/>
  <c r="V32" i="12" s="1"/>
  <c r="V34" i="12" s="1"/>
  <c r="U30" i="12"/>
  <c r="U32" i="12" s="1"/>
  <c r="U34" i="12" s="1"/>
  <c r="AY30" i="12"/>
  <c r="AY32" i="12" s="1"/>
  <c r="AY34" i="12" s="1"/>
  <c r="AP30" i="12"/>
  <c r="AP32" i="12" s="1"/>
  <c r="AP34" i="12" s="1"/>
  <c r="Y30" i="12"/>
  <c r="Y32" i="12" s="1"/>
  <c r="Y34" i="12" s="1"/>
  <c r="P29" i="12"/>
  <c r="P31" i="12" s="1"/>
  <c r="P33" i="12" s="1"/>
  <c r="P30" i="12"/>
  <c r="P32" i="12" s="1"/>
  <c r="P34" i="12" s="1"/>
  <c r="AH30" i="12"/>
  <c r="AH32" i="12" s="1"/>
  <c r="AH34" i="12" s="1"/>
  <c r="AZ29" i="12"/>
  <c r="AZ31" i="12" s="1"/>
  <c r="AZ33" i="12" s="1"/>
  <c r="AZ30" i="12"/>
  <c r="AZ32" i="12" s="1"/>
  <c r="AZ34" i="12" s="1"/>
  <c r="AI29" i="12"/>
  <c r="AI31" i="12" s="1"/>
  <c r="AI33" i="12" s="1"/>
  <c r="AI30" i="12"/>
  <c r="AI32" i="12" s="1"/>
  <c r="AI34" i="12" s="1"/>
  <c r="Z30" i="12"/>
  <c r="Z32" i="12" s="1"/>
  <c r="Z34" i="12" s="1"/>
  <c r="AU30" i="12"/>
  <c r="AU32" i="12" s="1"/>
  <c r="AU34" i="12" s="1"/>
  <c r="N29" i="12"/>
  <c r="N31" i="12" s="1"/>
  <c r="N33" i="12" s="1"/>
  <c r="N30" i="12"/>
  <c r="N32" i="12" s="1"/>
  <c r="N34" i="12" s="1"/>
  <c r="BH29" i="12"/>
  <c r="BH31" i="12" s="1"/>
  <c r="BH33" i="12" s="1"/>
  <c r="BH30" i="12"/>
  <c r="BH32" i="12" s="1"/>
  <c r="BH34" i="12" s="1"/>
  <c r="L29" i="12"/>
  <c r="L31" i="12" s="1"/>
  <c r="L33" i="12" s="1"/>
  <c r="L30" i="12"/>
  <c r="L32" i="12" s="1"/>
  <c r="L34" i="12" s="1"/>
  <c r="AR29" i="12"/>
  <c r="AR31" i="12" s="1"/>
  <c r="AR33" i="12" s="1"/>
  <c r="AR30" i="12"/>
  <c r="AR32" i="12" s="1"/>
  <c r="AR34" i="12" s="1"/>
  <c r="AA29" i="12"/>
  <c r="AA31" i="12" s="1"/>
  <c r="AA33" i="12" s="1"/>
  <c r="AA30" i="12"/>
  <c r="AA32" i="12" s="1"/>
  <c r="AA34" i="12" s="1"/>
  <c r="R29" i="12"/>
  <c r="R31" i="12" s="1"/>
  <c r="R33" i="12" s="1"/>
  <c r="R30" i="12"/>
  <c r="R32" i="12" s="1"/>
  <c r="R34" i="12" s="1"/>
  <c r="BD29" i="12"/>
  <c r="BD31" i="12" s="1"/>
  <c r="BD33" i="12" s="1"/>
  <c r="BD30" i="12"/>
  <c r="BD32" i="12" s="1"/>
  <c r="BD34" i="12" s="1"/>
  <c r="AQ29" i="12"/>
  <c r="AQ31" i="12" s="1"/>
  <c r="AQ33" i="12" s="1"/>
  <c r="AQ30" i="12"/>
  <c r="AQ32" i="12" s="1"/>
  <c r="AQ34" i="12" s="1"/>
  <c r="BB30" i="12"/>
  <c r="BB32" i="12" s="1"/>
  <c r="BB34" i="12" s="1"/>
  <c r="BA30" i="12"/>
  <c r="BA32" i="12" s="1"/>
  <c r="BA34" i="12" s="1"/>
  <c r="AJ29" i="12"/>
  <c r="AJ31" i="12" s="1"/>
  <c r="AJ33" i="12" s="1"/>
  <c r="AJ30" i="12"/>
  <c r="AJ32" i="12" s="1"/>
  <c r="AJ34" i="12" s="1"/>
  <c r="S30" i="12"/>
  <c r="S32" i="12" s="1"/>
  <c r="S34" i="12" s="1"/>
  <c r="BE30" i="12"/>
  <c r="BE32" i="12" s="1"/>
  <c r="BE34" i="12" s="1"/>
  <c r="AV29" i="12"/>
  <c r="AV31" i="12" s="1"/>
  <c r="AV33" i="12" s="1"/>
  <c r="AV30" i="12"/>
  <c r="AV32" i="12" s="1"/>
  <c r="AV34" i="12" s="1"/>
  <c r="Q29" i="12"/>
  <c r="Q31" i="12" s="1"/>
  <c r="Q33" i="12" s="1"/>
  <c r="Q30" i="12"/>
  <c r="Q32" i="12" s="1"/>
  <c r="Q34" i="12" s="1"/>
  <c r="AT30" i="12"/>
  <c r="AT32" i="12" s="1"/>
  <c r="AT34" i="12" s="1"/>
  <c r="AS30" i="12"/>
  <c r="AS32" i="12" s="1"/>
  <c r="AS34" i="12" s="1"/>
  <c r="AB29" i="12"/>
  <c r="AB31" i="12" s="1"/>
  <c r="AB33" i="12" s="1"/>
  <c r="AB30" i="12"/>
  <c r="AB32" i="12" s="1"/>
  <c r="AB34" i="12" s="1"/>
  <c r="AW30" i="12"/>
  <c r="AW32" i="12" s="1"/>
  <c r="AW34" i="12" s="1"/>
  <c r="AN29" i="12"/>
  <c r="AN31" i="12" s="1"/>
  <c r="AN33" i="12" s="1"/>
  <c r="AN30" i="12"/>
  <c r="AN32" i="12" s="1"/>
  <c r="AN34" i="12" s="1"/>
  <c r="AE30" i="12"/>
  <c r="AE32" i="12" s="1"/>
  <c r="AE34" i="12" s="1"/>
  <c r="M29" i="12"/>
  <c r="M31" i="12" s="1"/>
  <c r="M33" i="12" s="1"/>
  <c r="M30" i="12"/>
  <c r="M32" i="12" s="1"/>
  <c r="M34" i="12" s="1"/>
  <c r="BC30" i="12"/>
  <c r="BC32" i="12" s="1"/>
  <c r="BC34" i="12" s="1"/>
  <c r="AL30" i="12"/>
  <c r="AL32" i="12" s="1"/>
  <c r="AL34" i="12" s="1"/>
  <c r="AK30" i="12"/>
  <c r="AK32" i="12" s="1"/>
  <c r="AK34" i="12" s="1"/>
  <c r="T30" i="12"/>
  <c r="T32" i="12" s="1"/>
  <c r="T34" i="12" s="1"/>
  <c r="BF30" i="12"/>
  <c r="BF32" i="12" s="1"/>
  <c r="BF34" i="12" s="1"/>
  <c r="AO30" i="12"/>
  <c r="AO32" i="12" s="1"/>
  <c r="AO34" i="12" s="1"/>
  <c r="BC29" i="12"/>
  <c r="BC31" i="12" s="1"/>
  <c r="BC33" i="12" s="1"/>
  <c r="W21" i="12"/>
  <c r="W37" i="12" s="1"/>
  <c r="AX21" i="12"/>
  <c r="AX37" i="12" s="1"/>
  <c r="Q21" i="12"/>
  <c r="Q37" i="12" s="1"/>
  <c r="AZ21" i="12"/>
  <c r="AZ37" i="12" s="1"/>
  <c r="AU21" i="12"/>
  <c r="AU37" i="12" s="1"/>
  <c r="AE29" i="12"/>
  <c r="AE31" i="12" s="1"/>
  <c r="AE33" i="12" s="1"/>
  <c r="P21" i="12"/>
  <c r="P37" i="12" s="1"/>
  <c r="AL21" i="12"/>
  <c r="AL37" i="12" s="1"/>
  <c r="AG21" i="12"/>
  <c r="AG37" i="12" s="1"/>
  <c r="AY21" i="12"/>
  <c r="AY37" i="12" s="1"/>
  <c r="O25" i="12"/>
  <c r="O26" i="12" s="1"/>
  <c r="AF25" i="12"/>
  <c r="AF26" i="12" s="1"/>
  <c r="AU25" i="12"/>
  <c r="AU26" i="12" s="1"/>
  <c r="U21" i="12"/>
  <c r="U37" i="12" s="1"/>
  <c r="Y29" i="12"/>
  <c r="Y31" i="12" s="1"/>
  <c r="Y33" i="12" s="1"/>
  <c r="AG29" i="12"/>
  <c r="AG31" i="12" s="1"/>
  <c r="AG33" i="12" s="1"/>
  <c r="Y21" i="12"/>
  <c r="Y37" i="12" s="1"/>
  <c r="BF21" i="12"/>
  <c r="BF37" i="12" s="1"/>
  <c r="O21" i="12"/>
  <c r="O37" i="12" s="1"/>
  <c r="AJ21" i="12"/>
  <c r="AJ37" i="12" s="1"/>
  <c r="W25" i="12"/>
  <c r="W26" i="12" s="1"/>
  <c r="BC25" i="12"/>
  <c r="BC26" i="12" s="1"/>
  <c r="AE25" i="12"/>
  <c r="AE26" i="12" s="1"/>
  <c r="AF34" i="12"/>
  <c r="AU33" i="12"/>
  <c r="O34" i="12"/>
  <c r="AD29" i="12"/>
  <c r="AD31" i="12" s="1"/>
  <c r="AD33" i="12" s="1"/>
  <c r="AS29" i="12"/>
  <c r="AS31" i="12" s="1"/>
  <c r="AS33" i="12" s="1"/>
  <c r="AY29" i="12"/>
  <c r="AY31" i="12" s="1"/>
  <c r="AY33" i="12" s="1"/>
  <c r="S29" i="12"/>
  <c r="S31" i="12" s="1"/>
  <c r="S33" i="12" s="1"/>
  <c r="AH29" i="12"/>
  <c r="AH31" i="12" s="1"/>
  <c r="AH33" i="12" s="1"/>
  <c r="O33" i="12"/>
  <c r="AM33" i="12"/>
  <c r="BB29" i="12"/>
  <c r="BB31" i="12" s="1"/>
  <c r="BB33" i="12" s="1"/>
  <c r="V29" i="12"/>
  <c r="V31" i="12" s="1"/>
  <c r="V33" i="12" s="1"/>
  <c r="AK29" i="12"/>
  <c r="AK31" i="12" s="1"/>
  <c r="AK33" i="12" s="1"/>
  <c r="BE33" i="12"/>
  <c r="AW29" i="12"/>
  <c r="AW31" i="12" s="1"/>
  <c r="AW33" i="12" s="1"/>
  <c r="BF29" i="12"/>
  <c r="BF31" i="12" s="1"/>
  <c r="BF33" i="12" s="1"/>
  <c r="Z29" i="12"/>
  <c r="Z31" i="12" s="1"/>
  <c r="Z33" i="12" s="1"/>
  <c r="AM34" i="12"/>
  <c r="AT29" i="12"/>
  <c r="AT31" i="12" s="1"/>
  <c r="AT33" i="12" s="1"/>
  <c r="AC29" i="12"/>
  <c r="AC31" i="12" s="1"/>
  <c r="AC33" i="12" s="1"/>
  <c r="T29" i="12"/>
  <c r="T31" i="12" s="1"/>
  <c r="T33" i="12" s="1"/>
  <c r="AX29" i="12"/>
  <c r="AX31" i="12" s="1"/>
  <c r="AX33" i="12" s="1"/>
  <c r="W33" i="12"/>
  <c r="AL29" i="12"/>
  <c r="AL31" i="12" s="1"/>
  <c r="AL33" i="12" s="1"/>
  <c r="BA29" i="12"/>
  <c r="BA31" i="12" s="1"/>
  <c r="BA33" i="12" s="1"/>
  <c r="U29" i="12"/>
  <c r="U31" i="12" s="1"/>
  <c r="U33" i="12" s="1"/>
  <c r="AP29" i="12"/>
  <c r="AP31" i="12" s="1"/>
  <c r="AP33" i="12" s="1"/>
  <c r="AO29" i="12"/>
  <c r="AO31" i="12" s="1"/>
  <c r="AO33" i="12" s="1"/>
  <c r="W34" i="12"/>
  <c r="AM21" i="12"/>
  <c r="AM37" i="12" s="1"/>
  <c r="AE21" i="12"/>
  <c r="AE37" i="12" s="1"/>
  <c r="AO21" i="12"/>
  <c r="AO37" i="12" s="1"/>
  <c r="AC21" i="12"/>
  <c r="AC37" i="12" s="1"/>
  <c r="L21" i="12"/>
  <c r="L37" i="12" s="1"/>
  <c r="P25" i="12"/>
  <c r="P26" i="12" s="1"/>
  <c r="AT21" i="12"/>
  <c r="AT37" i="12" s="1"/>
  <c r="AB21" i="12"/>
  <c r="AB37" i="12" s="1"/>
  <c r="BE21" i="12"/>
  <c r="BE37" i="12" s="1"/>
  <c r="AQ21" i="12"/>
  <c r="AQ37" i="12" s="1"/>
  <c r="BD25" i="12"/>
  <c r="BD26" i="12" s="1"/>
  <c r="AP21" i="12"/>
  <c r="AP37" i="12" s="1"/>
  <c r="M21" i="12"/>
  <c r="M37" i="12" s="1"/>
  <c r="AD21" i="12"/>
  <c r="AD37" i="12" s="1"/>
  <c r="R21" i="12"/>
  <c r="R37" i="12" s="1"/>
  <c r="AN25" i="12"/>
  <c r="AN26" i="12" s="1"/>
  <c r="BA21" i="12"/>
  <c r="BA37" i="12" s="1"/>
  <c r="V21" i="12"/>
  <c r="V37" i="12" s="1"/>
  <c r="AS21" i="12"/>
  <c r="AS37" i="12" s="1"/>
  <c r="N21" i="12"/>
  <c r="N37" i="12" s="1"/>
  <c r="BB21" i="12"/>
  <c r="BB37" i="12" s="1"/>
  <c r="BD21" i="12"/>
  <c r="BD37" i="12" s="1"/>
  <c r="AN21" i="12"/>
  <c r="AN37" i="12" s="1"/>
  <c r="AA21" i="12"/>
  <c r="AA37" i="12" s="1"/>
  <c r="X25" i="12"/>
  <c r="X26" i="12" s="1"/>
  <c r="X16" i="12"/>
  <c r="AV21" i="12"/>
  <c r="AV37" i="12" s="1"/>
  <c r="AM25" i="12"/>
  <c r="AM26" i="12" s="1"/>
  <c r="AM16" i="12"/>
  <c r="AV25" i="12"/>
  <c r="AV26" i="12" s="1"/>
  <c r="AV16" i="12"/>
  <c r="BC21" i="12"/>
  <c r="BC37" i="12" s="1"/>
  <c r="AR21" i="12"/>
  <c r="AR37" i="12" s="1"/>
  <c r="S21" i="12"/>
  <c r="S37" i="12" s="1"/>
  <c r="BH21" i="12"/>
  <c r="BH37" i="12" s="1"/>
  <c r="T21" i="12"/>
  <c r="T37" i="12" s="1"/>
  <c r="BG21" i="12"/>
  <c r="BG37" i="12" s="1"/>
  <c r="AF21" i="12"/>
  <c r="AF37" i="12" s="1"/>
  <c r="Z25" i="12"/>
  <c r="Z26" i="12" s="1"/>
  <c r="AG25" i="12"/>
  <c r="AG26" i="12" s="1"/>
  <c r="M25" i="12"/>
  <c r="M26" i="12" s="1"/>
  <c r="AJ25" i="12"/>
  <c r="AJ26" i="12" s="1"/>
  <c r="BG25" i="12"/>
  <c r="BG26" i="12" s="1"/>
  <c r="Y25" i="12"/>
  <c r="Y26" i="12" s="1"/>
  <c r="AZ25" i="12"/>
  <c r="AZ26" i="12" s="1"/>
  <c r="BB25" i="12"/>
  <c r="BB26" i="12" s="1"/>
  <c r="AB25" i="12"/>
  <c r="AB26" i="12" s="1"/>
  <c r="AY25" i="12"/>
  <c r="AY26" i="12" s="1"/>
  <c r="Q25" i="12"/>
  <c r="Q26" i="12" s="1"/>
  <c r="AT25" i="12"/>
  <c r="AT26" i="12" s="1"/>
  <c r="T25" i="12"/>
  <c r="T26" i="12" s="1"/>
  <c r="AQ25" i="12"/>
  <c r="AQ26" i="12" s="1"/>
  <c r="BF25" i="12"/>
  <c r="BF26" i="12" s="1"/>
  <c r="R25" i="12"/>
  <c r="R26" i="12" s="1"/>
  <c r="AL25" i="12"/>
  <c r="AL26" i="12" s="1"/>
  <c r="BA25" i="12"/>
  <c r="BA26" i="12" s="1"/>
  <c r="L25" i="12"/>
  <c r="L26" i="12" s="1"/>
  <c r="AI25" i="12"/>
  <c r="AI26" i="12" s="1"/>
  <c r="AX25" i="12"/>
  <c r="AX26" i="12" s="1"/>
  <c r="AO25" i="12"/>
  <c r="AO26" i="12" s="1"/>
  <c r="AR25" i="12"/>
  <c r="AR26" i="12" s="1"/>
  <c r="AD25" i="12"/>
  <c r="AD26" i="12" s="1"/>
  <c r="AS25" i="12"/>
  <c r="AS26" i="12" s="1"/>
  <c r="AA25" i="12"/>
  <c r="AA26" i="12" s="1"/>
  <c r="AP25" i="12"/>
  <c r="AP26" i="12" s="1"/>
  <c r="BE25" i="12"/>
  <c r="BE26" i="12" s="1"/>
  <c r="N25" i="12"/>
  <c r="N26" i="12" s="1"/>
  <c r="AC25" i="12"/>
  <c r="AC26" i="12" s="1"/>
  <c r="U25" i="12"/>
  <c r="U26" i="12" s="1"/>
  <c r="V25" i="12"/>
  <c r="V26" i="12" s="1"/>
  <c r="AK25" i="12"/>
  <c r="AK26" i="12" s="1"/>
  <c r="BH25" i="12"/>
  <c r="BH26" i="12" s="1"/>
  <c r="S25" i="12"/>
  <c r="S26" i="12" s="1"/>
  <c r="AH25" i="12"/>
  <c r="AH26" i="12" s="1"/>
  <c r="AW25" i="12"/>
  <c r="AW26" i="12" s="1"/>
  <c r="AX45" i="12"/>
  <c r="BC41" i="12"/>
  <c r="AM41" i="12"/>
  <c r="W41" i="12"/>
  <c r="AP41" i="12"/>
  <c r="Q41" i="12"/>
  <c r="BB41" i="12"/>
  <c r="AL41" i="12"/>
  <c r="V41" i="12"/>
  <c r="Z41" i="12"/>
  <c r="AV41" i="12"/>
  <c r="AS41" i="12"/>
  <c r="AC41" i="12"/>
  <c r="M41" i="12"/>
  <c r="AW41" i="12"/>
  <c r="BH41" i="12"/>
  <c r="AR41" i="12"/>
  <c r="AB41" i="12"/>
  <c r="R41" i="12"/>
  <c r="BD41" i="12"/>
  <c r="BG41" i="12"/>
  <c r="AQ41" i="12"/>
  <c r="AA41" i="12"/>
  <c r="AH41" i="12"/>
  <c r="AF41" i="12"/>
  <c r="BF41" i="12"/>
  <c r="AG41" i="12"/>
  <c r="P41" i="12"/>
  <c r="AY41" i="12"/>
  <c r="AI41" i="12"/>
  <c r="S41" i="12"/>
  <c r="Y41" i="12"/>
  <c r="AU41" i="12"/>
  <c r="AE41" i="12"/>
  <c r="O41" i="12"/>
  <c r="BE41" i="12"/>
  <c r="X41" i="12"/>
  <c r="AT41" i="12"/>
  <c r="AD41" i="12"/>
  <c r="N41" i="12"/>
  <c r="AO41" i="12"/>
  <c r="BA41" i="12"/>
  <c r="AK41" i="12"/>
  <c r="U41" i="12"/>
  <c r="AX41" i="12"/>
  <c r="AN41" i="12"/>
  <c r="AZ41" i="12"/>
  <c r="AJ41" i="12"/>
  <c r="T41" i="12"/>
  <c r="L41" i="12"/>
  <c r="C67" i="12"/>
  <c r="B101" i="12" l="1"/>
  <c r="C76" i="12"/>
  <c r="B105" i="12" l="1"/>
  <c r="C85" i="12"/>
  <c r="B111" i="12" l="1"/>
  <c r="C94" i="12"/>
  <c r="B137" i="12" l="1"/>
  <c r="B139" i="12" l="1"/>
  <c r="B143" i="12" s="1"/>
  <c r="B147" i="12" s="1"/>
  <c r="B165" i="12" l="1"/>
  <c r="C167" i="12"/>
  <c r="C174" i="12" s="1"/>
  <c r="B21" i="10" l="1"/>
  <c r="B27" i="10" l="1"/>
  <c r="B100" i="3" l="1"/>
  <c r="C35" i="3"/>
  <c r="C48" i="3" l="1"/>
  <c r="C61" i="3" s="1"/>
  <c r="B167" i="3"/>
  <c r="B283" i="3" s="1"/>
  <c r="C74" i="3" l="1"/>
  <c r="C87" i="3" l="1"/>
  <c r="J24" i="2" l="1" a="1"/>
  <c r="J24" i="2" s="1"/>
  <c r="L20" i="24"/>
  <c r="K20" i="24"/>
  <c r="M20" i="24" l="1"/>
  <c r="B10" i="2" l="1"/>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BH1" i="5"/>
  <c r="BG1" i="5"/>
  <c r="BF1" i="5"/>
  <c r="BE1" i="5"/>
  <c r="BD1" i="5"/>
  <c r="BC1" i="5"/>
  <c r="BB1" i="5"/>
  <c r="BA1" i="5"/>
  <c r="AZ1" i="5"/>
  <c r="AY1" i="5"/>
  <c r="AX1" i="5"/>
  <c r="AW1" i="5"/>
  <c r="AV1" i="5"/>
  <c r="AU1" i="5"/>
  <c r="AT1" i="5"/>
  <c r="AS1" i="5"/>
  <c r="AR1" i="5"/>
  <c r="AQ1" i="5"/>
  <c r="AP1" i="5"/>
  <c r="AO1" i="5"/>
  <c r="AN1" i="5"/>
  <c r="AM1" i="5"/>
  <c r="AL1" i="5"/>
  <c r="AK1" i="5"/>
  <c r="AJ1" i="5"/>
  <c r="AI1" i="5"/>
  <c r="AH1" i="5"/>
  <c r="AG1" i="5"/>
  <c r="AF1" i="5"/>
  <c r="AE1" i="5"/>
  <c r="AD1" i="5"/>
  <c r="AC1" i="5"/>
  <c r="AB1" i="5"/>
  <c r="AA1" i="5"/>
  <c r="Z1" i="5"/>
  <c r="Y1" i="5"/>
  <c r="X1" i="5"/>
  <c r="W1" i="5"/>
  <c r="V1" i="5"/>
  <c r="U1" i="5"/>
  <c r="T1" i="5"/>
  <c r="S1" i="5"/>
  <c r="R1" i="5"/>
  <c r="Q1" i="5"/>
  <c r="P1" i="5"/>
  <c r="O1" i="5"/>
  <c r="N1" i="5"/>
  <c r="M1" i="5"/>
  <c r="L1" i="5"/>
  <c r="K1" i="5"/>
  <c r="AL24" i="5" l="1"/>
  <c r="AL16" i="5" s="1"/>
  <c r="AL11" i="1" s="1"/>
  <c r="AD24" i="5"/>
  <c r="V24" i="5"/>
  <c r="V16" i="5" s="1"/>
  <c r="V11" i="1" s="1"/>
  <c r="N24" i="5"/>
  <c r="N16" i="5" s="1"/>
  <c r="N11" i="1" s="1"/>
  <c r="AT24" i="5"/>
  <c r="AT16" i="5" s="1"/>
  <c r="AT11" i="1" s="1"/>
  <c r="BB24" i="5"/>
  <c r="BB16" i="5" s="1"/>
  <c r="BB11" i="1" s="1"/>
  <c r="O24" i="5"/>
  <c r="O25" i="5" s="1"/>
  <c r="W24" i="5"/>
  <c r="W16" i="5" s="1"/>
  <c r="W11" i="1" s="1"/>
  <c r="AE24" i="5"/>
  <c r="AE16" i="5" s="1"/>
  <c r="AE11" i="1" s="1"/>
  <c r="AM24" i="5"/>
  <c r="AM16" i="5" s="1"/>
  <c r="AM11" i="1" s="1"/>
  <c r="AU24" i="5"/>
  <c r="AU16" i="5" s="1"/>
  <c r="AU11" i="1" s="1"/>
  <c r="BC24" i="5"/>
  <c r="BC16" i="5" s="1"/>
  <c r="BC11" i="1" s="1"/>
  <c r="P24" i="5"/>
  <c r="P25" i="5" s="1"/>
  <c r="X24" i="5"/>
  <c r="X16" i="5" s="1"/>
  <c r="X11" i="1" s="1"/>
  <c r="AF24" i="5"/>
  <c r="AF16" i="5" s="1"/>
  <c r="AF11" i="1" s="1"/>
  <c r="AN24" i="5"/>
  <c r="AN16" i="5" s="1"/>
  <c r="AN11" i="1" s="1"/>
  <c r="AV24" i="5"/>
  <c r="AV16" i="5" s="1"/>
  <c r="AV11" i="1" s="1"/>
  <c r="BD24" i="5"/>
  <c r="BD16" i="5" s="1"/>
  <c r="BD11" i="1" s="1"/>
  <c r="Q24" i="5"/>
  <c r="Q16" i="5" s="1"/>
  <c r="Q11" i="1" s="1"/>
  <c r="Y24" i="5"/>
  <c r="Y16" i="5" s="1"/>
  <c r="Y11" i="1" s="1"/>
  <c r="AG24" i="5"/>
  <c r="AG16" i="5" s="1"/>
  <c r="AG11" i="1" s="1"/>
  <c r="AO24" i="5"/>
  <c r="AO16" i="5" s="1"/>
  <c r="AO11" i="1" s="1"/>
  <c r="AW24" i="5"/>
  <c r="AW16" i="5" s="1"/>
  <c r="AW11" i="1" s="1"/>
  <c r="BE24" i="5"/>
  <c r="BE16" i="5" s="1"/>
  <c r="BE11" i="1" s="1"/>
  <c r="R24" i="5"/>
  <c r="R16" i="5" s="1"/>
  <c r="R11" i="1" s="1"/>
  <c r="Z24" i="5"/>
  <c r="Z16" i="5" s="1"/>
  <c r="Z11" i="1" s="1"/>
  <c r="AH24" i="5"/>
  <c r="AH16" i="5" s="1"/>
  <c r="AH11" i="1" s="1"/>
  <c r="AP24" i="5"/>
  <c r="AP16" i="5" s="1"/>
  <c r="AP11" i="1" s="1"/>
  <c r="AX24" i="5"/>
  <c r="AX16" i="5" s="1"/>
  <c r="AX11" i="1" s="1"/>
  <c r="BF24" i="5"/>
  <c r="BF16" i="5" s="1"/>
  <c r="BF11" i="1" s="1"/>
  <c r="L13" i="5"/>
  <c r="S24" i="5"/>
  <c r="S16" i="5" s="1"/>
  <c r="S11" i="1" s="1"/>
  <c r="AA24" i="5"/>
  <c r="AA16" i="5" s="1"/>
  <c r="AA11" i="1" s="1"/>
  <c r="AI24" i="5"/>
  <c r="AI16" i="5" s="1"/>
  <c r="AI11" i="1" s="1"/>
  <c r="AQ24" i="5"/>
  <c r="AQ16" i="5" s="1"/>
  <c r="AQ11" i="1" s="1"/>
  <c r="AY24" i="5"/>
  <c r="AY16" i="5" s="1"/>
  <c r="AY11" i="1" s="1"/>
  <c r="BG24" i="5"/>
  <c r="BG16" i="5" s="1"/>
  <c r="BG11" i="1" s="1"/>
  <c r="L24" i="5"/>
  <c r="L25" i="5" s="1"/>
  <c r="L28" i="5"/>
  <c r="L30" i="5" s="1"/>
  <c r="T24" i="5"/>
  <c r="T16" i="5" s="1"/>
  <c r="T11" i="1" s="1"/>
  <c r="T28" i="5"/>
  <c r="T30" i="5" s="1"/>
  <c r="T32" i="5" s="1"/>
  <c r="T18" i="1" s="1"/>
  <c r="AB24" i="5"/>
  <c r="AB16" i="5" s="1"/>
  <c r="AB11" i="1" s="1"/>
  <c r="AJ24" i="5"/>
  <c r="AJ16" i="5" s="1"/>
  <c r="AJ11" i="1" s="1"/>
  <c r="AR24" i="5"/>
  <c r="AR16" i="5" s="1"/>
  <c r="AR11" i="1" s="1"/>
  <c r="AZ24" i="5"/>
  <c r="AZ16" i="5" s="1"/>
  <c r="AZ11" i="1" s="1"/>
  <c r="BH24" i="5"/>
  <c r="BH16" i="5" s="1"/>
  <c r="BH11" i="1" s="1"/>
  <c r="M24" i="5"/>
  <c r="M16" i="5" s="1"/>
  <c r="M11" i="1" s="1"/>
  <c r="U24" i="5"/>
  <c r="U16" i="5" s="1"/>
  <c r="U11" i="1" s="1"/>
  <c r="AC24" i="5"/>
  <c r="AC16" i="5" s="1"/>
  <c r="AC11" i="1" s="1"/>
  <c r="AK24" i="5"/>
  <c r="AK16" i="5" s="1"/>
  <c r="AK11" i="1" s="1"/>
  <c r="AS24" i="5"/>
  <c r="AS16" i="5" s="1"/>
  <c r="AS11" i="1" s="1"/>
  <c r="BA24" i="5"/>
  <c r="BA16" i="5" s="1"/>
  <c r="BA11" i="1" s="1"/>
  <c r="AV10" i="5"/>
  <c r="AV21" i="5" s="1"/>
  <c r="AV15" i="1" s="1"/>
  <c r="BD10" i="5"/>
  <c r="BD21" i="5" s="1"/>
  <c r="BD15" i="1" s="1"/>
  <c r="AF10" i="5"/>
  <c r="AF21" i="5" s="1"/>
  <c r="AF15" i="1" s="1"/>
  <c r="X10" i="5"/>
  <c r="X21" i="5" s="1"/>
  <c r="X15" i="1" s="1"/>
  <c r="AN10" i="5"/>
  <c r="AN21" i="5" s="1"/>
  <c r="AN15" i="1" s="1"/>
  <c r="P10" i="5"/>
  <c r="P21" i="5" s="1"/>
  <c r="P15" i="1" s="1"/>
  <c r="N10" i="5"/>
  <c r="N21" i="5" s="1"/>
  <c r="N15" i="1" s="1"/>
  <c r="V10" i="5"/>
  <c r="V21" i="5" s="1"/>
  <c r="V15" i="1" s="1"/>
  <c r="AD10" i="5"/>
  <c r="AD21" i="5" s="1"/>
  <c r="AD15" i="1" s="1"/>
  <c r="AL10" i="5"/>
  <c r="AL21" i="5" s="1"/>
  <c r="AL15" i="1" s="1"/>
  <c r="AT10" i="5"/>
  <c r="AT21" i="5" s="1"/>
  <c r="AT15" i="1" s="1"/>
  <c r="BB10" i="5"/>
  <c r="BB21" i="5" s="1"/>
  <c r="BB15" i="1" s="1"/>
  <c r="O10" i="5"/>
  <c r="O21" i="5" s="1"/>
  <c r="O15" i="1" s="1"/>
  <c r="W10" i="5"/>
  <c r="W21" i="5" s="1"/>
  <c r="W15" i="1" s="1"/>
  <c r="AE10" i="5"/>
  <c r="AE21" i="5" s="1"/>
  <c r="AE15" i="1" s="1"/>
  <c r="AM10" i="5"/>
  <c r="AM21" i="5" s="1"/>
  <c r="AM15" i="1" s="1"/>
  <c r="AU10" i="5"/>
  <c r="AU21" i="5" s="1"/>
  <c r="AU15" i="1" s="1"/>
  <c r="BC10" i="5"/>
  <c r="BC21" i="5" s="1"/>
  <c r="BC15" i="1" s="1"/>
  <c r="Q10" i="5"/>
  <c r="Q21" i="5" s="1"/>
  <c r="Q15" i="1" s="1"/>
  <c r="Y10" i="5"/>
  <c r="Y21" i="5" s="1"/>
  <c r="Y15" i="1" s="1"/>
  <c r="AG10" i="5"/>
  <c r="AG21" i="5" s="1"/>
  <c r="AG15" i="1" s="1"/>
  <c r="AO10" i="5"/>
  <c r="AO21" i="5" s="1"/>
  <c r="AO15" i="1" s="1"/>
  <c r="AW10" i="5"/>
  <c r="AW21" i="5" s="1"/>
  <c r="AW15" i="1" s="1"/>
  <c r="BE10" i="5"/>
  <c r="BE21" i="5" s="1"/>
  <c r="BE15" i="1" s="1"/>
  <c r="T15" i="5"/>
  <c r="T10" i="1" s="1"/>
  <c r="R10" i="5"/>
  <c r="R21" i="5" s="1"/>
  <c r="R15" i="1" s="1"/>
  <c r="Z10" i="5"/>
  <c r="Z21" i="5" s="1"/>
  <c r="Z15" i="1" s="1"/>
  <c r="AH10" i="5"/>
  <c r="AH21" i="5" s="1"/>
  <c r="AH15" i="1" s="1"/>
  <c r="AP10" i="5"/>
  <c r="AP21" i="5" s="1"/>
  <c r="AP15" i="1" s="1"/>
  <c r="AX10" i="5"/>
  <c r="AX21" i="5" s="1"/>
  <c r="AX15" i="1" s="1"/>
  <c r="BF10" i="5"/>
  <c r="BF21" i="5" s="1"/>
  <c r="BF15" i="1" s="1"/>
  <c r="S10" i="5"/>
  <c r="AA10" i="5"/>
  <c r="AA21" i="5" s="1"/>
  <c r="AA15" i="1" s="1"/>
  <c r="AI10" i="5"/>
  <c r="AI21" i="5" s="1"/>
  <c r="AI15" i="1" s="1"/>
  <c r="AQ10" i="5"/>
  <c r="AQ21" i="5" s="1"/>
  <c r="AQ15" i="1" s="1"/>
  <c r="AY10" i="5"/>
  <c r="AY21" i="5" s="1"/>
  <c r="AY15" i="1" s="1"/>
  <c r="BG10" i="5"/>
  <c r="BG21" i="5" s="1"/>
  <c r="BG15" i="1" s="1"/>
  <c r="L10" i="5"/>
  <c r="L21" i="5" s="1"/>
  <c r="L15" i="1" s="1"/>
  <c r="T10" i="5"/>
  <c r="T21" i="5" s="1"/>
  <c r="T15" i="1" s="1"/>
  <c r="AB10" i="5"/>
  <c r="AB21" i="5" s="1"/>
  <c r="AB15" i="1" s="1"/>
  <c r="AJ10" i="5"/>
  <c r="AJ21" i="5" s="1"/>
  <c r="AJ15" i="1" s="1"/>
  <c r="AR10" i="5"/>
  <c r="AR21" i="5" s="1"/>
  <c r="AR15" i="1" s="1"/>
  <c r="AZ10" i="5"/>
  <c r="AZ21" i="5" s="1"/>
  <c r="AZ15" i="1" s="1"/>
  <c r="BH10" i="5"/>
  <c r="BH21" i="5" s="1"/>
  <c r="BH15" i="1" s="1"/>
  <c r="M10" i="5"/>
  <c r="M21" i="5" s="1"/>
  <c r="M15" i="1" s="1"/>
  <c r="U10" i="5"/>
  <c r="U21" i="5" s="1"/>
  <c r="U15" i="1" s="1"/>
  <c r="AC10" i="5"/>
  <c r="AC21" i="5" s="1"/>
  <c r="AC15" i="1" s="1"/>
  <c r="AK10" i="5"/>
  <c r="AK21" i="5" s="1"/>
  <c r="AK15" i="1" s="1"/>
  <c r="AS10" i="5"/>
  <c r="AS21" i="5" s="1"/>
  <c r="AS15" i="1" s="1"/>
  <c r="BA10" i="5"/>
  <c r="BA21" i="5" s="1"/>
  <c r="BA15" i="1" s="1"/>
  <c r="S28" i="5"/>
  <c r="S30" i="5" s="1"/>
  <c r="S32" i="5" s="1"/>
  <c r="N7" i="5"/>
  <c r="V7" i="5"/>
  <c r="AD7" i="5"/>
  <c r="AL7" i="5"/>
  <c r="AT7" i="5"/>
  <c r="BB7" i="5"/>
  <c r="O7" i="5"/>
  <c r="W7" i="5"/>
  <c r="AE7" i="5"/>
  <c r="AM7" i="5"/>
  <c r="AU7" i="5"/>
  <c r="BC7" i="5"/>
  <c r="P7" i="5"/>
  <c r="X7" i="5"/>
  <c r="AF7" i="5"/>
  <c r="AN7" i="5"/>
  <c r="AV7" i="5"/>
  <c r="BD7" i="5"/>
  <c r="Q7" i="5"/>
  <c r="Y7" i="5"/>
  <c r="AG7" i="5"/>
  <c r="AO7" i="5"/>
  <c r="AW7" i="5"/>
  <c r="BE7" i="5"/>
  <c r="R7" i="5"/>
  <c r="Z7" i="5"/>
  <c r="AH7" i="5"/>
  <c r="AP7" i="5"/>
  <c r="AX7" i="5"/>
  <c r="BF7" i="5"/>
  <c r="S7" i="5"/>
  <c r="AA7" i="5"/>
  <c r="AI7" i="5"/>
  <c r="AQ7" i="5"/>
  <c r="AY7" i="5"/>
  <c r="BG7" i="5"/>
  <c r="L7" i="5"/>
  <c r="T7" i="5"/>
  <c r="AB7" i="5"/>
  <c r="AJ7" i="5"/>
  <c r="AR7" i="5"/>
  <c r="AZ7" i="5"/>
  <c r="BH7" i="5"/>
  <c r="M7" i="5"/>
  <c r="U7" i="5"/>
  <c r="AC7" i="5"/>
  <c r="AK7" i="5"/>
  <c r="AS7" i="5"/>
  <c r="BA7" i="5"/>
  <c r="AT9" i="5"/>
  <c r="AT20" i="5" s="1"/>
  <c r="AT28" i="5"/>
  <c r="AT30" i="5" s="1"/>
  <c r="O9" i="5"/>
  <c r="O28" i="5"/>
  <c r="O30" i="5" s="1"/>
  <c r="W9" i="5"/>
  <c r="W20" i="5" s="1"/>
  <c r="W28" i="5"/>
  <c r="W30" i="5" s="1"/>
  <c r="AE9" i="5"/>
  <c r="AE20" i="5" s="1"/>
  <c r="AE28" i="5"/>
  <c r="AE30" i="5" s="1"/>
  <c r="AM9" i="5"/>
  <c r="AM20" i="5" s="1"/>
  <c r="AM28" i="5"/>
  <c r="AM30" i="5" s="1"/>
  <c r="AU9" i="5"/>
  <c r="AU20" i="5" s="1"/>
  <c r="AU28" i="5"/>
  <c r="AU30" i="5" s="1"/>
  <c r="BC9" i="5"/>
  <c r="BC20" i="5" s="1"/>
  <c r="BC28" i="5"/>
  <c r="BC30" i="5" s="1"/>
  <c r="AL9" i="5"/>
  <c r="AL20" i="5" s="1"/>
  <c r="AL28" i="5"/>
  <c r="AL30" i="5" s="1"/>
  <c r="P9" i="5"/>
  <c r="P28" i="5"/>
  <c r="P30" i="5" s="1"/>
  <c r="X9" i="5"/>
  <c r="X20" i="5" s="1"/>
  <c r="X28" i="5"/>
  <c r="X30" i="5" s="1"/>
  <c r="AF9" i="5"/>
  <c r="AF20" i="5" s="1"/>
  <c r="AF28" i="5"/>
  <c r="AF30" i="5" s="1"/>
  <c r="AN9" i="5"/>
  <c r="AN20" i="5" s="1"/>
  <c r="AN28" i="5"/>
  <c r="AN30" i="5" s="1"/>
  <c r="AV9" i="5"/>
  <c r="AV20" i="5" s="1"/>
  <c r="AV28" i="5"/>
  <c r="AV30" i="5" s="1"/>
  <c r="BD9" i="5"/>
  <c r="BD20" i="5" s="1"/>
  <c r="BD28" i="5"/>
  <c r="BD30" i="5" s="1"/>
  <c r="BB9" i="5"/>
  <c r="BB20" i="5" s="1"/>
  <c r="BB28" i="5"/>
  <c r="BB30" i="5" s="1"/>
  <c r="Q9" i="5"/>
  <c r="Q28" i="5"/>
  <c r="Q30" i="5" s="1"/>
  <c r="Y9" i="5"/>
  <c r="Y20" i="5" s="1"/>
  <c r="Y28" i="5"/>
  <c r="Y30" i="5" s="1"/>
  <c r="AG9" i="5"/>
  <c r="AG20" i="5" s="1"/>
  <c r="AG28" i="5"/>
  <c r="AG30" i="5" s="1"/>
  <c r="AO9" i="5"/>
  <c r="AO20" i="5" s="1"/>
  <c r="AO28" i="5"/>
  <c r="AO30" i="5" s="1"/>
  <c r="AW9" i="5"/>
  <c r="AW20" i="5" s="1"/>
  <c r="AW28" i="5"/>
  <c r="AW30" i="5" s="1"/>
  <c r="BE9" i="5"/>
  <c r="BE20" i="5" s="1"/>
  <c r="BE28" i="5"/>
  <c r="BE30" i="5" s="1"/>
  <c r="R9" i="5"/>
  <c r="R28" i="5"/>
  <c r="R30" i="5" s="1"/>
  <c r="Z9" i="5"/>
  <c r="Z20" i="5" s="1"/>
  <c r="Z28" i="5"/>
  <c r="Z30" i="5" s="1"/>
  <c r="AH9" i="5"/>
  <c r="AH20" i="5" s="1"/>
  <c r="AH28" i="5"/>
  <c r="AH30" i="5" s="1"/>
  <c r="AP9" i="5"/>
  <c r="AP20" i="5" s="1"/>
  <c r="AP28" i="5"/>
  <c r="AP30" i="5" s="1"/>
  <c r="AX9" i="5"/>
  <c r="AX20" i="5" s="1"/>
  <c r="AX28" i="5"/>
  <c r="AX30" i="5" s="1"/>
  <c r="BF9" i="5"/>
  <c r="BF20" i="5" s="1"/>
  <c r="BF28" i="5"/>
  <c r="BF30" i="5" s="1"/>
  <c r="V9" i="5"/>
  <c r="V20" i="5" s="1"/>
  <c r="V28" i="5"/>
  <c r="V30" i="5" s="1"/>
  <c r="S9" i="5"/>
  <c r="AA9" i="5"/>
  <c r="AA20" i="5" s="1"/>
  <c r="AA28" i="5"/>
  <c r="AA30" i="5" s="1"/>
  <c r="AI9" i="5"/>
  <c r="AI20" i="5" s="1"/>
  <c r="AI28" i="5"/>
  <c r="AI30" i="5" s="1"/>
  <c r="AQ9" i="5"/>
  <c r="AQ20" i="5" s="1"/>
  <c r="AQ28" i="5"/>
  <c r="AQ30" i="5" s="1"/>
  <c r="AY9" i="5"/>
  <c r="AY20" i="5" s="1"/>
  <c r="AY28" i="5"/>
  <c r="AY30" i="5" s="1"/>
  <c r="BG9" i="5"/>
  <c r="BG20" i="5" s="1"/>
  <c r="BG28" i="5"/>
  <c r="BG30" i="5" s="1"/>
  <c r="AD9" i="5"/>
  <c r="AD20" i="5" s="1"/>
  <c r="AD28" i="5"/>
  <c r="AD30" i="5" s="1"/>
  <c r="L9" i="5"/>
  <c r="T9" i="5"/>
  <c r="T20" i="5" s="1"/>
  <c r="AB9" i="5"/>
  <c r="AB20" i="5" s="1"/>
  <c r="AB28" i="5"/>
  <c r="AB30" i="5" s="1"/>
  <c r="AJ9" i="5"/>
  <c r="AJ20" i="5" s="1"/>
  <c r="AJ28" i="5"/>
  <c r="AJ30" i="5" s="1"/>
  <c r="AR9" i="5"/>
  <c r="AR20" i="5" s="1"/>
  <c r="AR28" i="5"/>
  <c r="AR30" i="5" s="1"/>
  <c r="AZ9" i="5"/>
  <c r="AZ20" i="5" s="1"/>
  <c r="AZ28" i="5"/>
  <c r="AZ30" i="5" s="1"/>
  <c r="BH9" i="5"/>
  <c r="BH20" i="5" s="1"/>
  <c r="BH28" i="5"/>
  <c r="BH30" i="5" s="1"/>
  <c r="N9" i="5"/>
  <c r="N20" i="5" s="1"/>
  <c r="N28" i="5"/>
  <c r="N30" i="5" s="1"/>
  <c r="M9" i="5"/>
  <c r="M20" i="5" s="1"/>
  <c r="M28" i="5"/>
  <c r="M30" i="5" s="1"/>
  <c r="U9" i="5"/>
  <c r="U20" i="5" s="1"/>
  <c r="U28" i="5"/>
  <c r="U30" i="5" s="1"/>
  <c r="AC9" i="5"/>
  <c r="AC20" i="5" s="1"/>
  <c r="AC28" i="5"/>
  <c r="AC30" i="5" s="1"/>
  <c r="AK9" i="5"/>
  <c r="AK20" i="5" s="1"/>
  <c r="AK28" i="5"/>
  <c r="AK30" i="5" s="1"/>
  <c r="AS9" i="5"/>
  <c r="AS20" i="5" s="1"/>
  <c r="AS28" i="5"/>
  <c r="AS30" i="5" s="1"/>
  <c r="BA9" i="5"/>
  <c r="BA20" i="5" s="1"/>
  <c r="BA28" i="5"/>
  <c r="BA30" i="5" s="1"/>
  <c r="P14" i="5"/>
  <c r="P13" i="5"/>
  <c r="X14" i="5"/>
  <c r="X13" i="5"/>
  <c r="AF14" i="5"/>
  <c r="AF13" i="5"/>
  <c r="AN14" i="5"/>
  <c r="AN13" i="5"/>
  <c r="AV14" i="5"/>
  <c r="AV13" i="5"/>
  <c r="BD14" i="5"/>
  <c r="BD13" i="5"/>
  <c r="Q14" i="5"/>
  <c r="Q13" i="5"/>
  <c r="Y14" i="5"/>
  <c r="Y13" i="5"/>
  <c r="AG14" i="5"/>
  <c r="AG13" i="5"/>
  <c r="AO14" i="5"/>
  <c r="AO13" i="5"/>
  <c r="AW14" i="5"/>
  <c r="AW13" i="5"/>
  <c r="BE14" i="5"/>
  <c r="BE13" i="5"/>
  <c r="R14" i="5"/>
  <c r="R13" i="5"/>
  <c r="Z14" i="5"/>
  <c r="Z13" i="5"/>
  <c r="AH14" i="5"/>
  <c r="AH13" i="5"/>
  <c r="AP14" i="5"/>
  <c r="AP13" i="5"/>
  <c r="AX14" i="5"/>
  <c r="AX13" i="5"/>
  <c r="BF14" i="5"/>
  <c r="BF13" i="5"/>
  <c r="S14" i="5"/>
  <c r="S13" i="5"/>
  <c r="AA14" i="5"/>
  <c r="AA13" i="5"/>
  <c r="AI14" i="5"/>
  <c r="AI13" i="5"/>
  <c r="AQ14" i="5"/>
  <c r="AQ13" i="5"/>
  <c r="AY14" i="5"/>
  <c r="AY13" i="5"/>
  <c r="BG14" i="5"/>
  <c r="BG13" i="5"/>
  <c r="L14" i="5"/>
  <c r="T14" i="5"/>
  <c r="T13" i="5"/>
  <c r="AB14" i="5"/>
  <c r="AB13" i="5"/>
  <c r="AJ14" i="5"/>
  <c r="AJ13" i="5"/>
  <c r="AR14" i="5"/>
  <c r="AR13" i="5"/>
  <c r="AZ14" i="5"/>
  <c r="AZ13" i="5"/>
  <c r="BH14" i="5"/>
  <c r="BH13" i="5"/>
  <c r="M14" i="5"/>
  <c r="M13" i="5"/>
  <c r="U14" i="5"/>
  <c r="U13" i="5"/>
  <c r="AC14" i="5"/>
  <c r="AC13" i="5"/>
  <c r="AK14" i="5"/>
  <c r="AK13" i="5"/>
  <c r="AS14" i="5"/>
  <c r="AS13" i="5"/>
  <c r="BA14" i="5"/>
  <c r="BA13" i="5"/>
  <c r="N14" i="5"/>
  <c r="N13" i="5"/>
  <c r="AD14" i="5"/>
  <c r="AD13" i="5"/>
  <c r="AL14" i="5"/>
  <c r="AL13" i="5"/>
  <c r="AT14" i="5"/>
  <c r="AT13" i="5"/>
  <c r="BB14" i="5"/>
  <c r="BB13" i="5"/>
  <c r="V14" i="5"/>
  <c r="V13" i="5"/>
  <c r="O14" i="5"/>
  <c r="O13" i="5"/>
  <c r="W14" i="5"/>
  <c r="W13" i="5"/>
  <c r="AE14" i="5"/>
  <c r="AE13" i="5"/>
  <c r="AM14" i="5"/>
  <c r="AM13" i="5"/>
  <c r="AU14" i="5"/>
  <c r="AU13" i="5"/>
  <c r="BC14" i="5"/>
  <c r="BC13" i="5"/>
  <c r="S17" i="5"/>
  <c r="S12" i="1" s="1"/>
  <c r="S15" i="5"/>
  <c r="S10" i="1" s="1"/>
  <c r="AA17" i="5"/>
  <c r="AA12" i="1" s="1"/>
  <c r="AA15" i="5"/>
  <c r="AA10" i="1" s="1"/>
  <c r="AI17" i="5"/>
  <c r="AI12" i="1" s="1"/>
  <c r="AI15" i="5"/>
  <c r="AI10" i="1" s="1"/>
  <c r="AQ17" i="5"/>
  <c r="AQ12" i="1" s="1"/>
  <c r="AQ15" i="5"/>
  <c r="AQ10" i="1" s="1"/>
  <c r="AY17" i="5"/>
  <c r="AY12" i="1" s="1"/>
  <c r="AY15" i="5"/>
  <c r="AY10" i="1" s="1"/>
  <c r="BG17" i="5"/>
  <c r="BG12" i="1" s="1"/>
  <c r="BG15" i="5"/>
  <c r="BG10" i="1" s="1"/>
  <c r="R17" i="5"/>
  <c r="R12" i="1" s="1"/>
  <c r="R15" i="5"/>
  <c r="R10" i="1" s="1"/>
  <c r="BF17" i="5"/>
  <c r="BF12" i="1" s="1"/>
  <c r="BF15" i="5"/>
  <c r="BF10" i="1" s="1"/>
  <c r="L15" i="5"/>
  <c r="L10" i="1" s="1"/>
  <c r="L17" i="5"/>
  <c r="L12" i="1" s="1"/>
  <c r="T17" i="5"/>
  <c r="T12" i="1" s="1"/>
  <c r="AB17" i="5"/>
  <c r="AB12" i="1" s="1"/>
  <c r="AB15" i="5"/>
  <c r="AB10" i="1" s="1"/>
  <c r="AJ17" i="5"/>
  <c r="AJ12" i="1" s="1"/>
  <c r="AJ15" i="5"/>
  <c r="AJ10" i="1" s="1"/>
  <c r="AR17" i="5"/>
  <c r="AR12" i="1" s="1"/>
  <c r="AR15" i="5"/>
  <c r="AR10" i="1" s="1"/>
  <c r="AZ17" i="5"/>
  <c r="AZ12" i="1" s="1"/>
  <c r="AZ15" i="5"/>
  <c r="AZ10" i="1" s="1"/>
  <c r="BH17" i="5"/>
  <c r="BH12" i="1" s="1"/>
  <c r="BH15" i="5"/>
  <c r="BH10" i="1" s="1"/>
  <c r="U17" i="5"/>
  <c r="U12" i="1" s="1"/>
  <c r="U15" i="5"/>
  <c r="U10" i="1" s="1"/>
  <c r="AC17" i="5"/>
  <c r="AC12" i="1" s="1"/>
  <c r="AC15" i="5"/>
  <c r="AC10" i="1" s="1"/>
  <c r="AK17" i="5"/>
  <c r="AK12" i="1" s="1"/>
  <c r="AK15" i="5"/>
  <c r="AK10" i="1" s="1"/>
  <c r="AS17" i="5"/>
  <c r="AS12" i="1" s="1"/>
  <c r="AS15" i="5"/>
  <c r="AS10" i="1" s="1"/>
  <c r="BA17" i="5"/>
  <c r="BA12" i="1" s="1"/>
  <c r="BA15" i="5"/>
  <c r="BA10" i="1" s="1"/>
  <c r="AX17" i="5"/>
  <c r="AX12" i="1" s="1"/>
  <c r="AX15" i="5"/>
  <c r="AX10" i="1" s="1"/>
  <c r="M17" i="5"/>
  <c r="M12" i="1" s="1"/>
  <c r="M15" i="5"/>
  <c r="M10" i="1" s="1"/>
  <c r="N17" i="5"/>
  <c r="N12" i="1" s="1"/>
  <c r="N15" i="5"/>
  <c r="N10" i="1" s="1"/>
  <c r="V17" i="5"/>
  <c r="V12" i="1" s="1"/>
  <c r="V15" i="5"/>
  <c r="V10" i="1" s="1"/>
  <c r="AD17" i="5"/>
  <c r="AD12" i="1" s="1"/>
  <c r="AD15" i="5"/>
  <c r="AD10" i="1" s="1"/>
  <c r="AL17" i="5"/>
  <c r="AL12" i="1" s="1"/>
  <c r="AL15" i="5"/>
  <c r="AL10" i="1" s="1"/>
  <c r="AT17" i="5"/>
  <c r="AT12" i="1" s="1"/>
  <c r="AT15" i="5"/>
  <c r="AT10" i="1" s="1"/>
  <c r="BB17" i="5"/>
  <c r="BB12" i="1" s="1"/>
  <c r="BB15" i="5"/>
  <c r="BB10" i="1" s="1"/>
  <c r="Z17" i="5"/>
  <c r="Z12" i="1" s="1"/>
  <c r="Z15" i="5"/>
  <c r="Z10" i="1" s="1"/>
  <c r="O17" i="5"/>
  <c r="O12" i="1" s="1"/>
  <c r="O15" i="5"/>
  <c r="O10" i="1" s="1"/>
  <c r="W17" i="5"/>
  <c r="W12" i="1" s="1"/>
  <c r="W15" i="5"/>
  <c r="W10" i="1" s="1"/>
  <c r="AE17" i="5"/>
  <c r="AE12" i="1" s="1"/>
  <c r="AE15" i="5"/>
  <c r="AE10" i="1" s="1"/>
  <c r="AM17" i="5"/>
  <c r="AM12" i="1" s="1"/>
  <c r="AM15" i="5"/>
  <c r="AM10" i="1" s="1"/>
  <c r="AU17" i="5"/>
  <c r="AU12" i="1" s="1"/>
  <c r="AU15" i="5"/>
  <c r="AU10" i="1" s="1"/>
  <c r="BC17" i="5"/>
  <c r="BC12" i="1" s="1"/>
  <c r="BC15" i="5"/>
  <c r="BC10" i="1" s="1"/>
  <c r="AH17" i="5"/>
  <c r="AH12" i="1" s="1"/>
  <c r="AH15" i="5"/>
  <c r="AH10" i="1" s="1"/>
  <c r="P17" i="5"/>
  <c r="P12" i="1" s="1"/>
  <c r="P15" i="5"/>
  <c r="P10" i="1" s="1"/>
  <c r="X17" i="5"/>
  <c r="X12" i="1" s="1"/>
  <c r="X15" i="5"/>
  <c r="X10" i="1" s="1"/>
  <c r="AF17" i="5"/>
  <c r="AF12" i="1" s="1"/>
  <c r="AF15" i="5"/>
  <c r="AF10" i="1" s="1"/>
  <c r="AN17" i="5"/>
  <c r="AN12" i="1" s="1"/>
  <c r="AN15" i="5"/>
  <c r="AN10" i="1" s="1"/>
  <c r="AV17" i="5"/>
  <c r="AV12" i="1" s="1"/>
  <c r="AV15" i="5"/>
  <c r="AV10" i="1" s="1"/>
  <c r="BD17" i="5"/>
  <c r="BD12" i="1" s="1"/>
  <c r="BD15" i="5"/>
  <c r="BD10" i="1" s="1"/>
  <c r="AP17" i="5"/>
  <c r="AP12" i="1" s="1"/>
  <c r="AP15" i="5"/>
  <c r="AP10" i="1" s="1"/>
  <c r="Q17" i="5"/>
  <c r="Q12" i="1" s="1"/>
  <c r="Q15" i="5"/>
  <c r="Q10" i="1" s="1"/>
  <c r="Y17" i="5"/>
  <c r="Y12" i="1" s="1"/>
  <c r="Y15" i="5"/>
  <c r="Y10" i="1" s="1"/>
  <c r="AG17" i="5"/>
  <c r="AG12" i="1" s="1"/>
  <c r="AG15" i="5"/>
  <c r="AG10" i="1" s="1"/>
  <c r="AO17" i="5"/>
  <c r="AO12" i="1" s="1"/>
  <c r="AO15" i="5"/>
  <c r="AO10" i="1" s="1"/>
  <c r="AW17" i="5"/>
  <c r="AW12" i="1" s="1"/>
  <c r="AW15" i="5"/>
  <c r="AW10" i="1" s="1"/>
  <c r="BE17" i="5"/>
  <c r="BE12" i="1" s="1"/>
  <c r="BE15" i="5"/>
  <c r="BE10" i="1" s="1"/>
  <c r="B35" i="2"/>
  <c r="B47" i="5"/>
  <c r="BH2" i="1"/>
  <c r="BG2" i="1"/>
  <c r="BF2" i="1"/>
  <c r="BE2" i="1"/>
  <c r="BD2" i="1"/>
  <c r="BC2" i="1"/>
  <c r="BB2" i="1"/>
  <c r="BA2" i="1"/>
  <c r="AZ2" i="1"/>
  <c r="AY2" i="1"/>
  <c r="AX2" i="1"/>
  <c r="AW2" i="1"/>
  <c r="AV2" i="1"/>
  <c r="AU2" i="1"/>
  <c r="AT2" i="1"/>
  <c r="AS2" i="1"/>
  <c r="AR2" i="1"/>
  <c r="AQ2" i="1"/>
  <c r="AP2" i="1"/>
  <c r="AO2" i="1"/>
  <c r="AN2" i="1"/>
  <c r="AM2" i="1"/>
  <c r="AL2" i="1"/>
  <c r="AK2" i="1"/>
  <c r="AJ2" i="1"/>
  <c r="AI2" i="1"/>
  <c r="AH2" i="1"/>
  <c r="AG2" i="1"/>
  <c r="AF2" i="1"/>
  <c r="AE2" i="1"/>
  <c r="AD2" i="1"/>
  <c r="AC2" i="1"/>
  <c r="AB2" i="1"/>
  <c r="AA2" i="1"/>
  <c r="Z2" i="1"/>
  <c r="Y2" i="1"/>
  <c r="X2" i="1"/>
  <c r="W2" i="1"/>
  <c r="V2" i="1"/>
  <c r="U2" i="1"/>
  <c r="T2" i="1"/>
  <c r="S2" i="1"/>
  <c r="R2" i="1"/>
  <c r="Q2" i="1"/>
  <c r="P2" i="1"/>
  <c r="O2" i="1"/>
  <c r="N2" i="1"/>
  <c r="M2" i="1"/>
  <c r="L2" i="1"/>
  <c r="K2" i="1"/>
  <c r="BH1" i="1"/>
  <c r="BG1" i="1"/>
  <c r="BF1" i="1"/>
  <c r="BE1" i="1"/>
  <c r="BD1" i="1"/>
  <c r="BC1" i="1"/>
  <c r="BB1" i="1"/>
  <c r="BA1" i="1"/>
  <c r="AZ1" i="1"/>
  <c r="AY1" i="1"/>
  <c r="AX1" i="1"/>
  <c r="AW1" i="1"/>
  <c r="AV1" i="1"/>
  <c r="AU1" i="1"/>
  <c r="AT1" i="1"/>
  <c r="AS1" i="1"/>
  <c r="AR1" i="1"/>
  <c r="AQ1" i="1"/>
  <c r="AP1" i="1"/>
  <c r="AO1" i="1"/>
  <c r="AN1" i="1"/>
  <c r="AM1" i="1"/>
  <c r="AL1" i="1"/>
  <c r="AK1" i="1"/>
  <c r="AJ1" i="1"/>
  <c r="AI1" i="1"/>
  <c r="AH1" i="1"/>
  <c r="AG1" i="1"/>
  <c r="AF1" i="1"/>
  <c r="AE1" i="1"/>
  <c r="AD1" i="1"/>
  <c r="AC1" i="1"/>
  <c r="AB1" i="1"/>
  <c r="AA1" i="1"/>
  <c r="Z1" i="1"/>
  <c r="Y1" i="1"/>
  <c r="X1" i="1"/>
  <c r="W1" i="1"/>
  <c r="V1" i="1"/>
  <c r="U1" i="1"/>
  <c r="T1" i="1"/>
  <c r="S1" i="1"/>
  <c r="R1" i="1"/>
  <c r="Q1" i="1"/>
  <c r="P1" i="1"/>
  <c r="O1" i="1"/>
  <c r="N1" i="1"/>
  <c r="M1" i="1"/>
  <c r="L1" i="1"/>
  <c r="K1" i="1"/>
  <c r="AB10" i="29" l="1"/>
  <c r="AE10" i="29"/>
  <c r="T10" i="29"/>
  <c r="BE10" i="29"/>
  <c r="W10" i="29"/>
  <c r="AN10" i="29"/>
  <c r="AU10" i="29"/>
  <c r="Z10" i="29"/>
  <c r="AW10" i="29"/>
  <c r="AF10" i="29"/>
  <c r="AO10" i="29"/>
  <c r="BB10" i="29"/>
  <c r="U10" i="29"/>
  <c r="BC10" i="29"/>
  <c r="AM10" i="29"/>
  <c r="R10" i="29"/>
  <c r="BG10" i="29"/>
  <c r="AG10" i="29"/>
  <c r="AT10" i="29"/>
  <c r="M10" i="29"/>
  <c r="AR10" i="29"/>
  <c r="AJ10" i="29"/>
  <c r="AH10" i="29"/>
  <c r="BA10" i="29"/>
  <c r="AY10" i="29"/>
  <c r="Y10" i="29"/>
  <c r="N10" i="29"/>
  <c r="S10" i="29"/>
  <c r="AZ10" i="29"/>
  <c r="AS10" i="29"/>
  <c r="AQ10" i="29"/>
  <c r="Q10" i="29"/>
  <c r="V10" i="29"/>
  <c r="BH10" i="29"/>
  <c r="BF10" i="29"/>
  <c r="X10" i="29"/>
  <c r="AX10" i="29"/>
  <c r="AP10" i="29"/>
  <c r="AK10" i="29"/>
  <c r="AI10" i="29"/>
  <c r="BD10" i="29"/>
  <c r="AC10" i="29"/>
  <c r="AA10" i="29"/>
  <c r="AV10" i="29"/>
  <c r="AL10" i="29"/>
  <c r="L20" i="5"/>
  <c r="L36" i="5" s="1"/>
  <c r="S20" i="5"/>
  <c r="L29" i="5"/>
  <c r="L31" i="5" s="1"/>
  <c r="L17" i="1" s="1"/>
  <c r="L32" i="5"/>
  <c r="L37" i="5"/>
  <c r="O16" i="5"/>
  <c r="O11" i="1" s="1"/>
  <c r="N32" i="5"/>
  <c r="N18" i="1" s="1"/>
  <c r="T34" i="5"/>
  <c r="T22" i="1" s="1"/>
  <c r="L16" i="5"/>
  <c r="L11" i="1" s="1"/>
  <c r="P20" i="5"/>
  <c r="R20" i="5"/>
  <c r="O20" i="5"/>
  <c r="O36" i="5" s="1"/>
  <c r="P16" i="5"/>
  <c r="P11" i="1" s="1"/>
  <c r="P8" i="1"/>
  <c r="S21" i="5"/>
  <c r="S15" i="1" s="1"/>
  <c r="Q20" i="5"/>
  <c r="T29" i="5"/>
  <c r="T31" i="5" s="1"/>
  <c r="T17" i="1" s="1"/>
  <c r="AR8" i="1"/>
  <c r="AI8" i="1"/>
  <c r="R8" i="1"/>
  <c r="AJ8" i="1"/>
  <c r="AJ37" i="5"/>
  <c r="AJ20" i="1" s="1"/>
  <c r="AA8" i="1"/>
  <c r="AB8" i="1"/>
  <c r="S8" i="1"/>
  <c r="BE8" i="1"/>
  <c r="BE37" i="5"/>
  <c r="BE20" i="1" s="1"/>
  <c r="AM8" i="1"/>
  <c r="AN8" i="1"/>
  <c r="BF8" i="1"/>
  <c r="AW8" i="1"/>
  <c r="AW37" i="5"/>
  <c r="AW20" i="1" s="1"/>
  <c r="AE8" i="1"/>
  <c r="AX8" i="1"/>
  <c r="AO8" i="1"/>
  <c r="W8" i="1"/>
  <c r="AP8" i="1"/>
  <c r="BD8" i="1"/>
  <c r="BD37" i="5"/>
  <c r="BD20" i="1" s="1"/>
  <c r="BH8" i="1"/>
  <c r="AY8" i="1"/>
  <c r="AH8" i="1"/>
  <c r="Y8" i="1"/>
  <c r="AZ8" i="1"/>
  <c r="AQ8" i="1"/>
  <c r="Z8" i="1"/>
  <c r="Q8" i="1"/>
  <c r="L8" i="1"/>
  <c r="V25" i="5"/>
  <c r="V26" i="5" s="1"/>
  <c r="V23" i="1" s="1"/>
  <c r="AV37" i="5"/>
  <c r="AV20" i="1" s="1"/>
  <c r="T8" i="1"/>
  <c r="T37" i="5"/>
  <c r="U29" i="5"/>
  <c r="Y37" i="5"/>
  <c r="Y20" i="1" s="1"/>
  <c r="S29" i="5"/>
  <c r="S31" i="5" s="1"/>
  <c r="X37" i="5"/>
  <c r="X20" i="1" s="1"/>
  <c r="P37" i="5"/>
  <c r="P20" i="1" s="1"/>
  <c r="AD29" i="5"/>
  <c r="AD32" i="5"/>
  <c r="BF29" i="5"/>
  <c r="BF32" i="5"/>
  <c r="Z29" i="5"/>
  <c r="Z32" i="5"/>
  <c r="AO29" i="5"/>
  <c r="BB29" i="5"/>
  <c r="BB32" i="5"/>
  <c r="AL29" i="5"/>
  <c r="AE29" i="5"/>
  <c r="AE32" i="5"/>
  <c r="AK29" i="5"/>
  <c r="N29" i="5"/>
  <c r="AJ29" i="5"/>
  <c r="AI29" i="5"/>
  <c r="AF29" i="5"/>
  <c r="BG29" i="5"/>
  <c r="AX29" i="5"/>
  <c r="AX32" i="5"/>
  <c r="R29" i="5"/>
  <c r="AG29" i="5"/>
  <c r="BD29" i="5"/>
  <c r="BC29" i="5"/>
  <c r="BC32" i="5"/>
  <c r="W29" i="5"/>
  <c r="AC29" i="5"/>
  <c r="BH29" i="5"/>
  <c r="BH32" i="5"/>
  <c r="AB29" i="5"/>
  <c r="AB32" i="5"/>
  <c r="AA29" i="5"/>
  <c r="X29" i="5"/>
  <c r="AY29" i="5"/>
  <c r="AY32" i="5"/>
  <c r="AP29" i="5"/>
  <c r="BE29" i="5"/>
  <c r="BE32" i="5"/>
  <c r="Y29" i="5"/>
  <c r="AU29" i="5"/>
  <c r="AU32" i="5"/>
  <c r="O29" i="5"/>
  <c r="BA29" i="5"/>
  <c r="AZ29" i="5"/>
  <c r="AV29" i="5"/>
  <c r="P29" i="5"/>
  <c r="V29" i="5"/>
  <c r="AH29" i="5"/>
  <c r="AW29" i="5"/>
  <c r="Q29" i="5"/>
  <c r="Q32" i="5"/>
  <c r="AM29" i="5"/>
  <c r="AT29" i="5"/>
  <c r="AS29" i="5"/>
  <c r="M29" i="5"/>
  <c r="AR29" i="5"/>
  <c r="AQ29" i="5"/>
  <c r="AQ32" i="5"/>
  <c r="AN29" i="5"/>
  <c r="AN37" i="5"/>
  <c r="AN20" i="1" s="1"/>
  <c r="AT36" i="5"/>
  <c r="Z36" i="5"/>
  <c r="AI37" i="5"/>
  <c r="AI20" i="1" s="1"/>
  <c r="AT37" i="5"/>
  <c r="AT20" i="1" s="1"/>
  <c r="BA37" i="5"/>
  <c r="BA20" i="1" s="1"/>
  <c r="BC37" i="5"/>
  <c r="BC20" i="1" s="1"/>
  <c r="AR37" i="5"/>
  <c r="AR20" i="1" s="1"/>
  <c r="N37" i="5"/>
  <c r="N20" i="1" s="1"/>
  <c r="AU37" i="5"/>
  <c r="AU20" i="1" s="1"/>
  <c r="BB37" i="5"/>
  <c r="BB20" i="1" s="1"/>
  <c r="AY37" i="5"/>
  <c r="AY20" i="1" s="1"/>
  <c r="AH37" i="5"/>
  <c r="AH20" i="1" s="1"/>
  <c r="V37" i="5"/>
  <c r="V20" i="1" s="1"/>
  <c r="M37" i="5"/>
  <c r="M20" i="1" s="1"/>
  <c r="AQ37" i="5"/>
  <c r="AQ20" i="1" s="1"/>
  <c r="Z37" i="5"/>
  <c r="Z20" i="1" s="1"/>
  <c r="AZ37" i="5"/>
  <c r="AZ20" i="1" s="1"/>
  <c r="N25" i="5"/>
  <c r="N26" i="5" s="1"/>
  <c r="N23" i="1" s="1"/>
  <c r="Q37" i="5"/>
  <c r="Q20" i="1" s="1"/>
  <c r="BB25" i="5"/>
  <c r="BB26" i="5" s="1"/>
  <c r="BB23" i="1" s="1"/>
  <c r="AL37" i="5"/>
  <c r="AL20" i="1" s="1"/>
  <c r="AE37" i="5"/>
  <c r="AE20" i="1" s="1"/>
  <c r="AL25" i="5"/>
  <c r="AL26" i="5" s="1"/>
  <c r="AL23" i="1" s="1"/>
  <c r="AC37" i="5"/>
  <c r="AC20" i="1" s="1"/>
  <c r="BF37" i="5"/>
  <c r="BF20" i="1" s="1"/>
  <c r="AT25" i="5"/>
  <c r="AT26" i="5" s="1"/>
  <c r="AT23" i="1" s="1"/>
  <c r="AS37" i="5"/>
  <c r="AS20" i="1" s="1"/>
  <c r="AD37" i="5"/>
  <c r="AD20" i="1" s="1"/>
  <c r="AD25" i="5"/>
  <c r="AD26" i="5" s="1"/>
  <c r="AD23" i="1" s="1"/>
  <c r="AD16" i="5"/>
  <c r="AD11" i="1" s="1"/>
  <c r="W37" i="5"/>
  <c r="W20" i="1" s="1"/>
  <c r="AO37" i="5"/>
  <c r="AO20" i="1" s="1"/>
  <c r="U37" i="5"/>
  <c r="U20" i="1" s="1"/>
  <c r="AX37" i="5"/>
  <c r="AX20" i="1" s="1"/>
  <c r="AM37" i="5"/>
  <c r="AM20" i="1" s="1"/>
  <c r="AK37" i="5"/>
  <c r="AK20" i="1" s="1"/>
  <c r="AB37" i="5"/>
  <c r="AB20" i="1" s="1"/>
  <c r="AG37" i="5"/>
  <c r="AG20" i="1" s="1"/>
  <c r="BG37" i="5"/>
  <c r="BG20" i="1" s="1"/>
  <c r="AP37" i="5"/>
  <c r="AP20" i="1" s="1"/>
  <c r="BH37" i="5"/>
  <c r="BH20" i="1" s="1"/>
  <c r="AE36" i="5"/>
  <c r="AA37" i="5"/>
  <c r="AA20" i="1" s="1"/>
  <c r="S25" i="5"/>
  <c r="S26" i="5" s="1"/>
  <c r="AZ25" i="5"/>
  <c r="AZ26" i="5" s="1"/>
  <c r="AZ23" i="1" s="1"/>
  <c r="AY25" i="5"/>
  <c r="AY26" i="5" s="1"/>
  <c r="AY23" i="1" s="1"/>
  <c r="AH25" i="5"/>
  <c r="AH26" i="5" s="1"/>
  <c r="AH23" i="1" s="1"/>
  <c r="Q25" i="5"/>
  <c r="Q26" i="5" s="1"/>
  <c r="Q23" i="1" s="1"/>
  <c r="AU25" i="5"/>
  <c r="AU26" i="5" s="1"/>
  <c r="AU23" i="1" s="1"/>
  <c r="BA25" i="5"/>
  <c r="BA26" i="5" s="1"/>
  <c r="BA23" i="1" s="1"/>
  <c r="AR25" i="5"/>
  <c r="AR26" i="5" s="1"/>
  <c r="AR23" i="1" s="1"/>
  <c r="AQ25" i="5"/>
  <c r="AQ26" i="5" s="1"/>
  <c r="AQ23" i="1" s="1"/>
  <c r="Z25" i="5"/>
  <c r="Z26" i="5" s="1"/>
  <c r="Z23" i="1" s="1"/>
  <c r="BD25" i="5"/>
  <c r="BD26" i="5" s="1"/>
  <c r="BD23" i="1" s="1"/>
  <c r="AM25" i="5"/>
  <c r="AM26" i="5" s="1"/>
  <c r="AM23" i="1" s="1"/>
  <c r="AS25" i="5"/>
  <c r="AS26" i="5" s="1"/>
  <c r="AS23" i="1" s="1"/>
  <c r="AJ25" i="5"/>
  <c r="AJ26" i="5" s="1"/>
  <c r="AJ23" i="1" s="1"/>
  <c r="AE25" i="5"/>
  <c r="AE26" i="5" s="1"/>
  <c r="AE23" i="1" s="1"/>
  <c r="AN25" i="5"/>
  <c r="AN26" i="5" s="1"/>
  <c r="AN23" i="1" s="1"/>
  <c r="AI36" i="5"/>
  <c r="AC25" i="5"/>
  <c r="AC26" i="5" s="1"/>
  <c r="AC23" i="1" s="1"/>
  <c r="T25" i="5"/>
  <c r="T26" i="5" s="1"/>
  <c r="T23" i="1" s="1"/>
  <c r="AW25" i="5"/>
  <c r="AW26" i="5" s="1"/>
  <c r="AW23" i="1" s="1"/>
  <c r="AF25" i="5"/>
  <c r="AF26" i="5" s="1"/>
  <c r="AF23" i="1" s="1"/>
  <c r="O26" i="5"/>
  <c r="O23" i="1" s="1"/>
  <c r="R25" i="5"/>
  <c r="R26" i="5" s="1"/>
  <c r="R23" i="1" s="1"/>
  <c r="AB25" i="5"/>
  <c r="AB26" i="5" s="1"/>
  <c r="AB23" i="1" s="1"/>
  <c r="U25" i="5"/>
  <c r="U26" i="5" s="1"/>
  <c r="U23" i="1" s="1"/>
  <c r="L26" i="5"/>
  <c r="L23" i="1" s="1"/>
  <c r="BF25" i="5"/>
  <c r="BF26" i="5" s="1"/>
  <c r="BF23" i="1" s="1"/>
  <c r="AO25" i="5"/>
  <c r="AO26" i="5" s="1"/>
  <c r="AO23" i="1" s="1"/>
  <c r="X25" i="5"/>
  <c r="X26" i="5" s="1"/>
  <c r="X23" i="1" s="1"/>
  <c r="AV25" i="5"/>
  <c r="AV26" i="5" s="1"/>
  <c r="AV23" i="1" s="1"/>
  <c r="AK25" i="5"/>
  <c r="AK26" i="5" s="1"/>
  <c r="AK23" i="1" s="1"/>
  <c r="BE25" i="5"/>
  <c r="BE26" i="5" s="1"/>
  <c r="BE23" i="1" s="1"/>
  <c r="W25" i="5"/>
  <c r="W26" i="5" s="1"/>
  <c r="W23" i="1" s="1"/>
  <c r="M25" i="5"/>
  <c r="M26" i="5" s="1"/>
  <c r="M23" i="1" s="1"/>
  <c r="AX25" i="5"/>
  <c r="AX26" i="5" s="1"/>
  <c r="AX23" i="1" s="1"/>
  <c r="AG25" i="5"/>
  <c r="AG26" i="5" s="1"/>
  <c r="AG23" i="1" s="1"/>
  <c r="P26" i="5"/>
  <c r="P23" i="1" s="1"/>
  <c r="AI25" i="5"/>
  <c r="AI26" i="5" s="1"/>
  <c r="AI23" i="1" s="1"/>
  <c r="AA25" i="5"/>
  <c r="AA26" i="5" s="1"/>
  <c r="AA23" i="1" s="1"/>
  <c r="BH25" i="5"/>
  <c r="BH26" i="5" s="1"/>
  <c r="BH23" i="1" s="1"/>
  <c r="BG25" i="5"/>
  <c r="BG26" i="5" s="1"/>
  <c r="BG23" i="1" s="1"/>
  <c r="AP25" i="5"/>
  <c r="AP26" i="5" s="1"/>
  <c r="AP23" i="1" s="1"/>
  <c r="Y25" i="5"/>
  <c r="Y26" i="5" s="1"/>
  <c r="Y23" i="1" s="1"/>
  <c r="BC25" i="5"/>
  <c r="BC26" i="5" s="1"/>
  <c r="BC23" i="1" s="1"/>
  <c r="AW11" i="29"/>
  <c r="AW10" i="26"/>
  <c r="Q11" i="29"/>
  <c r="Q10" i="26"/>
  <c r="AN11" i="29"/>
  <c r="AN10" i="26"/>
  <c r="AH11" i="29"/>
  <c r="AH10" i="26"/>
  <c r="AE11" i="29"/>
  <c r="AE10" i="26"/>
  <c r="BB11" i="29"/>
  <c r="BB10" i="26"/>
  <c r="V11" i="29"/>
  <c r="V10" i="26"/>
  <c r="BA11" i="29"/>
  <c r="BA10" i="26"/>
  <c r="U11" i="29"/>
  <c r="U10" i="26"/>
  <c r="AJ10" i="26"/>
  <c r="AJ11" i="29"/>
  <c r="BF11" i="29"/>
  <c r="BF10" i="26"/>
  <c r="AQ11" i="29"/>
  <c r="AQ10" i="26"/>
  <c r="AO11" i="29"/>
  <c r="AO10" i="26"/>
  <c r="AP11" i="29"/>
  <c r="AP10" i="26"/>
  <c r="AF11" i="29"/>
  <c r="AF10" i="26"/>
  <c r="BC11" i="29"/>
  <c r="BC10" i="26"/>
  <c r="W11" i="29"/>
  <c r="W10" i="26"/>
  <c r="AT11" i="29"/>
  <c r="AT10" i="26"/>
  <c r="N11" i="29"/>
  <c r="N10" i="26"/>
  <c r="AS11" i="29"/>
  <c r="AS10" i="26"/>
  <c r="BH10" i="26"/>
  <c r="BH11" i="29"/>
  <c r="AB10" i="26"/>
  <c r="AB11" i="29"/>
  <c r="R11" i="29"/>
  <c r="R10" i="26"/>
  <c r="AI11" i="29"/>
  <c r="AI10" i="26"/>
  <c r="BG8" i="1"/>
  <c r="AG11" i="29"/>
  <c r="AG10" i="26"/>
  <c r="BD11" i="29"/>
  <c r="BD10" i="26"/>
  <c r="X11" i="29"/>
  <c r="X10" i="26"/>
  <c r="AU11" i="29"/>
  <c r="AU10" i="26"/>
  <c r="O11" i="29"/>
  <c r="O10" i="26"/>
  <c r="AL11" i="29"/>
  <c r="AL10" i="26"/>
  <c r="M11" i="29"/>
  <c r="M10" i="26"/>
  <c r="AK11" i="29"/>
  <c r="AK10" i="26"/>
  <c r="AZ11" i="29"/>
  <c r="AZ10" i="26"/>
  <c r="T11" i="29"/>
  <c r="T10" i="26"/>
  <c r="BG11" i="29"/>
  <c r="BG10" i="26"/>
  <c r="AA11" i="29"/>
  <c r="AA10" i="26"/>
  <c r="L10" i="26"/>
  <c r="L11" i="29"/>
  <c r="BE11" i="29"/>
  <c r="BE10" i="26"/>
  <c r="Y11" i="29"/>
  <c r="Y10" i="26"/>
  <c r="AV11" i="29"/>
  <c r="AV10" i="26"/>
  <c r="P11" i="29"/>
  <c r="P10" i="26"/>
  <c r="AM11" i="29"/>
  <c r="AM10" i="26"/>
  <c r="Z11" i="29"/>
  <c r="Z10" i="26"/>
  <c r="AD11" i="29"/>
  <c r="AD10" i="26"/>
  <c r="AX11" i="29"/>
  <c r="AX10" i="26"/>
  <c r="AC11" i="29"/>
  <c r="AC10" i="26"/>
  <c r="AR10" i="26"/>
  <c r="AR11" i="29"/>
  <c r="AY11" i="29"/>
  <c r="AY10" i="26"/>
  <c r="S11" i="29"/>
  <c r="S10" i="26"/>
  <c r="AG36" i="5"/>
  <c r="BG36" i="5"/>
  <c r="BH36" i="5"/>
  <c r="AR36" i="5"/>
  <c r="AW36" i="5"/>
  <c r="AU36" i="5"/>
  <c r="U36" i="5"/>
  <c r="AJ36" i="5"/>
  <c r="AH36" i="5"/>
  <c r="AN36" i="5"/>
  <c r="M36" i="5"/>
  <c r="BF36" i="5"/>
  <c r="AS36" i="5"/>
  <c r="BA36" i="5"/>
  <c r="AA36" i="5"/>
  <c r="AL36" i="5"/>
  <c r="AQ36" i="5"/>
  <c r="AM36" i="5"/>
  <c r="AD36" i="5"/>
  <c r="AZ36" i="5"/>
  <c r="AK36" i="5"/>
  <c r="T36" i="5"/>
  <c r="AY36" i="5"/>
  <c r="AX36" i="5"/>
  <c r="BE36" i="5"/>
  <c r="Y36" i="5"/>
  <c r="BC36" i="5"/>
  <c r="BB36" i="5"/>
  <c r="V36" i="5"/>
  <c r="AP36" i="5"/>
  <c r="AV36" i="5"/>
  <c r="AO36" i="5"/>
  <c r="AC36" i="5"/>
  <c r="N36" i="5"/>
  <c r="X36" i="5"/>
  <c r="W36" i="5"/>
  <c r="BD36" i="5"/>
  <c r="AF37" i="5"/>
  <c r="AF20" i="1" s="1"/>
  <c r="AK8" i="1"/>
  <c r="V8" i="1"/>
  <c r="AC8" i="1"/>
  <c r="O8" i="1"/>
  <c r="M8" i="1"/>
  <c r="AD8" i="1"/>
  <c r="BA8" i="1"/>
  <c r="AG8" i="1"/>
  <c r="AL8" i="1"/>
  <c r="AU8" i="1"/>
  <c r="AF8" i="1"/>
  <c r="BC8" i="1"/>
  <c r="X8" i="1"/>
  <c r="AT8" i="1"/>
  <c r="AS8" i="1"/>
  <c r="AV8" i="1"/>
  <c r="U8" i="1"/>
  <c r="AU10" i="24"/>
  <c r="N8" i="1"/>
  <c r="BB8" i="1"/>
  <c r="AF36" i="5"/>
  <c r="AB36" i="5"/>
  <c r="Q22" i="12"/>
  <c r="Q38" i="12" s="1"/>
  <c r="R22" i="12"/>
  <c r="R38" i="12" s="1"/>
  <c r="B43" i="2"/>
  <c r="H280" i="3"/>
  <c r="H281" i="3"/>
  <c r="H96" i="3"/>
  <c r="B74" i="5"/>
  <c r="C49" i="5"/>
  <c r="H94" i="3"/>
  <c r="H90" i="3"/>
  <c r="H93" i="3"/>
  <c r="H92" i="3"/>
  <c r="H91" i="3"/>
  <c r="H266" i="3"/>
  <c r="H268" i="3"/>
  <c r="H272" i="3"/>
  <c r="H273" i="3"/>
  <c r="H267" i="3"/>
  <c r="P10" i="29" l="1"/>
  <c r="L10" i="29"/>
  <c r="O10" i="29"/>
  <c r="L74" i="1"/>
  <c r="AD10" i="29"/>
  <c r="Y8" i="29"/>
  <c r="AX8" i="29"/>
  <c r="BE8" i="29"/>
  <c r="AY8" i="26"/>
  <c r="L8" i="29"/>
  <c r="AB8" i="29"/>
  <c r="AO8" i="26"/>
  <c r="AI8" i="29"/>
  <c r="BD8" i="29"/>
  <c r="AQ8" i="29"/>
  <c r="AP8" i="29"/>
  <c r="AZ8" i="24"/>
  <c r="AM8" i="29"/>
  <c r="R36" i="5"/>
  <c r="Q36" i="5"/>
  <c r="P36" i="5"/>
  <c r="S36" i="5"/>
  <c r="BE34" i="5"/>
  <c r="BE22" i="1" s="1"/>
  <c r="BE18" i="1"/>
  <c r="BH34" i="5"/>
  <c r="BH22" i="1" s="1"/>
  <c r="BH18" i="1"/>
  <c r="AB34" i="5"/>
  <c r="AB22" i="1" s="1"/>
  <c r="AB18" i="1"/>
  <c r="Z34" i="5"/>
  <c r="Z22" i="1" s="1"/>
  <c r="Z18" i="1"/>
  <c r="AX34" i="5"/>
  <c r="AX22" i="1" s="1"/>
  <c r="AX18" i="1"/>
  <c r="AE34" i="5"/>
  <c r="AE22" i="1" s="1"/>
  <c r="AE18" i="1"/>
  <c r="BF34" i="5"/>
  <c r="BF22" i="1" s="1"/>
  <c r="BF18" i="1"/>
  <c r="Q34" i="5"/>
  <c r="Q22" i="1" s="1"/>
  <c r="Q18" i="1"/>
  <c r="AY34" i="5"/>
  <c r="AY22" i="1" s="1"/>
  <c r="AY18" i="1"/>
  <c r="AQ34" i="5"/>
  <c r="AQ22" i="1" s="1"/>
  <c r="AQ18" i="1"/>
  <c r="AD34" i="5"/>
  <c r="AD22" i="1" s="1"/>
  <c r="AD18" i="1"/>
  <c r="AU34" i="5"/>
  <c r="AU22" i="1" s="1"/>
  <c r="AU18" i="1"/>
  <c r="BC34" i="5"/>
  <c r="BC22" i="1" s="1"/>
  <c r="BC18" i="1"/>
  <c r="BB34" i="5"/>
  <c r="BB22" i="1" s="1"/>
  <c r="BB18" i="1"/>
  <c r="L34" i="5"/>
  <c r="L22" i="1" s="1"/>
  <c r="L18" i="1"/>
  <c r="AR8" i="24"/>
  <c r="B53" i="2"/>
  <c r="B57" i="2" s="1"/>
  <c r="U31" i="5"/>
  <c r="U32" i="5"/>
  <c r="L33" i="5"/>
  <c r="P8" i="24"/>
  <c r="R8" i="26"/>
  <c r="BE8" i="24"/>
  <c r="AH8" i="24"/>
  <c r="Z8" i="24"/>
  <c r="BD8" i="24"/>
  <c r="BF8" i="26"/>
  <c r="BF8" i="24"/>
  <c r="AQ8" i="24"/>
  <c r="W8" i="24"/>
  <c r="P8" i="26"/>
  <c r="W8" i="26"/>
  <c r="AN8" i="24"/>
  <c r="AM8" i="24"/>
  <c r="P8" i="29"/>
  <c r="W8" i="29"/>
  <c r="AN8" i="29"/>
  <c r="R8" i="29"/>
  <c r="R8" i="24"/>
  <c r="AM8" i="26"/>
  <c r="AW8" i="24"/>
  <c r="Q8" i="24"/>
  <c r="AN8" i="26"/>
  <c r="AJ8" i="24"/>
  <c r="AJ8" i="26"/>
  <c r="AP8" i="24"/>
  <c r="AJ8" i="29"/>
  <c r="AP8" i="26"/>
  <c r="Q8" i="26"/>
  <c r="AB8" i="24"/>
  <c r="AH8" i="26"/>
  <c r="AB8" i="26"/>
  <c r="AX8" i="24"/>
  <c r="AI8" i="24"/>
  <c r="AO8" i="29"/>
  <c r="Y8" i="26"/>
  <c r="AI8" i="26"/>
  <c r="Q8" i="29"/>
  <c r="AW8" i="26"/>
  <c r="AW8" i="29"/>
  <c r="AA8" i="26"/>
  <c r="AA8" i="24"/>
  <c r="AA8" i="29"/>
  <c r="AR8" i="26"/>
  <c r="AH8" i="29"/>
  <c r="AR8" i="29"/>
  <c r="AQ8" i="26"/>
  <c r="AX8" i="26"/>
  <c r="Z8" i="26"/>
  <c r="BF8" i="29"/>
  <c r="Z8" i="29"/>
  <c r="BE8" i="26"/>
  <c r="BD8" i="26"/>
  <c r="Y8" i="24"/>
  <c r="AY8" i="29"/>
  <c r="AE8" i="26"/>
  <c r="S8" i="24"/>
  <c r="AE8" i="29"/>
  <c r="AE8" i="24"/>
  <c r="S8" i="26"/>
  <c r="AY8" i="24"/>
  <c r="S8" i="29"/>
  <c r="BH8" i="26"/>
  <c r="AZ8" i="26"/>
  <c r="BH8" i="29"/>
  <c r="AZ8" i="29"/>
  <c r="BH8" i="24"/>
  <c r="L8" i="26"/>
  <c r="L8" i="24"/>
  <c r="AO8" i="24"/>
  <c r="T8" i="29"/>
  <c r="T8" i="24"/>
  <c r="T8" i="26"/>
  <c r="W31" i="5"/>
  <c r="M31" i="5"/>
  <c r="V31" i="5"/>
  <c r="X31" i="5"/>
  <c r="AF31" i="5"/>
  <c r="AD31" i="5"/>
  <c r="AS31" i="5"/>
  <c r="P31" i="5"/>
  <c r="AU31" i="5"/>
  <c r="AA31" i="5"/>
  <c r="BC31" i="5"/>
  <c r="AI31" i="5"/>
  <c r="BB31" i="5"/>
  <c r="AL31" i="5"/>
  <c r="AT31" i="5"/>
  <c r="AV31" i="5"/>
  <c r="Y31" i="5"/>
  <c r="BD31" i="5"/>
  <c r="AJ31" i="5"/>
  <c r="AO31" i="5"/>
  <c r="AR31" i="5"/>
  <c r="AH31" i="5"/>
  <c r="O31" i="5"/>
  <c r="AY31" i="5"/>
  <c r="BG31" i="5"/>
  <c r="AM31" i="5"/>
  <c r="AZ31" i="5"/>
  <c r="AB31" i="5"/>
  <c r="AG31" i="5"/>
  <c r="N31" i="5"/>
  <c r="R31" i="5"/>
  <c r="AK31" i="5"/>
  <c r="Z31" i="5"/>
  <c r="AN31" i="5"/>
  <c r="BE31" i="5"/>
  <c r="Q31" i="5"/>
  <c r="BA31" i="5"/>
  <c r="AP31" i="5"/>
  <c r="BH31" i="5"/>
  <c r="AQ31" i="5"/>
  <c r="AW31" i="5"/>
  <c r="AC31" i="5"/>
  <c r="AX31" i="5"/>
  <c r="AE31" i="5"/>
  <c r="BF31" i="5"/>
  <c r="AW32" i="5"/>
  <c r="BA32" i="5"/>
  <c r="X32" i="5"/>
  <c r="AK32" i="5"/>
  <c r="AT32" i="5"/>
  <c r="AH32" i="5"/>
  <c r="AA32" i="5"/>
  <c r="W32" i="5"/>
  <c r="R32" i="5"/>
  <c r="AI32" i="5"/>
  <c r="AN32" i="5"/>
  <c r="AV32" i="5"/>
  <c r="Y32" i="5"/>
  <c r="AO32" i="5"/>
  <c r="AS32" i="5"/>
  <c r="AF32" i="5"/>
  <c r="AR32" i="5"/>
  <c r="AM32" i="5"/>
  <c r="V32" i="5"/>
  <c r="AZ32" i="5"/>
  <c r="O32" i="5"/>
  <c r="AP32" i="5"/>
  <c r="AJ32" i="5"/>
  <c r="AL32" i="5"/>
  <c r="AC32" i="5"/>
  <c r="M32" i="5"/>
  <c r="P32" i="5"/>
  <c r="BD32" i="5"/>
  <c r="BG32" i="5"/>
  <c r="N34" i="5"/>
  <c r="N22" i="1" s="1"/>
  <c r="AG32" i="5"/>
  <c r="BG8" i="24"/>
  <c r="S23" i="1"/>
  <c r="T20" i="1"/>
  <c r="R37" i="5"/>
  <c r="R20" i="1" s="1"/>
  <c r="BD13" i="29"/>
  <c r="BD13" i="26"/>
  <c r="U13" i="29"/>
  <c r="U13" i="26"/>
  <c r="BF13" i="29"/>
  <c r="BF13" i="26"/>
  <c r="AU13" i="29"/>
  <c r="AU13" i="26"/>
  <c r="BC13" i="29"/>
  <c r="BC13" i="26"/>
  <c r="N8" i="26"/>
  <c r="N8" i="29"/>
  <c r="BB8" i="29"/>
  <c r="BB8" i="26"/>
  <c r="AS8" i="29"/>
  <c r="AS8" i="26"/>
  <c r="AF8" i="29"/>
  <c r="AF8" i="26"/>
  <c r="AU8" i="29"/>
  <c r="AU8" i="26"/>
  <c r="Q13" i="29"/>
  <c r="Q13" i="26"/>
  <c r="BA13" i="29"/>
  <c r="BA13" i="26"/>
  <c r="N13" i="29"/>
  <c r="N13" i="26"/>
  <c r="P13" i="29"/>
  <c r="P13" i="26"/>
  <c r="AO13" i="29"/>
  <c r="AO13" i="26"/>
  <c r="AT8" i="26"/>
  <c r="AT8" i="29"/>
  <c r="AV8" i="29"/>
  <c r="AV8" i="26"/>
  <c r="X8" i="29"/>
  <c r="X8" i="26"/>
  <c r="BC8" i="29"/>
  <c r="BC8" i="26"/>
  <c r="AL8" i="26"/>
  <c r="AL8" i="29"/>
  <c r="AW13" i="29"/>
  <c r="AW13" i="26"/>
  <c r="AF13" i="29"/>
  <c r="AF13" i="26"/>
  <c r="AZ13" i="29"/>
  <c r="AZ13" i="26"/>
  <c r="AT13" i="29"/>
  <c r="AT13" i="26"/>
  <c r="AH13" i="29"/>
  <c r="AH13" i="26"/>
  <c r="U8" i="29"/>
  <c r="U8" i="26"/>
  <c r="AV13" i="29"/>
  <c r="AV13" i="26"/>
  <c r="AG8" i="29"/>
  <c r="AG8" i="26"/>
  <c r="AK8" i="29"/>
  <c r="AK8" i="26"/>
  <c r="AP13" i="29"/>
  <c r="AP13" i="26"/>
  <c r="Y13" i="29"/>
  <c r="Y13" i="26"/>
  <c r="AC13" i="29"/>
  <c r="AC13" i="26"/>
  <c r="BG13" i="29"/>
  <c r="BG13" i="26"/>
  <c r="V13" i="29"/>
  <c r="V13" i="26"/>
  <c r="BA8" i="29"/>
  <c r="BA8" i="26"/>
  <c r="AD13" i="29"/>
  <c r="AD13" i="26"/>
  <c r="BE13" i="29"/>
  <c r="BE13" i="26"/>
  <c r="AM13" i="29"/>
  <c r="AM13" i="26"/>
  <c r="AB13" i="29"/>
  <c r="AB13" i="26"/>
  <c r="BB13" i="29"/>
  <c r="BB13" i="26"/>
  <c r="AS13" i="29"/>
  <c r="AS13" i="26"/>
  <c r="AD8" i="26"/>
  <c r="AD8" i="29"/>
  <c r="M8" i="29"/>
  <c r="M8" i="26"/>
  <c r="O8" i="29"/>
  <c r="O8" i="26"/>
  <c r="AC8" i="29"/>
  <c r="AC8" i="26"/>
  <c r="V8" i="29"/>
  <c r="V8" i="26"/>
  <c r="AQ13" i="29"/>
  <c r="AQ13" i="26"/>
  <c r="AN13" i="29"/>
  <c r="AN13" i="26"/>
  <c r="BH13" i="29"/>
  <c r="BH13" i="26"/>
  <c r="AI13" i="26"/>
  <c r="AI13" i="29"/>
  <c r="AA13" i="29"/>
  <c r="AA13" i="26"/>
  <c r="BG8" i="29"/>
  <c r="BG8" i="26"/>
  <c r="W13" i="29"/>
  <c r="W13" i="26"/>
  <c r="AX13" i="29"/>
  <c r="AX13" i="26"/>
  <c r="AG13" i="29"/>
  <c r="AG13" i="26"/>
  <c r="AK13" i="29"/>
  <c r="AK13" i="26"/>
  <c r="AJ13" i="29"/>
  <c r="AJ13" i="26"/>
  <c r="AE13" i="29"/>
  <c r="AE13" i="26"/>
  <c r="X13" i="29"/>
  <c r="X13" i="26"/>
  <c r="AR13" i="29"/>
  <c r="AR13" i="26"/>
  <c r="AL13" i="29"/>
  <c r="AL13" i="26"/>
  <c r="Z13" i="29"/>
  <c r="Z13" i="26"/>
  <c r="M13" i="29"/>
  <c r="M13" i="26"/>
  <c r="AY13" i="29"/>
  <c r="AY13" i="26"/>
  <c r="O37" i="5"/>
  <c r="O20" i="1" s="1"/>
  <c r="S37" i="5"/>
  <c r="S20" i="1" s="1"/>
  <c r="U20" i="12"/>
  <c r="AW20" i="12"/>
  <c r="AW45" i="12"/>
  <c r="R20" i="12"/>
  <c r="R36" i="12" s="1"/>
  <c r="AF20" i="12"/>
  <c r="O20" i="12"/>
  <c r="O36" i="12" s="1"/>
  <c r="O19" i="1" s="1"/>
  <c r="V20" i="12"/>
  <c r="M20" i="12"/>
  <c r="AO20" i="12"/>
  <c r="Q20" i="12"/>
  <c r="Q36" i="12" s="1"/>
  <c r="Q45" i="12" s="1"/>
  <c r="X20" i="12"/>
  <c r="AD20" i="12"/>
  <c r="AR20" i="12"/>
  <c r="AZ20" i="12"/>
  <c r="AZ45" i="12"/>
  <c r="Z20" i="12"/>
  <c r="BG20" i="12"/>
  <c r="BG45" i="12"/>
  <c r="Y20" i="12"/>
  <c r="BE20" i="12"/>
  <c r="BE45" i="12"/>
  <c r="P20" i="12"/>
  <c r="P36" i="12" s="1"/>
  <c r="N20" i="12"/>
  <c r="T20" i="12"/>
  <c r="AB20" i="12"/>
  <c r="S20" i="12"/>
  <c r="S36" i="12" s="1"/>
  <c r="AY20" i="12"/>
  <c r="AY45" i="12"/>
  <c r="BF20" i="12"/>
  <c r="BF45" i="12"/>
  <c r="AG20" i="12"/>
  <c r="BC20" i="12"/>
  <c r="BC45" i="12"/>
  <c r="BH20" i="12"/>
  <c r="BH45" i="12"/>
  <c r="BA20" i="12"/>
  <c r="BA45" i="12"/>
  <c r="W20" i="12"/>
  <c r="AQ20" i="12"/>
  <c r="AX20" i="12"/>
  <c r="L20" i="12"/>
  <c r="L36" i="12" s="1"/>
  <c r="L19" i="1" s="1"/>
  <c r="AU20" i="12"/>
  <c r="AJ20" i="12"/>
  <c r="AS20" i="12"/>
  <c r="AN20" i="12"/>
  <c r="AI20" i="12"/>
  <c r="AP20" i="12"/>
  <c r="BD20" i="12"/>
  <c r="BD45" i="12"/>
  <c r="AM20" i="12"/>
  <c r="BB20" i="12"/>
  <c r="BB45" i="12"/>
  <c r="AK20" i="12"/>
  <c r="AL20" i="12"/>
  <c r="AA20" i="12"/>
  <c r="AH20" i="12"/>
  <c r="AV20" i="12"/>
  <c r="AV45" i="12"/>
  <c r="AE20" i="12"/>
  <c r="AT20" i="12"/>
  <c r="AC20" i="12"/>
  <c r="V10" i="24"/>
  <c r="AL10" i="24"/>
  <c r="Y10" i="24"/>
  <c r="AI10" i="24"/>
  <c r="M10" i="24"/>
  <c r="Q10" i="24"/>
  <c r="AX10" i="24"/>
  <c r="AR10" i="24"/>
  <c r="L20" i="1"/>
  <c r="BB10" i="24"/>
  <c r="L10" i="24"/>
  <c r="AQ10" i="24"/>
  <c r="AE10" i="24"/>
  <c r="R10" i="24"/>
  <c r="S10" i="24"/>
  <c r="AY10" i="24"/>
  <c r="AW10" i="24"/>
  <c r="AC10" i="24"/>
  <c r="Z10" i="24"/>
  <c r="AH10" i="24"/>
  <c r="O10" i="24"/>
  <c r="AJ10" i="24"/>
  <c r="AS10" i="24"/>
  <c r="AK10" i="24"/>
  <c r="N10" i="24"/>
  <c r="W10" i="24"/>
  <c r="T10" i="24"/>
  <c r="BA10" i="24"/>
  <c r="BH10" i="24"/>
  <c r="AD10" i="24"/>
  <c r="BE10" i="24"/>
  <c r="AO10" i="24"/>
  <c r="U10" i="24"/>
  <c r="AN10" i="24"/>
  <c r="BC10" i="24"/>
  <c r="X10" i="24"/>
  <c r="AG10" i="24"/>
  <c r="BD10" i="24"/>
  <c r="AM10" i="24"/>
  <c r="BG10" i="24"/>
  <c r="AT10" i="24"/>
  <c r="AA10" i="24"/>
  <c r="P10" i="24"/>
  <c r="AF10" i="24"/>
  <c r="AP10" i="24"/>
  <c r="AZ10" i="24"/>
  <c r="AV10" i="24"/>
  <c r="AB10" i="24"/>
  <c r="BF10" i="24"/>
  <c r="AA12" i="24"/>
  <c r="AK12" i="24"/>
  <c r="AW12" i="24"/>
  <c r="BH12" i="24"/>
  <c r="Z12" i="24"/>
  <c r="N12" i="24"/>
  <c r="AG12" i="24"/>
  <c r="BE12" i="24"/>
  <c r="N8" i="24"/>
  <c r="AG8" i="24"/>
  <c r="AC12" i="24"/>
  <c r="AS8" i="24"/>
  <c r="AU8" i="24"/>
  <c r="AM12" i="24"/>
  <c r="AI12" i="24"/>
  <c r="AY12" i="24"/>
  <c r="U12" i="24"/>
  <c r="AS12" i="24"/>
  <c r="X12" i="24"/>
  <c r="AU12" i="24"/>
  <c r="BA12" i="24"/>
  <c r="V12" i="24"/>
  <c r="BA8" i="24"/>
  <c r="V8" i="24"/>
  <c r="BF12" i="24"/>
  <c r="AX12" i="24"/>
  <c r="AQ12" i="24"/>
  <c r="BB8" i="24"/>
  <c r="AD8" i="24"/>
  <c r="BG12" i="24"/>
  <c r="BC8" i="24"/>
  <c r="AD12" i="24"/>
  <c r="Q12" i="24"/>
  <c r="O8" i="24"/>
  <c r="AH12" i="24"/>
  <c r="AP12" i="24"/>
  <c r="AJ12" i="24"/>
  <c r="BB12" i="24"/>
  <c r="AR12" i="24"/>
  <c r="P12" i="24"/>
  <c r="AE12" i="24"/>
  <c r="AV12" i="24"/>
  <c r="AT8" i="24"/>
  <c r="BC12" i="24"/>
  <c r="AF8" i="24"/>
  <c r="AL8" i="24"/>
  <c r="M12" i="24"/>
  <c r="U8" i="24"/>
  <c r="X8" i="24"/>
  <c r="AO12" i="24"/>
  <c r="BD12" i="24"/>
  <c r="AV8" i="24"/>
  <c r="AB12" i="24"/>
  <c r="W12" i="24"/>
  <c r="Y12" i="24"/>
  <c r="AN12" i="24"/>
  <c r="AZ12" i="24"/>
  <c r="AT12" i="24"/>
  <c r="AF12" i="24"/>
  <c r="AL12" i="24"/>
  <c r="M8" i="24"/>
  <c r="AC8" i="24"/>
  <c r="AK8" i="24"/>
  <c r="L22" i="12"/>
  <c r="L38" i="12" s="1"/>
  <c r="U22" i="12"/>
  <c r="U38" i="12" s="1"/>
  <c r="AN22" i="12"/>
  <c r="AN38" i="12" s="1"/>
  <c r="AU22" i="12"/>
  <c r="AU38" i="12" s="1"/>
  <c r="AU45" i="12" s="1"/>
  <c r="AR22" i="12"/>
  <c r="AR38" i="12" s="1"/>
  <c r="AY22" i="12"/>
  <c r="AY38" i="12" s="1"/>
  <c r="S22" i="12"/>
  <c r="S38" i="12" s="1"/>
  <c r="BB22" i="12"/>
  <c r="BB38" i="12" s="1"/>
  <c r="BA22" i="12"/>
  <c r="BA38" i="12" s="1"/>
  <c r="M22" i="12"/>
  <c r="M38" i="12" s="1"/>
  <c r="AJ22" i="12"/>
  <c r="AJ38" i="12" s="1"/>
  <c r="AF22" i="12"/>
  <c r="AF38" i="12" s="1"/>
  <c r="AG22" i="12"/>
  <c r="AG38" i="12" s="1"/>
  <c r="O22" i="12"/>
  <c r="O38" i="12" s="1"/>
  <c r="AQ22" i="12"/>
  <c r="AQ38" i="12" s="1"/>
  <c r="BF22" i="12"/>
  <c r="BF38" i="12" s="1"/>
  <c r="P22" i="12"/>
  <c r="P38" i="12" s="1"/>
  <c r="AP22" i="12"/>
  <c r="AP38" i="12" s="1"/>
  <c r="V22" i="12"/>
  <c r="V38" i="12" s="1"/>
  <c r="AL22" i="12"/>
  <c r="AL38" i="12" s="1"/>
  <c r="AM22" i="12"/>
  <c r="AM38" i="12" s="1"/>
  <c r="AO22" i="12"/>
  <c r="AO38" i="12" s="1"/>
  <c r="AK22" i="12"/>
  <c r="AK38" i="12" s="1"/>
  <c r="BH22" i="12"/>
  <c r="BH38" i="12" s="1"/>
  <c r="AB22" i="12"/>
  <c r="AB38" i="12" s="1"/>
  <c r="AE22" i="12"/>
  <c r="AE38" i="12" s="1"/>
  <c r="BE22" i="12"/>
  <c r="BE38" i="12" s="1"/>
  <c r="AD22" i="12"/>
  <c r="AD38" i="12" s="1"/>
  <c r="AS22" i="12"/>
  <c r="AS38" i="12" s="1"/>
  <c r="AS45" i="12" s="1"/>
  <c r="AI22" i="12"/>
  <c r="AI38" i="12" s="1"/>
  <c r="AX22" i="12"/>
  <c r="AX38" i="12" s="1"/>
  <c r="W22" i="12"/>
  <c r="W38" i="12" s="1"/>
  <c r="Z22" i="12"/>
  <c r="Z38" i="12" s="1"/>
  <c r="Y22" i="12"/>
  <c r="Y38" i="12" s="1"/>
  <c r="AT22" i="12"/>
  <c r="AT38" i="12" s="1"/>
  <c r="AT45" i="12" s="1"/>
  <c r="AV22" i="12"/>
  <c r="AV38" i="12" s="1"/>
  <c r="AC22" i="12"/>
  <c r="AC38" i="12" s="1"/>
  <c r="AZ22" i="12"/>
  <c r="AZ38" i="12" s="1"/>
  <c r="T22" i="12"/>
  <c r="T38" i="12" s="1"/>
  <c r="AW22" i="12"/>
  <c r="AW38" i="12" s="1"/>
  <c r="BD22" i="12"/>
  <c r="BD38" i="12" s="1"/>
  <c r="BC22" i="12"/>
  <c r="BC38" i="12" s="1"/>
  <c r="BG22" i="12"/>
  <c r="BG38" i="12" s="1"/>
  <c r="AA22" i="12"/>
  <c r="AA38" i="12" s="1"/>
  <c r="AH22" i="12"/>
  <c r="AH38" i="12" s="1"/>
  <c r="X22" i="12"/>
  <c r="X38" i="12" s="1"/>
  <c r="N22" i="12"/>
  <c r="N38" i="12" s="1"/>
  <c r="L40" i="12"/>
  <c r="M40" i="12" s="1"/>
  <c r="L145" i="12"/>
  <c r="O145" i="12"/>
  <c r="J33" i="2" a="1"/>
  <c r="J33" i="2" s="1"/>
  <c r="N145" i="12"/>
  <c r="Q145" i="12"/>
  <c r="P145" i="12"/>
  <c r="M145" i="12"/>
  <c r="AN7" i="1"/>
  <c r="AM7" i="1"/>
  <c r="AF7" i="1"/>
  <c r="AR7" i="1"/>
  <c r="T7" i="1"/>
  <c r="AK7" i="1"/>
  <c r="AY7" i="1"/>
  <c r="P7" i="1"/>
  <c r="BE7" i="1"/>
  <c r="AS7" i="1"/>
  <c r="BD7" i="1"/>
  <c r="BF7" i="1"/>
  <c r="AW7" i="1"/>
  <c r="AB7" i="1"/>
  <c r="AI7" i="1"/>
  <c r="AX7" i="1"/>
  <c r="V7" i="1"/>
  <c r="AE7" i="1"/>
  <c r="BH7" i="1"/>
  <c r="BA7" i="1"/>
  <c r="X7" i="1"/>
  <c r="W7" i="1"/>
  <c r="U7" i="1"/>
  <c r="BG7" i="1"/>
  <c r="AJ7" i="1"/>
  <c r="BB7" i="1"/>
  <c r="AQ7" i="1"/>
  <c r="AC7" i="1"/>
  <c r="AZ7" i="1"/>
  <c r="R7" i="1"/>
  <c r="M7" i="1"/>
  <c r="AH7" i="1"/>
  <c r="AO7" i="1"/>
  <c r="AD7" i="1"/>
  <c r="AA7" i="1"/>
  <c r="O7" i="1"/>
  <c r="AU7" i="1"/>
  <c r="Q7" i="1"/>
  <c r="AT7" i="1"/>
  <c r="N7" i="1"/>
  <c r="AV7" i="1"/>
  <c r="S7" i="1"/>
  <c r="Z7" i="1"/>
  <c r="AL7" i="1"/>
  <c r="BC7" i="1"/>
  <c r="AG7" i="1"/>
  <c r="L7" i="1"/>
  <c r="Y7" i="1"/>
  <c r="AP7" i="1"/>
  <c r="C58" i="5"/>
  <c r="S19" i="1" l="1"/>
  <c r="L70" i="1"/>
  <c r="L81" i="1"/>
  <c r="O70" i="1"/>
  <c r="L78" i="1"/>
  <c r="N78" i="1"/>
  <c r="P78" i="1"/>
  <c r="Q78" i="1"/>
  <c r="O78" i="1"/>
  <c r="M78" i="1"/>
  <c r="S14" i="1"/>
  <c r="P14" i="1"/>
  <c r="R14" i="1"/>
  <c r="AM36" i="12"/>
  <c r="AM19" i="1" s="1"/>
  <c r="AM14" i="1"/>
  <c r="U36" i="12"/>
  <c r="U19" i="1" s="1"/>
  <c r="U14" i="1"/>
  <c r="BH36" i="12"/>
  <c r="BH19" i="1" s="1"/>
  <c r="BH14" i="1"/>
  <c r="AW36" i="12"/>
  <c r="AW19" i="1" s="1"/>
  <c r="AW14" i="1"/>
  <c r="AP36" i="12"/>
  <c r="AP19" i="1" s="1"/>
  <c r="AP14" i="1"/>
  <c r="AI36" i="12"/>
  <c r="AI19" i="1" s="1"/>
  <c r="AI14" i="1"/>
  <c r="AN36" i="12"/>
  <c r="AN19" i="1" s="1"/>
  <c r="AN14" i="1"/>
  <c r="AE36" i="12"/>
  <c r="AE14" i="1"/>
  <c r="AV36" i="12"/>
  <c r="AV19" i="1" s="1"/>
  <c r="AV14" i="1"/>
  <c r="T36" i="12"/>
  <c r="T19" i="1" s="1"/>
  <c r="T14" i="1"/>
  <c r="AC36" i="12"/>
  <c r="AC19" i="1" s="1"/>
  <c r="AC14" i="1"/>
  <c r="AR36" i="12"/>
  <c r="AR19" i="1" s="1"/>
  <c r="AR14" i="1"/>
  <c r="AS36" i="12"/>
  <c r="AS19" i="1" s="1"/>
  <c r="AS14" i="1"/>
  <c r="AY36" i="12"/>
  <c r="AY19" i="1" s="1"/>
  <c r="AY14" i="1"/>
  <c r="X36" i="12"/>
  <c r="X19" i="1" s="1"/>
  <c r="X14" i="1"/>
  <c r="AU36" i="12"/>
  <c r="AU19" i="1" s="1"/>
  <c r="AU14" i="1"/>
  <c r="Q14" i="1"/>
  <c r="AB36" i="12"/>
  <c r="AB19" i="1" s="1"/>
  <c r="AB14" i="1"/>
  <c r="AX36" i="12"/>
  <c r="AX19" i="1" s="1"/>
  <c r="AX14" i="1"/>
  <c r="AA36" i="12"/>
  <c r="AA19" i="1" s="1"/>
  <c r="AA14" i="1"/>
  <c r="AQ36" i="12"/>
  <c r="AQ19" i="1" s="1"/>
  <c r="AQ14" i="1"/>
  <c r="V36" i="12"/>
  <c r="V19" i="1" s="1"/>
  <c r="V14" i="1"/>
  <c r="AL36" i="12"/>
  <c r="AL19" i="1" s="1"/>
  <c r="AL14" i="1"/>
  <c r="AF36" i="12"/>
  <c r="AF14" i="1"/>
  <c r="BA36" i="12"/>
  <c r="BA19" i="1" s="1"/>
  <c r="BA14" i="1"/>
  <c r="BE36" i="12"/>
  <c r="BE19" i="1" s="1"/>
  <c r="BE14" i="1"/>
  <c r="BG36" i="12"/>
  <c r="BG19" i="1" s="1"/>
  <c r="BG14" i="1"/>
  <c r="BD36" i="12"/>
  <c r="BD19" i="1" s="1"/>
  <c r="BD14" i="1"/>
  <c r="BC36" i="12"/>
  <c r="BC19" i="1" s="1"/>
  <c r="BC14" i="1"/>
  <c r="Z36" i="12"/>
  <c r="Z19" i="1" s="1"/>
  <c r="Z14" i="1"/>
  <c r="AG36" i="12"/>
  <c r="AG19" i="1" s="1"/>
  <c r="AG14" i="1"/>
  <c r="AZ36" i="12"/>
  <c r="AZ19" i="1" s="1"/>
  <c r="AZ14" i="1"/>
  <c r="BF36" i="12"/>
  <c r="BF19" i="1" s="1"/>
  <c r="BF14" i="1"/>
  <c r="AT36" i="12"/>
  <c r="AT19" i="1" s="1"/>
  <c r="AT14" i="1"/>
  <c r="AD36" i="12"/>
  <c r="AD19" i="1" s="1"/>
  <c r="AD14" i="1"/>
  <c r="AJ36" i="12"/>
  <c r="AJ19" i="1" s="1"/>
  <c r="AJ14" i="1"/>
  <c r="AO36" i="12"/>
  <c r="AO19" i="1" s="1"/>
  <c r="AO14" i="1"/>
  <c r="AH36" i="12"/>
  <c r="AH19" i="1" s="1"/>
  <c r="AH14" i="1"/>
  <c r="M36" i="12"/>
  <c r="M19" i="1" s="1"/>
  <c r="M14" i="1"/>
  <c r="N36" i="12"/>
  <c r="N19" i="1" s="1"/>
  <c r="N14" i="1"/>
  <c r="W36" i="12"/>
  <c r="W19" i="1" s="1"/>
  <c r="W14" i="1"/>
  <c r="O14" i="1"/>
  <c r="AK36" i="12"/>
  <c r="AK19" i="1" s="1"/>
  <c r="AK14" i="1"/>
  <c r="BB36" i="12"/>
  <c r="BB19" i="1" s="1"/>
  <c r="BB14" i="1"/>
  <c r="Y36" i="12"/>
  <c r="Y19" i="1" s="1"/>
  <c r="Y14" i="1"/>
  <c r="L14" i="1"/>
  <c r="M45" i="12"/>
  <c r="N45" i="12"/>
  <c r="L45" i="12"/>
  <c r="M83" i="12" a="1"/>
  <c r="M83" i="12" s="1"/>
  <c r="M92" i="12" a="1"/>
  <c r="M92" i="12" s="1"/>
  <c r="M81" i="12" a="1"/>
  <c r="M81" i="12" s="1"/>
  <c r="M90" i="12" a="1"/>
  <c r="M90" i="12" s="1"/>
  <c r="M82" i="12" a="1"/>
  <c r="M82" i="12" s="1"/>
  <c r="M91" i="12" a="1"/>
  <c r="M91" i="12" s="1"/>
  <c r="L70" i="12" a="1"/>
  <c r="L70" i="12" s="1"/>
  <c r="L97" i="12" s="1" a="1"/>
  <c r="L97" i="12" s="1"/>
  <c r="L82" i="12" a="1"/>
  <c r="L82" i="12" s="1"/>
  <c r="L90" i="12" a="1"/>
  <c r="L90" i="12" s="1"/>
  <c r="L81" i="12" a="1"/>
  <c r="L81" i="12" s="1"/>
  <c r="L83" i="12" a="1"/>
  <c r="L83" i="12" s="1"/>
  <c r="L91" i="12" a="1"/>
  <c r="L91" i="12" s="1"/>
  <c r="L92" i="12" a="1"/>
  <c r="L92" i="12" s="1"/>
  <c r="M70" i="12" a="1"/>
  <c r="M70" i="12" s="1"/>
  <c r="M97" i="12" s="1" a="1"/>
  <c r="M97" i="12" s="1"/>
  <c r="P19" i="1"/>
  <c r="BG34" i="5"/>
  <c r="BG22" i="1" s="1"/>
  <c r="BG18" i="1"/>
  <c r="O34" i="5"/>
  <c r="O22" i="1" s="1"/>
  <c r="O18" i="1"/>
  <c r="Y34" i="5"/>
  <c r="Y22" i="1" s="1"/>
  <c r="Y18" i="1"/>
  <c r="AH34" i="5"/>
  <c r="AH22" i="1" s="1"/>
  <c r="AH18" i="1"/>
  <c r="AX33" i="5"/>
  <c r="AX21" i="1" s="1"/>
  <c r="AX17" i="1"/>
  <c r="BE33" i="5"/>
  <c r="BE21" i="1" s="1"/>
  <c r="BE17" i="1"/>
  <c r="AZ33" i="5"/>
  <c r="AZ21" i="1" s="1"/>
  <c r="AZ17" i="1"/>
  <c r="AJ33" i="5"/>
  <c r="AJ21" i="1" s="1"/>
  <c r="AJ17" i="1"/>
  <c r="BD34" i="5"/>
  <c r="BD22" i="1" s="1"/>
  <c r="BD18" i="1"/>
  <c r="AZ34" i="5"/>
  <c r="AZ22" i="1" s="1"/>
  <c r="AZ18" i="1"/>
  <c r="AV34" i="5"/>
  <c r="AV22" i="1" s="1"/>
  <c r="AV18" i="1"/>
  <c r="AT34" i="5"/>
  <c r="AT22" i="1" s="1"/>
  <c r="AT18" i="1"/>
  <c r="AC33" i="5"/>
  <c r="AC21" i="1" s="1"/>
  <c r="AC17" i="1"/>
  <c r="AN33" i="5"/>
  <c r="AN21" i="1" s="1"/>
  <c r="AN17" i="1"/>
  <c r="AM33" i="5"/>
  <c r="AM21" i="1" s="1"/>
  <c r="AM17" i="1"/>
  <c r="BD33" i="5"/>
  <c r="BD21" i="1" s="1"/>
  <c r="BD17" i="1"/>
  <c r="AA33" i="5"/>
  <c r="AA21" i="1" s="1"/>
  <c r="AA17" i="1"/>
  <c r="M33" i="5"/>
  <c r="M21" i="1" s="1"/>
  <c r="M17" i="1"/>
  <c r="S33" i="5"/>
  <c r="S21" i="1" s="1"/>
  <c r="S17" i="1"/>
  <c r="BC33" i="5"/>
  <c r="BC21" i="1" s="1"/>
  <c r="BC17" i="1"/>
  <c r="S34" i="5"/>
  <c r="S22" i="1" s="1"/>
  <c r="S18" i="1"/>
  <c r="P34" i="5"/>
  <c r="P22" i="1" s="1"/>
  <c r="P18" i="1"/>
  <c r="V34" i="5"/>
  <c r="V22" i="1" s="1"/>
  <c r="V18" i="1"/>
  <c r="AN34" i="5"/>
  <c r="AN22" i="1" s="1"/>
  <c r="AN18" i="1"/>
  <c r="AK34" i="5"/>
  <c r="AK22" i="1" s="1"/>
  <c r="AK18" i="1"/>
  <c r="AW33" i="5"/>
  <c r="AW21" i="1" s="1"/>
  <c r="AW17" i="1"/>
  <c r="Z33" i="5"/>
  <c r="Z21" i="1" s="1"/>
  <c r="Z17" i="1"/>
  <c r="BG33" i="5"/>
  <c r="BG21" i="1" s="1"/>
  <c r="BG17" i="1"/>
  <c r="Y33" i="5"/>
  <c r="Y21" i="1" s="1"/>
  <c r="Y17" i="1"/>
  <c r="AU33" i="5"/>
  <c r="AU21" i="1" s="1"/>
  <c r="AU17" i="1"/>
  <c r="W33" i="5"/>
  <c r="W21" i="1" s="1"/>
  <c r="W17" i="1"/>
  <c r="U34" i="5"/>
  <c r="U22" i="1" s="1"/>
  <c r="U18" i="1"/>
  <c r="V33" i="5"/>
  <c r="V21" i="1" s="1"/>
  <c r="V17" i="1"/>
  <c r="M34" i="5"/>
  <c r="M22" i="1" s="1"/>
  <c r="M18" i="1"/>
  <c r="AM34" i="5"/>
  <c r="AM22" i="1" s="1"/>
  <c r="AM18" i="1"/>
  <c r="AI34" i="5"/>
  <c r="AI22" i="1" s="1"/>
  <c r="AI18" i="1"/>
  <c r="X34" i="5"/>
  <c r="X22" i="1" s="1"/>
  <c r="X18" i="1"/>
  <c r="AQ33" i="5"/>
  <c r="AQ21" i="1" s="1"/>
  <c r="AQ17" i="1"/>
  <c r="AK33" i="5"/>
  <c r="AK21" i="1" s="1"/>
  <c r="AK17" i="1"/>
  <c r="AY33" i="5"/>
  <c r="AY21" i="1" s="1"/>
  <c r="AY17" i="1"/>
  <c r="AV33" i="5"/>
  <c r="AV21" i="1" s="1"/>
  <c r="AV17" i="1"/>
  <c r="P33" i="5"/>
  <c r="P21" i="1" s="1"/>
  <c r="P17" i="1"/>
  <c r="U33" i="5"/>
  <c r="U21" i="1" s="1"/>
  <c r="U17" i="1"/>
  <c r="AC34" i="5"/>
  <c r="AC22" i="1" s="1"/>
  <c r="AC18" i="1"/>
  <c r="AR34" i="5"/>
  <c r="AR22" i="1" s="1"/>
  <c r="AR18" i="1"/>
  <c r="R34" i="5"/>
  <c r="R22" i="1" s="1"/>
  <c r="R18" i="1"/>
  <c r="BA34" i="5"/>
  <c r="BA22" i="1" s="1"/>
  <c r="BA18" i="1"/>
  <c r="BH33" i="5"/>
  <c r="BH21" i="1" s="1"/>
  <c r="BH17" i="1"/>
  <c r="R33" i="5"/>
  <c r="R21" i="1" s="1"/>
  <c r="R17" i="1"/>
  <c r="O33" i="5"/>
  <c r="O21" i="1" s="1"/>
  <c r="O17" i="1"/>
  <c r="AT33" i="5"/>
  <c r="AT21" i="1" s="1"/>
  <c r="AT17" i="1"/>
  <c r="AS33" i="5"/>
  <c r="AS21" i="1" s="1"/>
  <c r="AS17" i="1"/>
  <c r="AL34" i="5"/>
  <c r="AL22" i="1" s="1"/>
  <c r="AL18" i="1"/>
  <c r="AF34" i="5"/>
  <c r="AF22" i="1" s="1"/>
  <c r="AF18" i="1"/>
  <c r="W34" i="5"/>
  <c r="W22" i="1" s="1"/>
  <c r="W18" i="1"/>
  <c r="AW34" i="5"/>
  <c r="AW22" i="1" s="1"/>
  <c r="AW18" i="1"/>
  <c r="AP33" i="5"/>
  <c r="AP21" i="1" s="1"/>
  <c r="AP17" i="1"/>
  <c r="N33" i="5"/>
  <c r="N21" i="1" s="1"/>
  <c r="N17" i="1"/>
  <c r="AH33" i="5"/>
  <c r="AH21" i="1" s="1"/>
  <c r="AH17" i="1"/>
  <c r="AL33" i="5"/>
  <c r="AL21" i="1" s="1"/>
  <c r="AL17" i="1"/>
  <c r="AD33" i="5"/>
  <c r="AD21" i="1" s="1"/>
  <c r="AD17" i="1"/>
  <c r="AG34" i="5"/>
  <c r="AG22" i="1" s="1"/>
  <c r="AG18" i="1"/>
  <c r="AJ34" i="5"/>
  <c r="AJ22" i="1" s="1"/>
  <c r="AJ18" i="1"/>
  <c r="AS34" i="5"/>
  <c r="AS22" i="1" s="1"/>
  <c r="AS18" i="1"/>
  <c r="AA34" i="5"/>
  <c r="AA22" i="1" s="1"/>
  <c r="AA18" i="1"/>
  <c r="BF33" i="5"/>
  <c r="BF21" i="1" s="1"/>
  <c r="BF17" i="1"/>
  <c r="BA33" i="5"/>
  <c r="BA21" i="1" s="1"/>
  <c r="BA17" i="1"/>
  <c r="AG33" i="5"/>
  <c r="AG21" i="1" s="1"/>
  <c r="AG17" i="1"/>
  <c r="AR33" i="5"/>
  <c r="AR21" i="1" s="1"/>
  <c r="AR17" i="1"/>
  <c r="BB33" i="5"/>
  <c r="BB21" i="1" s="1"/>
  <c r="BB17" i="1"/>
  <c r="AF33" i="5"/>
  <c r="AF21" i="1" s="1"/>
  <c r="AF17" i="1"/>
  <c r="AP34" i="5"/>
  <c r="AP22" i="1" s="1"/>
  <c r="AP18" i="1"/>
  <c r="AO34" i="5"/>
  <c r="AO22" i="1" s="1"/>
  <c r="AO18" i="1"/>
  <c r="AE33" i="5"/>
  <c r="AE21" i="1" s="1"/>
  <c r="AE17" i="1"/>
  <c r="Q33" i="5"/>
  <c r="Q21" i="1" s="1"/>
  <c r="Q17" i="1"/>
  <c r="AB33" i="5"/>
  <c r="AB21" i="1" s="1"/>
  <c r="AB17" i="1"/>
  <c r="AO33" i="5"/>
  <c r="AO21" i="1" s="1"/>
  <c r="AO17" i="1"/>
  <c r="AI33" i="5"/>
  <c r="AI21" i="1" s="1"/>
  <c r="AI17" i="1"/>
  <c r="X33" i="5"/>
  <c r="X21" i="1" s="1"/>
  <c r="X17" i="1"/>
  <c r="S12" i="29"/>
  <c r="S12" i="26"/>
  <c r="T33" i="5"/>
  <c r="T21" i="1" s="1"/>
  <c r="L21" i="1"/>
  <c r="S45" i="12"/>
  <c r="T12" i="24"/>
  <c r="T13" i="29"/>
  <c r="T13" i="26"/>
  <c r="R13" i="29"/>
  <c r="R13" i="26"/>
  <c r="R12" i="24"/>
  <c r="P7" i="29"/>
  <c r="P7" i="26"/>
  <c r="AK7" i="29"/>
  <c r="AK7" i="26"/>
  <c r="BC7" i="26"/>
  <c r="BC7" i="29"/>
  <c r="AU7" i="26"/>
  <c r="AU7" i="29"/>
  <c r="AZ7" i="29"/>
  <c r="AZ7" i="26"/>
  <c r="X7" i="29"/>
  <c r="X7" i="26"/>
  <c r="AW7" i="29"/>
  <c r="AW7" i="26"/>
  <c r="T7" i="29"/>
  <c r="T7" i="26"/>
  <c r="O12" i="29"/>
  <c r="O12" i="26"/>
  <c r="N7" i="26"/>
  <c r="N7" i="29"/>
  <c r="BA7" i="29"/>
  <c r="BA7" i="26"/>
  <c r="Y7" i="29"/>
  <c r="Y7" i="26"/>
  <c r="AL7" i="26"/>
  <c r="AL7" i="29"/>
  <c r="O7" i="26"/>
  <c r="O7" i="29"/>
  <c r="AC7" i="29"/>
  <c r="AC7" i="26"/>
  <c r="BF7" i="29"/>
  <c r="BF7" i="26"/>
  <c r="AR7" i="29"/>
  <c r="AR7" i="26"/>
  <c r="Z7" i="29"/>
  <c r="Z7" i="26"/>
  <c r="AA7" i="29"/>
  <c r="AA7" i="26"/>
  <c r="AQ7" i="29"/>
  <c r="AQ7" i="26"/>
  <c r="BH7" i="29"/>
  <c r="BH7" i="26"/>
  <c r="BD7" i="29"/>
  <c r="BD7" i="26"/>
  <c r="AF7" i="29"/>
  <c r="AF7" i="26"/>
  <c r="AX7" i="29"/>
  <c r="AX7" i="26"/>
  <c r="S7" i="29"/>
  <c r="S7" i="26"/>
  <c r="AD7" i="26"/>
  <c r="AD7" i="29"/>
  <c r="BB7" i="26"/>
  <c r="BB7" i="29"/>
  <c r="AE7" i="26"/>
  <c r="AE7" i="29"/>
  <c r="AS7" i="29"/>
  <c r="AS7" i="26"/>
  <c r="AM7" i="26"/>
  <c r="AM7" i="29"/>
  <c r="AP7" i="29"/>
  <c r="AP7" i="26"/>
  <c r="AV7" i="29"/>
  <c r="AV7" i="26"/>
  <c r="AO7" i="29"/>
  <c r="AO7" i="26"/>
  <c r="AJ7" i="29"/>
  <c r="AJ7" i="26"/>
  <c r="V7" i="26"/>
  <c r="V7" i="29"/>
  <c r="BE7" i="29"/>
  <c r="BE7" i="26"/>
  <c r="AN7" i="29"/>
  <c r="AN7" i="26"/>
  <c r="L12" i="29"/>
  <c r="L12" i="26"/>
  <c r="BG7" i="29"/>
  <c r="BG7" i="26"/>
  <c r="L7" i="29"/>
  <c r="L7" i="26"/>
  <c r="AT7" i="26"/>
  <c r="AT7" i="29"/>
  <c r="M7" i="29"/>
  <c r="M7" i="26"/>
  <c r="U7" i="29"/>
  <c r="U7" i="26"/>
  <c r="AI7" i="29"/>
  <c r="AI7" i="26"/>
  <c r="AY7" i="29"/>
  <c r="AY7" i="26"/>
  <c r="R19" i="1"/>
  <c r="R45" i="12"/>
  <c r="AH7" i="29"/>
  <c r="AH7" i="26"/>
  <c r="AG7" i="29"/>
  <c r="AG7" i="26"/>
  <c r="Q7" i="29"/>
  <c r="Q7" i="26"/>
  <c r="R7" i="29"/>
  <c r="R7" i="26"/>
  <c r="W7" i="26"/>
  <c r="W7" i="29"/>
  <c r="AB7" i="29"/>
  <c r="AB7" i="26"/>
  <c r="L13" i="29"/>
  <c r="L13" i="26"/>
  <c r="O13" i="29"/>
  <c r="O13" i="26"/>
  <c r="S13" i="29"/>
  <c r="S13" i="26"/>
  <c r="O12" i="24"/>
  <c r="S18" i="5"/>
  <c r="S13" i="1" s="1"/>
  <c r="L42" i="12"/>
  <c r="S12" i="24"/>
  <c r="M11" i="5"/>
  <c r="AL11" i="5"/>
  <c r="AN11" i="5"/>
  <c r="AG11" i="5"/>
  <c r="Z11" i="5"/>
  <c r="S11" i="5"/>
  <c r="U11" i="5"/>
  <c r="AT11" i="5"/>
  <c r="AV11" i="5"/>
  <c r="AO11" i="5"/>
  <c r="AH11" i="5"/>
  <c r="AA11" i="5"/>
  <c r="AC11" i="5"/>
  <c r="AM11" i="5"/>
  <c r="BD11" i="5"/>
  <c r="AW11" i="5"/>
  <c r="AP11" i="5"/>
  <c r="AI11" i="5"/>
  <c r="AK11" i="5"/>
  <c r="N11" i="5"/>
  <c r="AR11" i="5"/>
  <c r="BE11" i="5"/>
  <c r="AX11" i="5"/>
  <c r="AQ11" i="5"/>
  <c r="AS11" i="5"/>
  <c r="O11" i="5"/>
  <c r="AZ11" i="5"/>
  <c r="AJ11" i="5"/>
  <c r="BF11" i="5"/>
  <c r="AY11" i="5"/>
  <c r="BA11" i="5"/>
  <c r="P11" i="5"/>
  <c r="AE11" i="5"/>
  <c r="BB11" i="5"/>
  <c r="AB11" i="5"/>
  <c r="BG11" i="5"/>
  <c r="V11" i="5"/>
  <c r="X11" i="5"/>
  <c r="Q11" i="5"/>
  <c r="BC11" i="5"/>
  <c r="BH11" i="5"/>
  <c r="T11" i="5"/>
  <c r="AD11" i="5"/>
  <c r="AF11" i="5"/>
  <c r="Y11" i="5"/>
  <c r="R11" i="5"/>
  <c r="AU11" i="5"/>
  <c r="W11" i="5"/>
  <c r="O45" i="12"/>
  <c r="P45" i="12"/>
  <c r="L11" i="5"/>
  <c r="AJ18" i="5"/>
  <c r="AJ13" i="1" s="1"/>
  <c r="BA18" i="5"/>
  <c r="BA13" i="1" s="1"/>
  <c r="AL18" i="5"/>
  <c r="AL13" i="1" s="1"/>
  <c r="BD18" i="5"/>
  <c r="BD13" i="1" s="1"/>
  <c r="BE18" i="5"/>
  <c r="BE13" i="1" s="1"/>
  <c r="W18" i="5"/>
  <c r="W13" i="1" s="1"/>
  <c r="AG18" i="5"/>
  <c r="AG13" i="1" s="1"/>
  <c r="O18" i="5"/>
  <c r="O13" i="1" s="1"/>
  <c r="AI18" i="5"/>
  <c r="AI13" i="1" s="1"/>
  <c r="BG18" i="5"/>
  <c r="BG13" i="1" s="1"/>
  <c r="AZ18" i="5"/>
  <c r="AZ13" i="1" s="1"/>
  <c r="AC18" i="5"/>
  <c r="AC13" i="1" s="1"/>
  <c r="AD18" i="5"/>
  <c r="AD13" i="1" s="1"/>
  <c r="BB18" i="5"/>
  <c r="BB13" i="1" s="1"/>
  <c r="AP18" i="5"/>
  <c r="AP13" i="1" s="1"/>
  <c r="BF18" i="5"/>
  <c r="BF13" i="1" s="1"/>
  <c r="L18" i="5"/>
  <c r="L13" i="1" s="1"/>
  <c r="AS18" i="5"/>
  <c r="AS13" i="1" s="1"/>
  <c r="M18" i="5"/>
  <c r="M13" i="1" s="1"/>
  <c r="AM18" i="5"/>
  <c r="AM13" i="1" s="1"/>
  <c r="X18" i="5"/>
  <c r="X13" i="1" s="1"/>
  <c r="AV18" i="5"/>
  <c r="AV13" i="1" s="1"/>
  <c r="AW18" i="5"/>
  <c r="AW13" i="1" s="1"/>
  <c r="Z18" i="5"/>
  <c r="Z13" i="1" s="1"/>
  <c r="Y18" i="5"/>
  <c r="Y13" i="1" s="1"/>
  <c r="AB18" i="5"/>
  <c r="AB13" i="1" s="1"/>
  <c r="U18" i="5"/>
  <c r="U13" i="1" s="1"/>
  <c r="AX18" i="5"/>
  <c r="AX13" i="1" s="1"/>
  <c r="V18" i="5"/>
  <c r="V13" i="1" s="1"/>
  <c r="AT18" i="5"/>
  <c r="AT13" i="1" s="1"/>
  <c r="BC18" i="5"/>
  <c r="BC13" i="1" s="1"/>
  <c r="BH18" i="5"/>
  <c r="BH13" i="1" s="1"/>
  <c r="AU18" i="5"/>
  <c r="AU13" i="1" s="1"/>
  <c r="AH18" i="5"/>
  <c r="AH13" i="1" s="1"/>
  <c r="AF18" i="5"/>
  <c r="AF13" i="1" s="1"/>
  <c r="AA18" i="5"/>
  <c r="AA13" i="1" s="1"/>
  <c r="AY18" i="5"/>
  <c r="AY13" i="1" s="1"/>
  <c r="R18" i="5"/>
  <c r="R13" i="1" s="1"/>
  <c r="T18" i="5"/>
  <c r="T13" i="1" s="1"/>
  <c r="AR18" i="5"/>
  <c r="AR13" i="1" s="1"/>
  <c r="AK18" i="5"/>
  <c r="AK13" i="1" s="1"/>
  <c r="AE18" i="5"/>
  <c r="AE13" i="1" s="1"/>
  <c r="P18" i="5"/>
  <c r="P13" i="1" s="1"/>
  <c r="AN18" i="5"/>
  <c r="AN13" i="1" s="1"/>
  <c r="AO18" i="5"/>
  <c r="AO13" i="1" s="1"/>
  <c r="AQ18" i="5"/>
  <c r="AQ13" i="1" s="1"/>
  <c r="N18" i="5"/>
  <c r="N13" i="1" s="1"/>
  <c r="Q18" i="5"/>
  <c r="Q13" i="1" s="1"/>
  <c r="L12" i="24"/>
  <c r="L72" i="12" a="1"/>
  <c r="L72" i="12" s="1"/>
  <c r="L99" i="12" s="1" a="1"/>
  <c r="L99" i="12" s="1"/>
  <c r="M72" i="12" a="1"/>
  <c r="M72" i="12" s="1"/>
  <c r="M99" i="12" s="1" a="1"/>
  <c r="M99" i="12" s="1"/>
  <c r="M62" i="12" a="1"/>
  <c r="M62" i="12" s="1"/>
  <c r="M89" i="12" s="1" a="1"/>
  <c r="M89" i="12" s="1"/>
  <c r="L62" i="12" a="1"/>
  <c r="L62" i="12" s="1"/>
  <c r="L89" i="12" s="1" a="1"/>
  <c r="L89" i="12" s="1"/>
  <c r="N40" i="12"/>
  <c r="AN7" i="24"/>
  <c r="AG7" i="24"/>
  <c r="R7" i="24"/>
  <c r="U7" i="24"/>
  <c r="AI7" i="24"/>
  <c r="AY7" i="24"/>
  <c r="BE7" i="24"/>
  <c r="S7" i="24"/>
  <c r="Q7" i="24"/>
  <c r="AD7" i="24"/>
  <c r="W7" i="24"/>
  <c r="AB7" i="24"/>
  <c r="AP7" i="24"/>
  <c r="AK7" i="24"/>
  <c r="BC7" i="24"/>
  <c r="AZ7" i="24"/>
  <c r="X7" i="24"/>
  <c r="AW7" i="24"/>
  <c r="T7" i="24"/>
  <c r="AJ7" i="24"/>
  <c r="AV7" i="24"/>
  <c r="AU7" i="24"/>
  <c r="AO7" i="24"/>
  <c r="AC7" i="24"/>
  <c r="BA7" i="24"/>
  <c r="BF7" i="24"/>
  <c r="AR7" i="24"/>
  <c r="Q19" i="1"/>
  <c r="AQ7" i="24"/>
  <c r="BD7" i="24"/>
  <c r="S11" i="24"/>
  <c r="Y7" i="24"/>
  <c r="BH7" i="24"/>
  <c r="AF7" i="24"/>
  <c r="L7" i="24"/>
  <c r="AL7" i="24"/>
  <c r="N7" i="24"/>
  <c r="O7" i="24"/>
  <c r="AH7" i="24"/>
  <c r="BB7" i="24"/>
  <c r="AE7" i="24"/>
  <c r="AS7" i="24"/>
  <c r="AM7" i="24"/>
  <c r="O11" i="24"/>
  <c r="V7" i="24"/>
  <c r="Z7" i="24"/>
  <c r="AT7" i="24"/>
  <c r="AA7" i="24"/>
  <c r="M7" i="24"/>
  <c r="BG7" i="24"/>
  <c r="AX7" i="24"/>
  <c r="P7" i="24"/>
  <c r="L11" i="24"/>
  <c r="J157" i="3"/>
  <c r="J156" i="3"/>
  <c r="J160" i="3"/>
  <c r="J158" i="3"/>
  <c r="J161" i="3"/>
  <c r="J163" i="3"/>
  <c r="J159" i="3"/>
  <c r="M103" i="5"/>
  <c r="M103" i="12"/>
  <c r="O103" i="5"/>
  <c r="O103" i="12"/>
  <c r="N103" i="12"/>
  <c r="N103" i="5"/>
  <c r="Q103" i="5"/>
  <c r="Q103" i="12"/>
  <c r="L103" i="12"/>
  <c r="P103" i="5"/>
  <c r="P103" i="12"/>
  <c r="C67" i="5"/>
  <c r="L82" i="1" l="1"/>
  <c r="AM45" i="12"/>
  <c r="W45" i="12"/>
  <c r="Q72" i="1"/>
  <c r="Q74" i="1"/>
  <c r="O74" i="1"/>
  <c r="P74" i="1"/>
  <c r="P72" i="1"/>
  <c r="M72" i="1"/>
  <c r="O72" i="1"/>
  <c r="Q70" i="1"/>
  <c r="P70" i="1"/>
  <c r="N72" i="1"/>
  <c r="AU12" i="26"/>
  <c r="AV11" i="24"/>
  <c r="BF11" i="24"/>
  <c r="W11" i="24"/>
  <c r="AM11" i="24"/>
  <c r="AM12" i="26"/>
  <c r="AM12" i="29"/>
  <c r="AB11" i="24"/>
  <c r="BA12" i="29"/>
  <c r="BA12" i="26"/>
  <c r="AV12" i="26"/>
  <c r="BA11" i="24"/>
  <c r="AV12" i="29"/>
  <c r="U11" i="24"/>
  <c r="BF12" i="26"/>
  <c r="W12" i="26"/>
  <c r="BF12" i="29"/>
  <c r="W12" i="29"/>
  <c r="AT11" i="24"/>
  <c r="T12" i="29"/>
  <c r="AB12" i="26"/>
  <c r="AK12" i="29"/>
  <c r="AB12" i="29"/>
  <c r="BE11" i="24"/>
  <c r="BE12" i="26"/>
  <c r="AX11" i="24"/>
  <c r="BE12" i="29"/>
  <c r="BD12" i="26"/>
  <c r="AK45" i="12"/>
  <c r="U12" i="29"/>
  <c r="BG12" i="26"/>
  <c r="BD12" i="29"/>
  <c r="AP45" i="12"/>
  <c r="AJ12" i="29"/>
  <c r="AL11" i="24"/>
  <c r="U12" i="26"/>
  <c r="BG12" i="29"/>
  <c r="AD45" i="12"/>
  <c r="AT12" i="29"/>
  <c r="AJ12" i="26"/>
  <c r="Y11" i="24"/>
  <c r="AB45" i="12"/>
  <c r="AT12" i="26"/>
  <c r="Z45" i="12"/>
  <c r="Y12" i="26"/>
  <c r="AW12" i="26"/>
  <c r="Y12" i="29"/>
  <c r="AW12" i="29"/>
  <c r="AC45" i="12"/>
  <c r="X45" i="12"/>
  <c r="BB11" i="24"/>
  <c r="AH12" i="26"/>
  <c r="AI12" i="29"/>
  <c r="T11" i="24"/>
  <c r="AD11" i="24"/>
  <c r="AK11" i="24"/>
  <c r="Z11" i="24"/>
  <c r="AH12" i="29"/>
  <c r="AW11" i="24"/>
  <c r="AX12" i="26"/>
  <c r="BG11" i="24"/>
  <c r="AH45" i="12"/>
  <c r="AC11" i="24"/>
  <c r="AQ45" i="12"/>
  <c r="BC11" i="24"/>
  <c r="AJ45" i="12"/>
  <c r="AO12" i="29"/>
  <c r="T12" i="26"/>
  <c r="BC12" i="26"/>
  <c r="BC12" i="29"/>
  <c r="BH12" i="26"/>
  <c r="AK12" i="26"/>
  <c r="AA11" i="24"/>
  <c r="T45" i="12"/>
  <c r="AC12" i="29"/>
  <c r="AY12" i="26"/>
  <c r="BH12" i="29"/>
  <c r="AQ11" i="24"/>
  <c r="U45" i="12"/>
  <c r="AC12" i="26"/>
  <c r="AY12" i="29"/>
  <c r="AD12" i="29"/>
  <c r="AD12" i="26"/>
  <c r="AE19" i="1"/>
  <c r="AE45" i="12"/>
  <c r="N70" i="1"/>
  <c r="N12" i="26"/>
  <c r="N12" i="29"/>
  <c r="N11" i="24"/>
  <c r="AZ12" i="29"/>
  <c r="AZ12" i="26"/>
  <c r="AZ11" i="24"/>
  <c r="AF19" i="1"/>
  <c r="AF45" i="12"/>
  <c r="M70" i="1"/>
  <c r="M12" i="26"/>
  <c r="M12" i="29"/>
  <c r="AU11" i="24"/>
  <c r="AU12" i="29"/>
  <c r="M11" i="24"/>
  <c r="L40" i="5"/>
  <c r="L70" i="5" s="1" a="1"/>
  <c r="L70" i="5" s="1"/>
  <c r="L97" i="5" s="1" a="1"/>
  <c r="L97" i="5" s="1"/>
  <c r="L41" i="5"/>
  <c r="AY11" i="24"/>
  <c r="Z12" i="29"/>
  <c r="AH11" i="24"/>
  <c r="AS12" i="29"/>
  <c r="AL12" i="29"/>
  <c r="X12" i="26"/>
  <c r="V12" i="26"/>
  <c r="BB12" i="29"/>
  <c r="BB12" i="26"/>
  <c r="AQ12" i="29"/>
  <c r="AX12" i="29"/>
  <c r="AP12" i="29"/>
  <c r="AA45" i="12"/>
  <c r="AN11" i="24"/>
  <c r="AO11" i="24"/>
  <c r="BH11" i="24"/>
  <c r="AG45" i="12"/>
  <c r="Y45" i="12"/>
  <c r="AA12" i="26"/>
  <c r="AR12" i="26"/>
  <c r="AN12" i="29"/>
  <c r="L72" i="1"/>
  <c r="L73" i="1"/>
  <c r="AG11" i="24"/>
  <c r="AN12" i="26"/>
  <c r="V11" i="24"/>
  <c r="Z12" i="26"/>
  <c r="AL45" i="12"/>
  <c r="AG12" i="26"/>
  <c r="V12" i="29"/>
  <c r="AR11" i="24"/>
  <c r="AO45" i="12"/>
  <c r="AS12" i="26"/>
  <c r="AG12" i="29"/>
  <c r="AL12" i="26"/>
  <c r="X12" i="29"/>
  <c r="AS11" i="24"/>
  <c r="BD11" i="24"/>
  <c r="AR45" i="12"/>
  <c r="AQ12" i="26"/>
  <c r="AP12" i="26"/>
  <c r="AP11" i="24"/>
  <c r="AN45" i="12"/>
  <c r="AA12" i="29"/>
  <c r="AR12" i="29"/>
  <c r="AI11" i="24"/>
  <c r="X11" i="24"/>
  <c r="AJ11" i="24"/>
  <c r="AI45" i="12"/>
  <c r="V45" i="12"/>
  <c r="AO12" i="26"/>
  <c r="AI12" i="26"/>
  <c r="N92" i="12" a="1"/>
  <c r="N92" i="12" s="1"/>
  <c r="N81" i="12" a="1"/>
  <c r="N81" i="12" s="1"/>
  <c r="N83" i="12" a="1"/>
  <c r="N83" i="12" s="1"/>
  <c r="N90" i="12" a="1"/>
  <c r="N90" i="12" s="1"/>
  <c r="N91" i="12" a="1"/>
  <c r="N91" i="12" s="1"/>
  <c r="N82" i="12" a="1"/>
  <c r="N82" i="12" s="1"/>
  <c r="P11" i="24"/>
  <c r="P12" i="26"/>
  <c r="P12" i="29"/>
  <c r="N70" i="12" a="1"/>
  <c r="N70" i="12" s="1"/>
  <c r="N97" i="12" s="1" a="1"/>
  <c r="N97" i="12" s="1"/>
  <c r="N74" i="1"/>
  <c r="N73" i="1"/>
  <c r="M74" i="1"/>
  <c r="M73" i="1"/>
  <c r="O73" i="1"/>
  <c r="P73" i="1"/>
  <c r="Q73" i="1"/>
  <c r="AA22" i="5"/>
  <c r="AA16" i="1" s="1"/>
  <c r="AH22" i="5"/>
  <c r="AH16" i="1" s="1"/>
  <c r="BH22" i="5"/>
  <c r="BH16" i="1" s="1"/>
  <c r="AE22" i="5"/>
  <c r="AE16" i="1" s="1"/>
  <c r="AS22" i="5"/>
  <c r="AS16" i="1" s="1"/>
  <c r="AP22" i="5"/>
  <c r="AP16" i="1" s="1"/>
  <c r="AV22" i="5"/>
  <c r="AV16" i="1" s="1"/>
  <c r="AJ22" i="5"/>
  <c r="AJ16" i="1" s="1"/>
  <c r="AD22" i="5"/>
  <c r="AD16" i="1" s="1"/>
  <c r="AN22" i="5"/>
  <c r="AN16" i="1" s="1"/>
  <c r="AI22" i="5"/>
  <c r="AI16" i="1" s="1"/>
  <c r="W22" i="5"/>
  <c r="W16" i="1" s="1"/>
  <c r="BC22" i="5"/>
  <c r="BC16" i="1" s="1"/>
  <c r="P22" i="5"/>
  <c r="P16" i="1" s="1"/>
  <c r="AQ22" i="5"/>
  <c r="AQ16" i="1" s="1"/>
  <c r="AW22" i="5"/>
  <c r="AW16" i="1" s="1"/>
  <c r="AT22" i="5"/>
  <c r="AT16" i="1" s="1"/>
  <c r="AK22" i="5"/>
  <c r="AK16" i="1" s="1"/>
  <c r="AO22" i="5"/>
  <c r="AO16" i="1" s="1"/>
  <c r="AU22" i="5"/>
  <c r="AU16" i="1" s="1"/>
  <c r="Q22" i="5"/>
  <c r="Q16" i="1" s="1"/>
  <c r="BA22" i="5"/>
  <c r="BA16" i="1" s="1"/>
  <c r="AX22" i="5"/>
  <c r="AX16" i="1" s="1"/>
  <c r="BD22" i="5"/>
  <c r="BD16" i="1" s="1"/>
  <c r="U22" i="5"/>
  <c r="U16" i="1" s="1"/>
  <c r="AG22" i="5"/>
  <c r="AG16" i="1" s="1"/>
  <c r="AB22" i="5"/>
  <c r="AB16" i="1" s="1"/>
  <c r="BB22" i="5"/>
  <c r="BB16" i="1" s="1"/>
  <c r="AL22" i="5"/>
  <c r="AL16" i="1" s="1"/>
  <c r="R22" i="5"/>
  <c r="R16" i="1" s="1"/>
  <c r="X22" i="5"/>
  <c r="X16" i="1" s="1"/>
  <c r="AY22" i="5"/>
  <c r="AY16" i="1" s="1"/>
  <c r="BE22" i="5"/>
  <c r="BE16" i="1" s="1"/>
  <c r="AM22" i="5"/>
  <c r="AM16" i="1" s="1"/>
  <c r="S22" i="5"/>
  <c r="S16" i="1" s="1"/>
  <c r="AF22" i="5"/>
  <c r="AF16" i="1" s="1"/>
  <c r="N22" i="5"/>
  <c r="N16" i="1" s="1"/>
  <c r="AZ22" i="5"/>
  <c r="AZ16" i="1" s="1"/>
  <c r="Y22" i="5"/>
  <c r="Y16" i="1" s="1"/>
  <c r="BF22" i="5"/>
  <c r="BF16" i="1" s="1"/>
  <c r="AR22" i="5"/>
  <c r="AR16" i="1" s="1"/>
  <c r="AC22" i="5"/>
  <c r="AC16" i="1" s="1"/>
  <c r="Z22" i="5"/>
  <c r="Z16" i="1" s="1"/>
  <c r="T22" i="5"/>
  <c r="L22" i="5"/>
  <c r="L16" i="1" s="1"/>
  <c r="O22" i="5"/>
  <c r="M45" i="5"/>
  <c r="M30" i="1" s="1"/>
  <c r="M22" i="5"/>
  <c r="V41" i="5"/>
  <c r="V22" i="5"/>
  <c r="BG45" i="5"/>
  <c r="BG22" i="5"/>
  <c r="L45" i="5"/>
  <c r="L30" i="1" s="1"/>
  <c r="L145" i="5"/>
  <c r="R11" i="24"/>
  <c r="AF41" i="5"/>
  <c r="AJ41" i="5"/>
  <c r="N41" i="5"/>
  <c r="N45" i="5"/>
  <c r="N30" i="1" s="1"/>
  <c r="AA41" i="5"/>
  <c r="AG41" i="5"/>
  <c r="AD41" i="5"/>
  <c r="AB41" i="5"/>
  <c r="AZ41" i="5"/>
  <c r="AK41" i="5"/>
  <c r="AH41" i="5"/>
  <c r="AN41" i="5"/>
  <c r="T41" i="5"/>
  <c r="BB41" i="5"/>
  <c r="O41" i="5"/>
  <c r="AI41" i="5"/>
  <c r="AO41" i="5"/>
  <c r="AL41" i="5"/>
  <c r="BH41" i="5"/>
  <c r="BH45" i="5"/>
  <c r="BH30" i="1" s="1"/>
  <c r="AE41" i="5"/>
  <c r="AS41" i="5"/>
  <c r="AP41" i="5"/>
  <c r="AV41" i="5"/>
  <c r="Q12" i="29"/>
  <c r="Q12" i="26"/>
  <c r="W41" i="5"/>
  <c r="BC41" i="5"/>
  <c r="BC45" i="5"/>
  <c r="AQ41" i="5"/>
  <c r="AW41" i="5"/>
  <c r="AT41" i="5"/>
  <c r="AU41" i="5"/>
  <c r="Q41" i="5"/>
  <c r="BA41" i="5"/>
  <c r="BA45" i="5"/>
  <c r="AX41" i="5"/>
  <c r="BD41" i="5"/>
  <c r="U41" i="5"/>
  <c r="R41" i="5"/>
  <c r="X41" i="5"/>
  <c r="AY41" i="5"/>
  <c r="BE41" i="5"/>
  <c r="AM41" i="5"/>
  <c r="S41" i="5"/>
  <c r="R12" i="29"/>
  <c r="R12" i="26"/>
  <c r="Y41" i="5"/>
  <c r="BF41" i="5"/>
  <c r="BF45" i="5"/>
  <c r="AC41" i="5"/>
  <c r="Z41" i="5"/>
  <c r="P41" i="5"/>
  <c r="Q11" i="26"/>
  <c r="AR11" i="26"/>
  <c r="BH11" i="26"/>
  <c r="Z11" i="26"/>
  <c r="BF11" i="26"/>
  <c r="O11" i="26"/>
  <c r="AU11" i="26"/>
  <c r="AI11" i="26"/>
  <c r="M41" i="5"/>
  <c r="N11" i="26"/>
  <c r="T11" i="26"/>
  <c r="BC11" i="26"/>
  <c r="AW11" i="26"/>
  <c r="AP11" i="26"/>
  <c r="AG11" i="26"/>
  <c r="Y11" i="26"/>
  <c r="AJ11" i="26"/>
  <c r="AQ11" i="26"/>
  <c r="R11" i="26"/>
  <c r="AT11" i="26"/>
  <c r="AV11" i="26"/>
  <c r="BB11" i="26"/>
  <c r="W11" i="26"/>
  <c r="AO11" i="26"/>
  <c r="AY11" i="26"/>
  <c r="V11" i="26"/>
  <c r="X11" i="26"/>
  <c r="AD11" i="26"/>
  <c r="BE11" i="26"/>
  <c r="AR41" i="5"/>
  <c r="AN11" i="26"/>
  <c r="AA11" i="26"/>
  <c r="AX11" i="26"/>
  <c r="AM11" i="26"/>
  <c r="AC11" i="26"/>
  <c r="BD11" i="26"/>
  <c r="BG41" i="5"/>
  <c r="AK11" i="26"/>
  <c r="L11" i="26"/>
  <c r="P11" i="26"/>
  <c r="AF11" i="26"/>
  <c r="U11" i="26"/>
  <c r="M11" i="26"/>
  <c r="AZ11" i="26"/>
  <c r="AL11" i="26"/>
  <c r="AE11" i="26"/>
  <c r="AH11" i="26"/>
  <c r="AB11" i="26"/>
  <c r="AS11" i="26"/>
  <c r="BG11" i="26"/>
  <c r="BA11" i="26"/>
  <c r="S11" i="26"/>
  <c r="L69" i="1"/>
  <c r="O69" i="1"/>
  <c r="P69" i="1"/>
  <c r="N69" i="1"/>
  <c r="M69" i="1"/>
  <c r="Q69" i="1"/>
  <c r="M42" i="12"/>
  <c r="M145" i="5"/>
  <c r="N72" i="12" a="1"/>
  <c r="N72" i="12" s="1"/>
  <c r="N99" i="12" s="1" a="1"/>
  <c r="N99" i="12" s="1"/>
  <c r="N62" i="12" a="1"/>
  <c r="N62" i="12" s="1"/>
  <c r="N89" i="12" s="1" a="1"/>
  <c r="N89" i="12" s="1"/>
  <c r="L43" i="12"/>
  <c r="W9" i="1"/>
  <c r="AS9" i="1"/>
  <c r="M9" i="1"/>
  <c r="U9" i="1"/>
  <c r="N9" i="1"/>
  <c r="BA9" i="1"/>
  <c r="AQ9" i="1"/>
  <c r="AB9" i="1"/>
  <c r="Z9" i="1"/>
  <c r="BB9" i="1"/>
  <c r="AJ9" i="1"/>
  <c r="AG9" i="1"/>
  <c r="AF9" i="1"/>
  <c r="T9" i="1"/>
  <c r="AY9" i="1"/>
  <c r="AV9" i="1"/>
  <c r="AL9" i="1"/>
  <c r="AU9" i="1"/>
  <c r="AD9" i="1"/>
  <c r="X9" i="1"/>
  <c r="AN9" i="1"/>
  <c r="AR9" i="1"/>
  <c r="AX9" i="1"/>
  <c r="AT9" i="1"/>
  <c r="AA9" i="1"/>
  <c r="AZ9" i="1"/>
  <c r="BC9" i="1"/>
  <c r="O40" i="12"/>
  <c r="BH9" i="1"/>
  <c r="AK9" i="1"/>
  <c r="AC9" i="1"/>
  <c r="L9" i="1"/>
  <c r="AW9" i="1"/>
  <c r="P9" i="1"/>
  <c r="O9" i="1"/>
  <c r="AI9" i="1"/>
  <c r="AE9" i="1"/>
  <c r="AP9" i="1"/>
  <c r="Q9" i="1"/>
  <c r="BF9" i="1"/>
  <c r="AM9" i="1"/>
  <c r="V9" i="1"/>
  <c r="R9" i="1"/>
  <c r="BD9" i="1"/>
  <c r="AH9" i="1"/>
  <c r="BG9" i="1"/>
  <c r="Y9" i="1"/>
  <c r="AO9" i="1"/>
  <c r="BE9" i="1"/>
  <c r="S9" i="1"/>
  <c r="M40" i="5"/>
  <c r="Q11" i="24"/>
  <c r="L51" i="12" a="1"/>
  <c r="L51" i="12" s="1"/>
  <c r="L78" i="12" s="1" a="1"/>
  <c r="L78" i="12" s="1"/>
  <c r="L71" i="12" a="1"/>
  <c r="L71" i="12" s="1"/>
  <c r="L98" i="12" s="1" a="1"/>
  <c r="L98" i="12" s="1"/>
  <c r="L53" i="12" a="1"/>
  <c r="L53" i="12" s="1"/>
  <c r="L80" i="12" s="1" a="1"/>
  <c r="L80" i="12" s="1"/>
  <c r="L69" i="12" a="1"/>
  <c r="L69" i="12" s="1"/>
  <c r="L96" i="12" s="1" a="1"/>
  <c r="L96" i="12" s="1"/>
  <c r="L61" i="12" a="1"/>
  <c r="L61" i="12" s="1"/>
  <c r="L88" i="12" s="1" a="1"/>
  <c r="L88" i="12" s="1"/>
  <c r="L52" i="12" a="1"/>
  <c r="L52" i="12" s="1"/>
  <c r="L79" i="12" s="1" a="1"/>
  <c r="L79" i="12" s="1"/>
  <c r="L60" i="12" a="1"/>
  <c r="L60" i="12" s="1"/>
  <c r="L87" i="12" s="1" a="1"/>
  <c r="L87" i="12" s="1"/>
  <c r="M71" i="12" a="1"/>
  <c r="M71" i="12" s="1"/>
  <c r="M98" i="12" s="1" a="1"/>
  <c r="M98" i="12" s="1"/>
  <c r="M69" i="12" a="1"/>
  <c r="M69" i="12" s="1"/>
  <c r="M96" i="12" s="1" a="1"/>
  <c r="M96" i="12" s="1"/>
  <c r="M61" i="12" a="1"/>
  <c r="M61" i="12" s="1"/>
  <c r="M88" i="12" s="1" a="1"/>
  <c r="M88" i="12" s="1"/>
  <c r="M51" i="12" a="1"/>
  <c r="M51" i="12" s="1"/>
  <c r="M78" i="12" s="1" a="1"/>
  <c r="M78" i="12" s="1"/>
  <c r="M53" i="12" a="1"/>
  <c r="M53" i="12" s="1"/>
  <c r="M80" i="12" s="1" a="1"/>
  <c r="M80" i="12" s="1"/>
  <c r="M52" i="12" a="1"/>
  <c r="M52" i="12" s="1"/>
  <c r="M79" i="12" s="1" a="1"/>
  <c r="M79" i="12" s="1"/>
  <c r="M60" i="12" a="1"/>
  <c r="M60" i="12" s="1"/>
  <c r="M87" i="12" s="1" a="1"/>
  <c r="M87" i="12" s="1"/>
  <c r="N51" i="12" a="1"/>
  <c r="N51" i="12" s="1"/>
  <c r="N78" i="12" s="1" a="1"/>
  <c r="N78" i="12" s="1"/>
  <c r="N53" i="12" a="1"/>
  <c r="N53" i="12" s="1"/>
  <c r="N80" i="12" s="1" a="1"/>
  <c r="N80" i="12" s="1"/>
  <c r="N52" i="12" a="1"/>
  <c r="N52" i="12" s="1"/>
  <c r="N79" i="12" s="1" a="1"/>
  <c r="N79" i="12" s="1"/>
  <c r="N60" i="12" a="1"/>
  <c r="N60" i="12" s="1"/>
  <c r="N87" i="12" s="1" a="1"/>
  <c r="N87" i="12" s="1"/>
  <c r="N61" i="12" a="1"/>
  <c r="N61" i="12" s="1"/>
  <c r="N88" i="12" s="1" a="1"/>
  <c r="N88" i="12" s="1"/>
  <c r="N69" i="12" a="1"/>
  <c r="N69" i="12" s="1"/>
  <c r="N96" i="12" s="1" a="1"/>
  <c r="N96" i="12" s="1"/>
  <c r="N71" i="12" a="1"/>
  <c r="N71" i="12" s="1"/>
  <c r="N98" i="12" s="1" a="1"/>
  <c r="N98" i="12" s="1"/>
  <c r="B101" i="5"/>
  <c r="C76" i="5"/>
  <c r="B32" i="1"/>
  <c r="N42" i="12" l="1"/>
  <c r="N43" i="12" s="1"/>
  <c r="L84" i="1"/>
  <c r="Q81" i="1"/>
  <c r="M81" i="1"/>
  <c r="O81" i="1"/>
  <c r="N81" i="1"/>
  <c r="P81" i="1"/>
  <c r="H1" i="12"/>
  <c r="AF12" i="29"/>
  <c r="AF12" i="26"/>
  <c r="AF11" i="24"/>
  <c r="AE12" i="29"/>
  <c r="AE11" i="24"/>
  <c r="AE12" i="26"/>
  <c r="O83" i="12" a="1"/>
  <c r="O83" i="12" s="1"/>
  <c r="O82" i="12" a="1"/>
  <c r="O82" i="12" s="1"/>
  <c r="O81" i="12" a="1"/>
  <c r="O81" i="12" s="1"/>
  <c r="O90" i="12" a="1"/>
  <c r="O90" i="12" s="1"/>
  <c r="O91" i="12" a="1"/>
  <c r="O91" i="12" s="1"/>
  <c r="O92" i="12" a="1"/>
  <c r="O92" i="12" s="1"/>
  <c r="B105" i="5"/>
  <c r="O70" i="12" a="1"/>
  <c r="O70" i="12" s="1"/>
  <c r="O97" i="12" s="1" a="1"/>
  <c r="O97" i="12" s="1"/>
  <c r="M70" i="5" a="1"/>
  <c r="M70" i="5" s="1"/>
  <c r="M97" i="5" s="1" a="1"/>
  <c r="M97" i="5" s="1"/>
  <c r="M83" i="5" a="1"/>
  <c r="M83" i="5" s="1"/>
  <c r="M47" i="1" s="1"/>
  <c r="M90" i="5" a="1"/>
  <c r="M90" i="5" s="1"/>
  <c r="M81" i="5" a="1"/>
  <c r="M81" i="5" s="1"/>
  <c r="M45" i="1" s="1"/>
  <c r="M91" i="5" a="1"/>
  <c r="M91" i="5" s="1"/>
  <c r="M55" i="1" s="1"/>
  <c r="M82" i="5" a="1"/>
  <c r="M82" i="5" s="1"/>
  <c r="M46" i="1" s="1"/>
  <c r="M92" i="5" a="1"/>
  <c r="M92" i="5" s="1"/>
  <c r="M56" i="1" s="1"/>
  <c r="BC38" i="5"/>
  <c r="BC24" i="1" s="1"/>
  <c r="Y38" i="5"/>
  <c r="Y24" i="1" s="1"/>
  <c r="BE38" i="5"/>
  <c r="BE45" i="5" s="1"/>
  <c r="BE30" i="1" s="1"/>
  <c r="AE38" i="5"/>
  <c r="AE24" i="1" s="1"/>
  <c r="BF38" i="5"/>
  <c r="BF24" i="1" s="1"/>
  <c r="P38" i="5"/>
  <c r="P45" i="5" s="1"/>
  <c r="P30" i="1" s="1"/>
  <c r="BD38" i="5"/>
  <c r="BD24" i="1" s="1"/>
  <c r="AL38" i="5"/>
  <c r="AL45" i="5" s="1"/>
  <c r="AL30" i="1" s="1"/>
  <c r="AO38" i="5"/>
  <c r="AO24" i="1" s="1"/>
  <c r="X38" i="5"/>
  <c r="X45" i="5" s="1"/>
  <c r="X30" i="1" s="1"/>
  <c r="Z38" i="5"/>
  <c r="Z45" i="5" s="1"/>
  <c r="Z30" i="1" s="1"/>
  <c r="AV38" i="5"/>
  <c r="AV24" i="1" s="1"/>
  <c r="N38" i="5"/>
  <c r="N24" i="1" s="1"/>
  <c r="Q38" i="5"/>
  <c r="Q24" i="1" s="1"/>
  <c r="AT38" i="5"/>
  <c r="AT24" i="1" s="1"/>
  <c r="AD38" i="5"/>
  <c r="AD45" i="5" s="1"/>
  <c r="AD30" i="1" s="1"/>
  <c r="AG38" i="5"/>
  <c r="AG45" i="5" s="1"/>
  <c r="AG30" i="1" s="1"/>
  <c r="AM38" i="5"/>
  <c r="AM24" i="1" s="1"/>
  <c r="R38" i="5"/>
  <c r="R24" i="1" s="1"/>
  <c r="AZ38" i="5"/>
  <c r="AZ24" i="1" s="1"/>
  <c r="AS38" i="5"/>
  <c r="AS24" i="1" s="1"/>
  <c r="AB38" i="5"/>
  <c r="AB45" i="5" s="1"/>
  <c r="AB30" i="1" s="1"/>
  <c r="AN38" i="5"/>
  <c r="AN45" i="5" s="1"/>
  <c r="AN30" i="1" s="1"/>
  <c r="BA38" i="5"/>
  <c r="BA24" i="1" s="1"/>
  <c r="U38" i="5"/>
  <c r="U45" i="5" s="1"/>
  <c r="U30" i="1" s="1"/>
  <c r="AF38" i="5"/>
  <c r="AF24" i="1" s="1"/>
  <c r="AK38" i="5"/>
  <c r="AK24" i="1" s="1"/>
  <c r="L38" i="5"/>
  <c r="L24" i="1" s="1"/>
  <c r="AJ38" i="5"/>
  <c r="AJ45" i="5" s="1"/>
  <c r="AJ30" i="1" s="1"/>
  <c r="AA38" i="5"/>
  <c r="AA24" i="1" s="1"/>
  <c r="AX38" i="5"/>
  <c r="AX24" i="1" s="1"/>
  <c r="AI38" i="5"/>
  <c r="AI24" i="1" s="1"/>
  <c r="AQ38" i="5"/>
  <c r="AQ45" i="5" s="1"/>
  <c r="AQ30" i="1" s="1"/>
  <c r="AR38" i="5"/>
  <c r="AR24" i="1" s="1"/>
  <c r="W38" i="5"/>
  <c r="W45" i="5" s="1"/>
  <c r="W30" i="1" s="1"/>
  <c r="AH38" i="5"/>
  <c r="AH24" i="1" s="1"/>
  <c r="AY38" i="5"/>
  <c r="AY24" i="1" s="1"/>
  <c r="AU38" i="5"/>
  <c r="AU24" i="1" s="1"/>
  <c r="AP38" i="5"/>
  <c r="AP24" i="1" s="1"/>
  <c r="BH38" i="5"/>
  <c r="BH24" i="1" s="1"/>
  <c r="M38" i="5"/>
  <c r="M24" i="1" s="1"/>
  <c r="M16" i="1"/>
  <c r="T38" i="5"/>
  <c r="T45" i="5" s="1"/>
  <c r="T30" i="1" s="1"/>
  <c r="T16" i="1"/>
  <c r="AW38" i="5"/>
  <c r="AW24" i="1" s="1"/>
  <c r="O38" i="5"/>
  <c r="O24" i="1" s="1"/>
  <c r="O16" i="1"/>
  <c r="V38" i="5"/>
  <c r="V24" i="1" s="1"/>
  <c r="V16" i="1"/>
  <c r="BB38" i="5"/>
  <c r="BB24" i="1" s="1"/>
  <c r="AC38" i="5"/>
  <c r="AC24" i="1" s="1"/>
  <c r="BG38" i="5"/>
  <c r="BG24" i="1" s="1"/>
  <c r="BG16" i="1"/>
  <c r="L42" i="5"/>
  <c r="M42" i="5" s="1"/>
  <c r="BB45" i="5"/>
  <c r="BB30" i="1" s="1"/>
  <c r="BD45" i="5"/>
  <c r="BD30" i="1" s="1"/>
  <c r="AW45" i="5"/>
  <c r="AW30" i="1" s="1"/>
  <c r="AX45" i="5"/>
  <c r="AX30" i="1" s="1"/>
  <c r="AZ45" i="5"/>
  <c r="AZ30" i="1" s="1"/>
  <c r="AY45" i="5"/>
  <c r="AY30" i="1" s="1"/>
  <c r="AV45" i="5"/>
  <c r="AV30" i="1" s="1"/>
  <c r="AU45" i="5"/>
  <c r="AU30" i="1" s="1"/>
  <c r="AT45" i="5"/>
  <c r="AT30" i="1" s="1"/>
  <c r="AG9" i="29"/>
  <c r="AG9" i="26"/>
  <c r="AO9" i="29"/>
  <c r="AO9" i="26"/>
  <c r="BD9" i="29"/>
  <c r="BD9" i="26"/>
  <c r="BF9" i="29"/>
  <c r="BF9" i="26"/>
  <c r="BC9" i="29"/>
  <c r="BC9" i="26"/>
  <c r="AD9" i="29"/>
  <c r="AD9" i="26"/>
  <c r="AJ9" i="29"/>
  <c r="AJ9" i="26"/>
  <c r="M9" i="26"/>
  <c r="M9" i="29"/>
  <c r="L19" i="29"/>
  <c r="L19" i="26"/>
  <c r="AC9" i="26"/>
  <c r="AC9" i="29"/>
  <c r="X9" i="29"/>
  <c r="X9" i="26"/>
  <c r="U9" i="26"/>
  <c r="U9" i="29"/>
  <c r="O9" i="29"/>
  <c r="O9" i="26"/>
  <c r="AK9" i="29"/>
  <c r="AK9" i="26"/>
  <c r="AZ9" i="29"/>
  <c r="AZ9" i="26"/>
  <c r="AU9" i="29"/>
  <c r="AU9" i="26"/>
  <c r="BB9" i="29"/>
  <c r="BB9" i="26"/>
  <c r="AS9" i="26"/>
  <c r="AS9" i="29"/>
  <c r="BH19" i="29"/>
  <c r="BH19" i="26"/>
  <c r="Y9" i="29"/>
  <c r="Y9" i="26"/>
  <c r="R9" i="29"/>
  <c r="R9" i="26"/>
  <c r="Q9" i="29"/>
  <c r="Q9" i="26"/>
  <c r="P9" i="29"/>
  <c r="P9" i="26"/>
  <c r="Z9" i="29"/>
  <c r="Z9" i="26"/>
  <c r="M19" i="29"/>
  <c r="M19" i="26"/>
  <c r="AA9" i="29"/>
  <c r="AA9" i="26"/>
  <c r="AL9" i="29"/>
  <c r="AL9" i="26"/>
  <c r="W9" i="29"/>
  <c r="W9" i="26"/>
  <c r="AP9" i="29"/>
  <c r="AP9" i="26"/>
  <c r="BH9" i="29"/>
  <c r="BH9" i="26"/>
  <c r="AT9" i="29"/>
  <c r="AT9" i="26"/>
  <c r="AV9" i="29"/>
  <c r="AV9" i="26"/>
  <c r="AB9" i="29"/>
  <c r="AB9" i="26"/>
  <c r="V9" i="29"/>
  <c r="V9" i="26"/>
  <c r="BG9" i="29"/>
  <c r="BG9" i="26"/>
  <c r="AY9" i="29"/>
  <c r="AY9" i="26"/>
  <c r="AE9" i="29"/>
  <c r="AE9" i="26"/>
  <c r="AR9" i="29"/>
  <c r="AR9" i="26"/>
  <c r="T9" i="29"/>
  <c r="T9" i="26"/>
  <c r="BA9" i="26"/>
  <c r="BA9" i="29"/>
  <c r="N19" i="29"/>
  <c r="N19" i="26"/>
  <c r="AI9" i="29"/>
  <c r="AI9" i="26"/>
  <c r="AW9" i="29"/>
  <c r="AW9" i="26"/>
  <c r="AX9" i="29"/>
  <c r="AX9" i="26"/>
  <c r="AQ9" i="29"/>
  <c r="AQ9" i="26"/>
  <c r="S9" i="29"/>
  <c r="S9" i="26"/>
  <c r="BE9" i="29"/>
  <c r="BE9" i="26"/>
  <c r="AH9" i="29"/>
  <c r="AH9" i="26"/>
  <c r="AM9" i="29"/>
  <c r="AM9" i="26"/>
  <c r="L9" i="29"/>
  <c r="L9" i="26"/>
  <c r="AN9" i="29"/>
  <c r="AN9" i="26"/>
  <c r="AF9" i="29"/>
  <c r="AF9" i="26"/>
  <c r="N9" i="29"/>
  <c r="N9" i="26"/>
  <c r="S38" i="5"/>
  <c r="L82" i="5" a="1"/>
  <c r="L82" i="5" s="1"/>
  <c r="L46" i="1" s="1"/>
  <c r="L81" i="5" a="1"/>
  <c r="L81" i="5" s="1"/>
  <c r="L45" i="1" s="1"/>
  <c r="L83" i="5" a="1"/>
  <c r="L83" i="5" s="1"/>
  <c r="L47" i="1" s="1"/>
  <c r="L92" i="5" a="1"/>
  <c r="L92" i="5" s="1"/>
  <c r="L91" i="5" a="1"/>
  <c r="L91" i="5" s="1"/>
  <c r="L55" i="1" s="1"/>
  <c r="L90" i="5" a="1"/>
  <c r="L90" i="5" s="1"/>
  <c r="L54" i="1" s="1"/>
  <c r="O42" i="12"/>
  <c r="L51" i="5" a="1"/>
  <c r="L51" i="5" s="1"/>
  <c r="L78" i="5" s="1" a="1"/>
  <c r="L78" i="5" s="1"/>
  <c r="M51" i="5" a="1"/>
  <c r="M51" i="5" s="1"/>
  <c r="M78" i="5" s="1" a="1"/>
  <c r="M78" i="5" s="1"/>
  <c r="M52" i="5" a="1"/>
  <c r="M52" i="5" s="1"/>
  <c r="M79" i="5" s="1" a="1"/>
  <c r="M79" i="5" s="1"/>
  <c r="M72" i="5" a="1"/>
  <c r="M72" i="5" s="1"/>
  <c r="M99" i="5" s="1" a="1"/>
  <c r="M99" i="5" s="1"/>
  <c r="L72" i="5" a="1"/>
  <c r="L72" i="5" s="1"/>
  <c r="L99" i="5" s="1" a="1"/>
  <c r="L99" i="5" s="1"/>
  <c r="O51" i="12" a="1"/>
  <c r="O51" i="12" s="1"/>
  <c r="O78" i="12" s="1" a="1"/>
  <c r="O78" i="12" s="1"/>
  <c r="O72" i="12" a="1"/>
  <c r="O72" i="12" s="1"/>
  <c r="O99" i="12" s="1" a="1"/>
  <c r="O99" i="12" s="1"/>
  <c r="M62" i="5" a="1"/>
  <c r="M62" i="5" s="1"/>
  <c r="M89" i="5" s="1" a="1"/>
  <c r="M89" i="5" s="1"/>
  <c r="L62" i="5" a="1"/>
  <c r="L62" i="5" s="1"/>
  <c r="L89" i="5" s="1" a="1"/>
  <c r="L89" i="5" s="1"/>
  <c r="O62" i="12" a="1"/>
  <c r="O62" i="12" s="1"/>
  <c r="O89" i="12" s="1" a="1"/>
  <c r="O89" i="12" s="1"/>
  <c r="W9" i="24"/>
  <c r="AS9" i="24"/>
  <c r="BA9" i="24"/>
  <c r="M9" i="24"/>
  <c r="AL9" i="24"/>
  <c r="N9" i="24"/>
  <c r="Z9" i="24"/>
  <c r="T9" i="24"/>
  <c r="AA9" i="24"/>
  <c r="BB9" i="24"/>
  <c r="AU9" i="24"/>
  <c r="AR9" i="24"/>
  <c r="AZ9" i="24"/>
  <c r="M43" i="12"/>
  <c r="AF9" i="24"/>
  <c r="AN9" i="24"/>
  <c r="AJ9" i="24"/>
  <c r="AD9" i="24"/>
  <c r="AX9" i="24"/>
  <c r="AG9" i="24"/>
  <c r="U9" i="24"/>
  <c r="AQ9" i="24"/>
  <c r="AY9" i="24"/>
  <c r="BC9" i="24"/>
  <c r="AV9" i="24"/>
  <c r="AT9" i="24"/>
  <c r="X9" i="24"/>
  <c r="AB9" i="24"/>
  <c r="O60" i="12" a="1"/>
  <c r="O60" i="12" s="1"/>
  <c r="O87" i="12" s="1" a="1"/>
  <c r="O87" i="12" s="1"/>
  <c r="O69" i="12" a="1"/>
  <c r="O69" i="12" s="1"/>
  <c r="O96" i="12" s="1" a="1"/>
  <c r="O96" i="12" s="1"/>
  <c r="O71" i="12" a="1"/>
  <c r="O71" i="12" s="1"/>
  <c r="O98" i="12" s="1" a="1"/>
  <c r="O98" i="12" s="1"/>
  <c r="O61" i="12" a="1"/>
  <c r="O61" i="12" s="1"/>
  <c r="O88" i="12" s="1" a="1"/>
  <c r="O88" i="12" s="1"/>
  <c r="O53" i="12" a="1"/>
  <c r="O53" i="12" s="1"/>
  <c r="O80" i="12" s="1" a="1"/>
  <c r="O80" i="12" s="1"/>
  <c r="O52" i="12" a="1"/>
  <c r="O52" i="12" s="1"/>
  <c r="O79" i="12" s="1" a="1"/>
  <c r="O79" i="12" s="1"/>
  <c r="N40" i="5"/>
  <c r="P40" i="12"/>
  <c r="BG30" i="1"/>
  <c r="BF30" i="1"/>
  <c r="BC30" i="1"/>
  <c r="BA30" i="1"/>
  <c r="M25" i="1"/>
  <c r="Q9" i="24"/>
  <c r="AC9" i="24"/>
  <c r="S9" i="24"/>
  <c r="BG9" i="24"/>
  <c r="BD9" i="24"/>
  <c r="BH9" i="24"/>
  <c r="L25" i="1"/>
  <c r="BE9" i="24"/>
  <c r="R9" i="24"/>
  <c r="AP9" i="24"/>
  <c r="AW9" i="24"/>
  <c r="AE9" i="24"/>
  <c r="P9" i="24"/>
  <c r="AO9" i="24"/>
  <c r="V9" i="24"/>
  <c r="L9" i="24"/>
  <c r="AI9" i="24"/>
  <c r="BF9" i="24"/>
  <c r="Y9" i="24"/>
  <c r="AH9" i="24"/>
  <c r="AM9" i="24"/>
  <c r="O9" i="24"/>
  <c r="AK9" i="24"/>
  <c r="L53" i="5" a="1"/>
  <c r="L53" i="5" s="1"/>
  <c r="L80" i="5" s="1" a="1"/>
  <c r="L80" i="5" s="1"/>
  <c r="L61" i="5" a="1"/>
  <c r="L61" i="5" s="1"/>
  <c r="L88" i="5" s="1" a="1"/>
  <c r="L88" i="5" s="1"/>
  <c r="L69" i="5" a="1"/>
  <c r="L69" i="5" s="1"/>
  <c r="L96" i="5" s="1" a="1"/>
  <c r="L96" i="5" s="1"/>
  <c r="M71" i="5" a="1"/>
  <c r="M71" i="5" s="1"/>
  <c r="M98" i="5" s="1" a="1"/>
  <c r="M98" i="5" s="1"/>
  <c r="L52" i="5" a="1"/>
  <c r="L52" i="5" s="1"/>
  <c r="L79" i="5" s="1" a="1"/>
  <c r="L79" i="5" s="1"/>
  <c r="L71" i="5" a="1"/>
  <c r="L71" i="5" s="1"/>
  <c r="L98" i="5" s="1" a="1"/>
  <c r="L98" i="5" s="1"/>
  <c r="L60" i="5" a="1"/>
  <c r="L60" i="5" s="1"/>
  <c r="L87" i="5" s="1" a="1"/>
  <c r="L87" i="5" s="1"/>
  <c r="M69" i="5" a="1"/>
  <c r="M69" i="5" s="1"/>
  <c r="M96" i="5" s="1" a="1"/>
  <c r="M96" i="5" s="1"/>
  <c r="M53" i="5" a="1"/>
  <c r="M53" i="5" s="1"/>
  <c r="M80" i="5" s="1" a="1"/>
  <c r="M80" i="5" s="1"/>
  <c r="M60" i="5" a="1"/>
  <c r="M60" i="5" s="1"/>
  <c r="M87" i="5" s="1" a="1"/>
  <c r="M87" i="5" s="1"/>
  <c r="M61" i="5" a="1"/>
  <c r="M61" i="5" s="1"/>
  <c r="M88" i="5" s="1" a="1"/>
  <c r="M88" i="5" s="1"/>
  <c r="B111" i="5"/>
  <c r="B137" i="5" s="1"/>
  <c r="C85" i="5"/>
  <c r="C94" i="5" s="1"/>
  <c r="M82" i="1" l="1"/>
  <c r="O82" i="1"/>
  <c r="Q82" i="1"/>
  <c r="P82" i="1"/>
  <c r="N82" i="1"/>
  <c r="AU14" i="29"/>
  <c r="AY14" i="29"/>
  <c r="BD14" i="29"/>
  <c r="AH14" i="29"/>
  <c r="BH13" i="24"/>
  <c r="BB14" i="29"/>
  <c r="Y14" i="26"/>
  <c r="M40" i="26"/>
  <c r="L30" i="26"/>
  <c r="M29" i="26"/>
  <c r="L28" i="26"/>
  <c r="M39" i="26"/>
  <c r="L39" i="26"/>
  <c r="M28" i="26"/>
  <c r="L38" i="26"/>
  <c r="L29" i="26"/>
  <c r="AK13" i="24"/>
  <c r="V14" i="29"/>
  <c r="AI13" i="24"/>
  <c r="AW19" i="29"/>
  <c r="M30" i="26"/>
  <c r="AX13" i="24"/>
  <c r="AO14" i="29"/>
  <c r="N14" i="29"/>
  <c r="L13" i="24"/>
  <c r="Q13" i="24"/>
  <c r="M14" i="29"/>
  <c r="Y14" i="29"/>
  <c r="BE24" i="1"/>
  <c r="P92" i="12" a="1"/>
  <c r="P92" i="12" s="1"/>
  <c r="P82" i="12" a="1"/>
  <c r="P82" i="12" s="1"/>
  <c r="P83" i="12" a="1"/>
  <c r="P83" i="12" s="1"/>
  <c r="P90" i="12" a="1"/>
  <c r="P90" i="12" s="1"/>
  <c r="P91" i="12" a="1"/>
  <c r="P91" i="12" s="1"/>
  <c r="P81" i="12" a="1"/>
  <c r="P81" i="12" s="1"/>
  <c r="AE45" i="5"/>
  <c r="AE30" i="1" s="1"/>
  <c r="P70" i="12" a="1"/>
  <c r="P70" i="12" s="1"/>
  <c r="P97" i="12" s="1" a="1"/>
  <c r="P97" i="12" s="1"/>
  <c r="BC14" i="26"/>
  <c r="BC14" i="29"/>
  <c r="BC13" i="24"/>
  <c r="N70" i="5" a="1"/>
  <c r="N70" i="5" s="1"/>
  <c r="N97" i="5" s="1" a="1"/>
  <c r="N97" i="5" s="1"/>
  <c r="N83" i="5" a="1"/>
  <c r="N83" i="5" s="1"/>
  <c r="N47" i="1" s="1"/>
  <c r="N90" i="5" a="1"/>
  <c r="N90" i="5" s="1"/>
  <c r="N54" i="1" s="1"/>
  <c r="N92" i="5" a="1"/>
  <c r="N92" i="5" s="1"/>
  <c r="N56" i="1" s="1"/>
  <c r="N82" i="5" a="1"/>
  <c r="N82" i="5" s="1"/>
  <c r="N46" i="1" s="1"/>
  <c r="N81" i="5" a="1"/>
  <c r="N81" i="5" s="1"/>
  <c r="N45" i="1" s="1"/>
  <c r="N91" i="5" a="1"/>
  <c r="N91" i="5" s="1"/>
  <c r="N55" i="1" s="1"/>
  <c r="AM13" i="24"/>
  <c r="Y45" i="5"/>
  <c r="Y30" i="1" s="1"/>
  <c r="AS45" i="5"/>
  <c r="AS30" i="1" s="1"/>
  <c r="Y13" i="24"/>
  <c r="AD24" i="1"/>
  <c r="P24" i="1"/>
  <c r="R45" i="5"/>
  <c r="R30" i="1" s="1"/>
  <c r="AH45" i="5"/>
  <c r="AH30" i="1" s="1"/>
  <c r="Z24" i="1"/>
  <c r="X24" i="1"/>
  <c r="U24" i="1"/>
  <c r="AL24" i="1"/>
  <c r="N89" i="1"/>
  <c r="AM14" i="26"/>
  <c r="AM45" i="5"/>
  <c r="AM30" i="1" s="1"/>
  <c r="AO13" i="24"/>
  <c r="M13" i="24"/>
  <c r="AJ24" i="1"/>
  <c r="AE13" i="24"/>
  <c r="AZ13" i="24"/>
  <c r="AE14" i="26"/>
  <c r="AE14" i="29"/>
  <c r="L14" i="29"/>
  <c r="L89" i="1"/>
  <c r="N13" i="24"/>
  <c r="N124" i="1"/>
  <c r="AM14" i="29"/>
  <c r="M128" i="1"/>
  <c r="M14" i="26"/>
  <c r="N14" i="26"/>
  <c r="M124" i="1"/>
  <c r="BD13" i="24"/>
  <c r="BD14" i="26"/>
  <c r="AV13" i="24"/>
  <c r="AS14" i="26"/>
  <c r="AV14" i="26"/>
  <c r="AK14" i="26"/>
  <c r="AV14" i="29"/>
  <c r="BF13" i="24"/>
  <c r="BF14" i="26"/>
  <c r="BF14" i="29"/>
  <c r="R14" i="29"/>
  <c r="AT13" i="24"/>
  <c r="AT14" i="26"/>
  <c r="AT14" i="29"/>
  <c r="BA14" i="26"/>
  <c r="AX14" i="29"/>
  <c r="AX14" i="26"/>
  <c r="AH13" i="24"/>
  <c r="BG14" i="26"/>
  <c r="BG13" i="24"/>
  <c r="BG14" i="29"/>
  <c r="AH14" i="26"/>
  <c r="AO14" i="26"/>
  <c r="AO45" i="5"/>
  <c r="AO30" i="1" s="1"/>
  <c r="AB24" i="1"/>
  <c r="M89" i="1"/>
  <c r="AP14" i="29"/>
  <c r="AR14" i="29"/>
  <c r="AR45" i="5"/>
  <c r="AR30" i="1" s="1"/>
  <c r="AP13" i="24"/>
  <c r="AG24" i="1"/>
  <c r="L14" i="26"/>
  <c r="Q14" i="26"/>
  <c r="AN24" i="1"/>
  <c r="Q124" i="1"/>
  <c r="Q14" i="29"/>
  <c r="Q45" i="5"/>
  <c r="Q30" i="1" s="1"/>
  <c r="Q89" i="1"/>
  <c r="BA13" i="24"/>
  <c r="R13" i="24"/>
  <c r="R14" i="26"/>
  <c r="BA14" i="29"/>
  <c r="AF45" i="5"/>
  <c r="AF30" i="1" s="1"/>
  <c r="AY13" i="24"/>
  <c r="AW13" i="24"/>
  <c r="AW14" i="26"/>
  <c r="AW14" i="29"/>
  <c r="AK14" i="29"/>
  <c r="AS14" i="29"/>
  <c r="AK45" i="5"/>
  <c r="AK30" i="1" s="1"/>
  <c r="AS13" i="24"/>
  <c r="O13" i="24"/>
  <c r="AI14" i="26"/>
  <c r="AF14" i="26"/>
  <c r="O124" i="1"/>
  <c r="AZ14" i="26"/>
  <c r="AI14" i="29"/>
  <c r="AF14" i="29"/>
  <c r="AZ14" i="29"/>
  <c r="O14" i="26"/>
  <c r="AI45" i="5"/>
  <c r="AI30" i="1" s="1"/>
  <c r="AQ24" i="1"/>
  <c r="AY14" i="26"/>
  <c r="O14" i="29"/>
  <c r="AU13" i="24"/>
  <c r="O89" i="1"/>
  <c r="AU14" i="26"/>
  <c r="O45" i="5"/>
  <c r="O30" i="1" s="1"/>
  <c r="AF13" i="24"/>
  <c r="V13" i="24"/>
  <c r="AR14" i="26"/>
  <c r="AP14" i="26"/>
  <c r="AP45" i="5"/>
  <c r="AP30" i="1" s="1"/>
  <c r="L128" i="1"/>
  <c r="AR13" i="24"/>
  <c r="BH14" i="26"/>
  <c r="BH14" i="29"/>
  <c r="L124" i="1"/>
  <c r="V14" i="26"/>
  <c r="V45" i="5"/>
  <c r="V30" i="1" s="1"/>
  <c r="AA14" i="26"/>
  <c r="AA45" i="5"/>
  <c r="AA30" i="1" s="1"/>
  <c r="AA14" i="29"/>
  <c r="W24" i="1"/>
  <c r="AA13" i="24"/>
  <c r="BB13" i="24"/>
  <c r="BB14" i="26"/>
  <c r="AC13" i="24"/>
  <c r="AC14" i="26"/>
  <c r="T24" i="1"/>
  <c r="AC14" i="29"/>
  <c r="AC45" i="5"/>
  <c r="AC30" i="1" s="1"/>
  <c r="M62" i="1"/>
  <c r="M61" i="1"/>
  <c r="L62" i="1"/>
  <c r="L61" i="1"/>
  <c r="BD19" i="26"/>
  <c r="BD19" i="29"/>
  <c r="N42" i="5"/>
  <c r="AW19" i="26"/>
  <c r="S24" i="1"/>
  <c r="S45" i="5"/>
  <c r="Z19" i="29"/>
  <c r="Z19" i="26"/>
  <c r="W19" i="29"/>
  <c r="W19" i="26"/>
  <c r="AL19" i="29"/>
  <c r="AL19" i="26"/>
  <c r="BG19" i="29"/>
  <c r="BG19" i="26"/>
  <c r="T19" i="29"/>
  <c r="T19" i="26"/>
  <c r="AD19" i="29"/>
  <c r="AD19" i="26"/>
  <c r="AN19" i="29"/>
  <c r="AN19" i="26"/>
  <c r="AJ19" i="29"/>
  <c r="AJ19" i="26"/>
  <c r="AZ19" i="29"/>
  <c r="AZ19" i="26"/>
  <c r="AQ19" i="29"/>
  <c r="AQ19" i="26"/>
  <c r="BA19" i="29"/>
  <c r="BA19" i="26"/>
  <c r="BB19" i="26"/>
  <c r="BB19" i="29"/>
  <c r="X19" i="29"/>
  <c r="X19" i="26"/>
  <c r="P19" i="29"/>
  <c r="P19" i="26"/>
  <c r="M15" i="29"/>
  <c r="M15" i="26"/>
  <c r="AY19" i="29"/>
  <c r="AY19" i="26"/>
  <c r="U19" i="29"/>
  <c r="U19" i="26"/>
  <c r="AB19" i="29"/>
  <c r="AB19" i="26"/>
  <c r="BE19" i="29"/>
  <c r="BE19" i="26"/>
  <c r="L15" i="29"/>
  <c r="L15" i="26"/>
  <c r="AV19" i="29"/>
  <c r="AV19" i="26"/>
  <c r="BC19" i="29"/>
  <c r="BC19" i="26"/>
  <c r="BF19" i="29"/>
  <c r="BF19" i="26"/>
  <c r="AT19" i="29"/>
  <c r="AT19" i="26"/>
  <c r="AX19" i="29"/>
  <c r="AX19" i="26"/>
  <c r="AG19" i="29"/>
  <c r="AG19" i="26"/>
  <c r="AU19" i="29"/>
  <c r="AU19" i="26"/>
  <c r="L43" i="5"/>
  <c r="P42" i="12"/>
  <c r="M63" i="1"/>
  <c r="M51" i="1"/>
  <c r="N51" i="5" a="1"/>
  <c r="N51" i="5" s="1"/>
  <c r="N78" i="5" s="1" a="1"/>
  <c r="N78" i="5" s="1"/>
  <c r="L63" i="1"/>
  <c r="L53" i="1"/>
  <c r="M53" i="1"/>
  <c r="M43" i="1"/>
  <c r="N72" i="5" a="1"/>
  <c r="N72" i="5" s="1"/>
  <c r="N99" i="5" s="1" a="1"/>
  <c r="N99" i="5" s="1"/>
  <c r="L56" i="1"/>
  <c r="M54" i="1"/>
  <c r="P51" i="12" a="1"/>
  <c r="P51" i="12" s="1"/>
  <c r="P78" i="12" s="1" a="1"/>
  <c r="P78" i="12" s="1"/>
  <c r="P72" i="12" a="1"/>
  <c r="P72" i="12" s="1"/>
  <c r="P99" i="12" s="1" a="1"/>
  <c r="P99" i="12" s="1"/>
  <c r="N61" i="5" a="1"/>
  <c r="N61" i="5" s="1"/>
  <c r="N88" i="5" s="1" a="1"/>
  <c r="N88" i="5" s="1"/>
  <c r="N71" i="5" a="1"/>
  <c r="N71" i="5" s="1"/>
  <c r="N98" i="5" s="1" a="1"/>
  <c r="N98" i="5" s="1"/>
  <c r="N53" i="5" a="1"/>
  <c r="N53" i="5" s="1"/>
  <c r="N80" i="5" s="1" a="1"/>
  <c r="N80" i="5" s="1"/>
  <c r="N69" i="5" a="1"/>
  <c r="N69" i="5" s="1"/>
  <c r="N96" i="5" s="1" a="1"/>
  <c r="N96" i="5" s="1"/>
  <c r="N52" i="5" a="1"/>
  <c r="N52" i="5" s="1"/>
  <c r="N79" i="5" s="1" a="1"/>
  <c r="N79" i="5" s="1"/>
  <c r="N60" i="5" a="1"/>
  <c r="N60" i="5" s="1"/>
  <c r="N87" i="5" s="1" a="1"/>
  <c r="N87" i="5" s="1"/>
  <c r="P62" i="12" a="1"/>
  <c r="P62" i="12" s="1"/>
  <c r="P89" i="12" s="1" a="1"/>
  <c r="P89" i="12" s="1"/>
  <c r="L27" i="1"/>
  <c r="N25" i="1"/>
  <c r="N62" i="5" a="1"/>
  <c r="N62" i="5" s="1"/>
  <c r="N89" i="5" s="1" a="1"/>
  <c r="N89" i="5" s="1"/>
  <c r="O43" i="12"/>
  <c r="O40" i="5"/>
  <c r="P40" i="5" s="1"/>
  <c r="Q40" i="12"/>
  <c r="P52" i="12" a="1"/>
  <c r="P52" i="12" s="1"/>
  <c r="P79" i="12" s="1" a="1"/>
  <c r="P79" i="12" s="1"/>
  <c r="P61" i="12" a="1"/>
  <c r="P61" i="12" s="1"/>
  <c r="P88" i="12" s="1" a="1"/>
  <c r="P88" i="12" s="1"/>
  <c r="P60" i="12" a="1"/>
  <c r="P60" i="12" s="1"/>
  <c r="P87" i="12" s="1" a="1"/>
  <c r="P87" i="12" s="1"/>
  <c r="P71" i="12" a="1"/>
  <c r="P71" i="12" s="1"/>
  <c r="P98" i="12" s="1" a="1"/>
  <c r="P98" i="12" s="1"/>
  <c r="P69" i="12" a="1"/>
  <c r="P69" i="12" s="1"/>
  <c r="P96" i="12" s="1" a="1"/>
  <c r="P96" i="12" s="1"/>
  <c r="P53" i="12" a="1"/>
  <c r="P53" i="12" s="1"/>
  <c r="P80" i="12" s="1" a="1"/>
  <c r="P80" i="12" s="1"/>
  <c r="L44" i="1"/>
  <c r="M14" i="24"/>
  <c r="M44" i="1"/>
  <c r="L52" i="1"/>
  <c r="M42" i="1"/>
  <c r="M52" i="1"/>
  <c r="L14" i="24"/>
  <c r="L42" i="1"/>
  <c r="L43" i="1"/>
  <c r="B139" i="5"/>
  <c r="B143" i="5" s="1"/>
  <c r="B147" i="5" s="1"/>
  <c r="L51" i="1"/>
  <c r="B38" i="1"/>
  <c r="N29" i="26" l="1"/>
  <c r="N30" i="26"/>
  <c r="X13" i="24"/>
  <c r="M91" i="1"/>
  <c r="M48" i="26"/>
  <c r="R19" i="29"/>
  <c r="Q91" i="1"/>
  <c r="L26" i="26"/>
  <c r="L25" i="26"/>
  <c r="M26" i="26"/>
  <c r="S14" i="26"/>
  <c r="Q19" i="26"/>
  <c r="L91" i="1"/>
  <c r="AH19" i="29"/>
  <c r="M38" i="26"/>
  <c r="AS19" i="26"/>
  <c r="L27" i="26"/>
  <c r="M47" i="26"/>
  <c r="L35" i="26"/>
  <c r="M37" i="26"/>
  <c r="M61" i="26"/>
  <c r="L37" i="26"/>
  <c r="AJ14" i="26"/>
  <c r="L61" i="26"/>
  <c r="N91" i="1"/>
  <c r="M36" i="26"/>
  <c r="M25" i="26"/>
  <c r="L48" i="26"/>
  <c r="O91" i="1"/>
  <c r="AK19" i="29"/>
  <c r="L47" i="26"/>
  <c r="M46" i="26"/>
  <c r="N40" i="26"/>
  <c r="L36" i="26"/>
  <c r="N39" i="26"/>
  <c r="N38" i="26"/>
  <c r="L40" i="26"/>
  <c r="M27" i="26"/>
  <c r="M35" i="26"/>
  <c r="N28" i="26"/>
  <c r="P124" i="1"/>
  <c r="BE13" i="24"/>
  <c r="BE14" i="26"/>
  <c r="BE14" i="29"/>
  <c r="AE19" i="26"/>
  <c r="AE19" i="29"/>
  <c r="Q91" i="12" a="1"/>
  <c r="Q91" i="12" s="1"/>
  <c r="Q83" i="12" a="1"/>
  <c r="Q83" i="12" s="1"/>
  <c r="Q90" i="12" a="1"/>
  <c r="Q90" i="12" s="1"/>
  <c r="Q81" i="12" a="1"/>
  <c r="Q81" i="12" s="1"/>
  <c r="Q82" i="12" a="1"/>
  <c r="Q82" i="12" s="1"/>
  <c r="Q92" i="12" a="1"/>
  <c r="Q92" i="12" s="1"/>
  <c r="Y19" i="26"/>
  <c r="Y19" i="29"/>
  <c r="Q70" i="12" a="1"/>
  <c r="Q70" i="12" s="1"/>
  <c r="Q97" i="12" s="1" a="1"/>
  <c r="Q97" i="12" s="1"/>
  <c r="O70" i="5" a="1"/>
  <c r="O70" i="5" s="1"/>
  <c r="O97" i="5" s="1" a="1"/>
  <c r="O97" i="5" s="1"/>
  <c r="O83" i="5" a="1"/>
  <c r="O83" i="5" s="1"/>
  <c r="O47" i="1" s="1"/>
  <c r="O81" i="5" a="1"/>
  <c r="O81" i="5" s="1"/>
  <c r="O45" i="1" s="1"/>
  <c r="O91" i="5" a="1"/>
  <c r="O91" i="5" s="1"/>
  <c r="O55" i="1" s="1"/>
  <c r="O90" i="5" a="1"/>
  <c r="O90" i="5" s="1"/>
  <c r="O54" i="1" s="1"/>
  <c r="O82" i="5" a="1"/>
  <c r="O82" i="5" s="1"/>
  <c r="O46" i="1" s="1"/>
  <c r="O92" i="5" a="1"/>
  <c r="O92" i="5" s="1"/>
  <c r="O56" i="1" s="1"/>
  <c r="AD14" i="29"/>
  <c r="Z13" i="24"/>
  <c r="AD14" i="26"/>
  <c r="AD13" i="24"/>
  <c r="AS19" i="29"/>
  <c r="AJ14" i="29"/>
  <c r="AH19" i="26"/>
  <c r="R19" i="26"/>
  <c r="AJ13" i="24"/>
  <c r="Z14" i="26"/>
  <c r="Z14" i="29"/>
  <c r="X14" i="26"/>
  <c r="P89" i="1"/>
  <c r="X14" i="29"/>
  <c r="P13" i="24"/>
  <c r="AL14" i="26"/>
  <c r="P14" i="26"/>
  <c r="AL14" i="29"/>
  <c r="P14" i="29"/>
  <c r="U14" i="26"/>
  <c r="U13" i="24"/>
  <c r="U14" i="29"/>
  <c r="AM19" i="26"/>
  <c r="AL13" i="24"/>
  <c r="AM19" i="29"/>
  <c r="AN14" i="26"/>
  <c r="AB13" i="24"/>
  <c r="AN14" i="29"/>
  <c r="AB14" i="26"/>
  <c r="AB14" i="29"/>
  <c r="AN13" i="24"/>
  <c r="AO19" i="26"/>
  <c r="Q19" i="29"/>
  <c r="V19" i="26"/>
  <c r="AA19" i="29"/>
  <c r="V19" i="29"/>
  <c r="AA19" i="26"/>
  <c r="AG14" i="26"/>
  <c r="AG14" i="29"/>
  <c r="AG13" i="24"/>
  <c r="AF19" i="26"/>
  <c r="AO19" i="29"/>
  <c r="AP19" i="29"/>
  <c r="AF19" i="29"/>
  <c r="AI19" i="26"/>
  <c r="AR19" i="26"/>
  <c r="AI19" i="29"/>
  <c r="AQ13" i="24"/>
  <c r="AR19" i="29"/>
  <c r="AQ14" i="29"/>
  <c r="T13" i="24"/>
  <c r="AQ14" i="26"/>
  <c r="AK19" i="26"/>
  <c r="W14" i="26"/>
  <c r="W14" i="29"/>
  <c r="T14" i="26"/>
  <c r="W13" i="24"/>
  <c r="T14" i="29"/>
  <c r="AP19" i="26"/>
  <c r="AC19" i="26"/>
  <c r="AC19" i="29"/>
  <c r="H1" i="5"/>
  <c r="L46" i="26"/>
  <c r="L60" i="1"/>
  <c r="M60" i="1"/>
  <c r="N62" i="1"/>
  <c r="N61" i="1"/>
  <c r="S30" i="1"/>
  <c r="S13" i="24"/>
  <c r="S14" i="29"/>
  <c r="N15" i="29"/>
  <c r="N15" i="26"/>
  <c r="O19" i="29"/>
  <c r="O19" i="26"/>
  <c r="L16" i="26"/>
  <c r="L16" i="29"/>
  <c r="Q42" i="12"/>
  <c r="N63" i="1"/>
  <c r="N51" i="1"/>
  <c r="N52" i="1"/>
  <c r="N42" i="1"/>
  <c r="N44" i="1"/>
  <c r="N43" i="1"/>
  <c r="M43" i="5"/>
  <c r="O42" i="5"/>
  <c r="O43" i="5" s="1"/>
  <c r="C40" i="1"/>
  <c r="C49" i="1" s="1"/>
  <c r="C58" i="1" s="1"/>
  <c r="N43" i="5"/>
  <c r="L28" i="1"/>
  <c r="O72" i="5" a="1"/>
  <c r="O72" i="5" s="1"/>
  <c r="O99" i="5" s="1" a="1"/>
  <c r="O99" i="5" s="1"/>
  <c r="L15" i="24"/>
  <c r="Q51" i="12" a="1"/>
  <c r="Q51" i="12" s="1"/>
  <c r="Q78" i="12" s="1" a="1"/>
  <c r="Q78" i="12" s="1"/>
  <c r="Q72" i="12" a="1"/>
  <c r="Q72" i="12" s="1"/>
  <c r="Q99" i="12" s="1" a="1"/>
  <c r="Q99" i="12" s="1"/>
  <c r="O62" i="5" a="1"/>
  <c r="O62" i="5" s="1"/>
  <c r="O89" i="5" s="1" a="1"/>
  <c r="O89" i="5" s="1"/>
  <c r="Q62" i="12" a="1"/>
  <c r="Q62" i="12" s="1"/>
  <c r="Q89" i="12" s="1" a="1"/>
  <c r="Q89" i="12" s="1"/>
  <c r="N14" i="24"/>
  <c r="P43" i="12"/>
  <c r="O25" i="1"/>
  <c r="O61" i="5" a="1"/>
  <c r="O61" i="5" s="1"/>
  <c r="O88" i="5" s="1" a="1"/>
  <c r="O88" i="5" s="1"/>
  <c r="O51" i="5" a="1"/>
  <c r="O51" i="5" s="1"/>
  <c r="O78" i="5" s="1" a="1"/>
  <c r="O78" i="5" s="1"/>
  <c r="O53" i="5" a="1"/>
  <c r="O53" i="5" s="1"/>
  <c r="O80" i="5" s="1" a="1"/>
  <c r="O80" i="5" s="1"/>
  <c r="O69" i="5" a="1"/>
  <c r="O69" i="5" s="1"/>
  <c r="O96" i="5" s="1" a="1"/>
  <c r="O96" i="5" s="1"/>
  <c r="O60" i="5" a="1"/>
  <c r="O60" i="5" s="1"/>
  <c r="O52" i="5" a="1"/>
  <c r="O52" i="5" s="1"/>
  <c r="O79" i="5" s="1" a="1"/>
  <c r="O79" i="5" s="1"/>
  <c r="O71" i="5" a="1"/>
  <c r="O71" i="5" s="1"/>
  <c r="O98" i="5" s="1" a="1"/>
  <c r="O98" i="5" s="1"/>
  <c r="R40" i="12"/>
  <c r="Q52" i="12" a="1"/>
  <c r="Q52" i="12" s="1"/>
  <c r="Q79" i="12" s="1" a="1"/>
  <c r="Q79" i="12" s="1"/>
  <c r="Q53" i="12" a="1"/>
  <c r="Q53" i="12" s="1"/>
  <c r="Q80" i="12" s="1" a="1"/>
  <c r="Q80" i="12" s="1"/>
  <c r="Q71" i="12" a="1"/>
  <c r="Q71" i="12" s="1"/>
  <c r="Q98" i="12" s="1" a="1"/>
  <c r="Q98" i="12" s="1"/>
  <c r="Q60" i="12" a="1"/>
  <c r="Q60" i="12" s="1"/>
  <c r="Q87" i="12" s="1" a="1"/>
  <c r="Q87" i="12" s="1"/>
  <c r="Q69" i="12" a="1"/>
  <c r="Q69" i="12" s="1"/>
  <c r="Q96" i="12" s="1" a="1"/>
  <c r="Q96" i="12" s="1"/>
  <c r="Q61" i="12" a="1"/>
  <c r="Q61" i="12" s="1"/>
  <c r="Q88" i="12" s="1" a="1"/>
  <c r="Q88" i="12" s="1"/>
  <c r="M27" i="1"/>
  <c r="B65" i="1"/>
  <c r="L66" i="26" l="1"/>
  <c r="L70" i="26"/>
  <c r="L121" i="26" s="1"/>
  <c r="M41" i="26"/>
  <c r="M68" i="26"/>
  <c r="L63" i="26"/>
  <c r="M63" i="26"/>
  <c r="M31" i="26"/>
  <c r="L45" i="26"/>
  <c r="O40" i="26"/>
  <c r="M66" i="26"/>
  <c r="L64" i="26"/>
  <c r="O29" i="26"/>
  <c r="M69" i="26"/>
  <c r="N27" i="26"/>
  <c r="N46" i="26"/>
  <c r="M45" i="26"/>
  <c r="M64" i="26"/>
  <c r="O38" i="26"/>
  <c r="M67" i="26"/>
  <c r="N36" i="26"/>
  <c r="L68" i="26"/>
  <c r="L67" i="26"/>
  <c r="L31" i="26"/>
  <c r="P91" i="1"/>
  <c r="O39" i="26"/>
  <c r="L69" i="26"/>
  <c r="N48" i="26"/>
  <c r="N47" i="26"/>
  <c r="L41" i="26"/>
  <c r="O28" i="26"/>
  <c r="N35" i="26"/>
  <c r="M70" i="26"/>
  <c r="O30" i="26"/>
  <c r="N25" i="26"/>
  <c r="N61" i="26"/>
  <c r="N26" i="26"/>
  <c r="N117" i="26"/>
  <c r="N29" i="29" s="1"/>
  <c r="L116" i="26"/>
  <c r="P70" i="5" a="1"/>
  <c r="P70" i="5" s="1"/>
  <c r="P97" i="5" s="1" a="1"/>
  <c r="P97" i="5" s="1"/>
  <c r="P81" i="5" a="1"/>
  <c r="P81" i="5" s="1"/>
  <c r="P45" i="1" s="1"/>
  <c r="P83" i="5" a="1"/>
  <c r="P83" i="5" s="1"/>
  <c r="P47" i="1" s="1"/>
  <c r="P91" i="5" a="1"/>
  <c r="P91" i="5" s="1"/>
  <c r="P55" i="1" s="1"/>
  <c r="P82" i="5" a="1"/>
  <c r="P82" i="5" s="1"/>
  <c r="P46" i="1" s="1"/>
  <c r="P90" i="5" a="1"/>
  <c r="P90" i="5" s="1"/>
  <c r="P54" i="1" s="1"/>
  <c r="P92" i="5" a="1"/>
  <c r="P92" i="5" s="1"/>
  <c r="P56" i="1" s="1"/>
  <c r="O87" i="5" a="1"/>
  <c r="O87" i="5" s="1"/>
  <c r="O51" i="1" s="1"/>
  <c r="L117" i="26"/>
  <c r="N60" i="1"/>
  <c r="O62" i="1"/>
  <c r="O61" i="1"/>
  <c r="S19" i="26"/>
  <c r="S19" i="29"/>
  <c r="L113" i="26"/>
  <c r="O15" i="26"/>
  <c r="O15" i="29"/>
  <c r="M16" i="26"/>
  <c r="M16" i="29"/>
  <c r="L17" i="26"/>
  <c r="L17" i="29"/>
  <c r="P42" i="5"/>
  <c r="R42" i="12"/>
  <c r="O63" i="1"/>
  <c r="M28" i="1"/>
  <c r="N27" i="1"/>
  <c r="L16" i="24"/>
  <c r="O53" i="1"/>
  <c r="N53" i="1"/>
  <c r="P72" i="5" a="1"/>
  <c r="P72" i="5" s="1"/>
  <c r="P99" i="5" s="1" a="1"/>
  <c r="P99" i="5" s="1"/>
  <c r="P62" i="5" a="1"/>
  <c r="P62" i="5" s="1"/>
  <c r="P89" i="5" s="1" a="1"/>
  <c r="P89" i="5" s="1"/>
  <c r="Q43" i="12"/>
  <c r="O43" i="1"/>
  <c r="O42" i="1"/>
  <c r="O52" i="1"/>
  <c r="O14" i="24"/>
  <c r="P61" i="5" a="1"/>
  <c r="P61" i="5" s="1"/>
  <c r="P88" i="5" s="1" a="1"/>
  <c r="P88" i="5" s="1"/>
  <c r="P52" i="5" a="1"/>
  <c r="P52" i="5" s="1"/>
  <c r="P79" i="5" s="1" a="1"/>
  <c r="P79" i="5" s="1"/>
  <c r="P69" i="5" a="1"/>
  <c r="P69" i="5" s="1"/>
  <c r="P96" i="5" s="1" a="1"/>
  <c r="P96" i="5" s="1"/>
  <c r="P25" i="1"/>
  <c r="P60" i="5" a="1"/>
  <c r="P60" i="5" s="1"/>
  <c r="P87" i="5" s="1" a="1"/>
  <c r="P87" i="5" s="1"/>
  <c r="P53" i="5" a="1"/>
  <c r="P53" i="5" s="1"/>
  <c r="P80" i="5" s="1" a="1"/>
  <c r="P80" i="5" s="1"/>
  <c r="P71" i="5" a="1"/>
  <c r="P71" i="5" s="1"/>
  <c r="P98" i="5" s="1" a="1"/>
  <c r="P98" i="5" s="1"/>
  <c r="P51" i="5" a="1"/>
  <c r="P51" i="5" s="1"/>
  <c r="P78" i="5" s="1" a="1"/>
  <c r="P78" i="5" s="1"/>
  <c r="Q40" i="5"/>
  <c r="O44" i="1"/>
  <c r="S40" i="12"/>
  <c r="M15" i="24"/>
  <c r="O27" i="1"/>
  <c r="N28" i="1"/>
  <c r="B87" i="1"/>
  <c r="B94" i="1" s="1"/>
  <c r="R43" i="12" l="1"/>
  <c r="N64" i="26"/>
  <c r="M121" i="26"/>
  <c r="L49" i="26"/>
  <c r="N68" i="26"/>
  <c r="M65" i="26"/>
  <c r="L114" i="26"/>
  <c r="L119" i="26"/>
  <c r="O26" i="26"/>
  <c r="P40" i="26"/>
  <c r="O35" i="26"/>
  <c r="P30" i="26"/>
  <c r="O37" i="26"/>
  <c r="P28" i="26"/>
  <c r="P39" i="26"/>
  <c r="N31" i="26"/>
  <c r="O25" i="26"/>
  <c r="P38" i="26"/>
  <c r="L65" i="26"/>
  <c r="O36" i="26"/>
  <c r="O46" i="26"/>
  <c r="O47" i="26"/>
  <c r="N70" i="26"/>
  <c r="O48" i="26"/>
  <c r="N45" i="26"/>
  <c r="N66" i="26"/>
  <c r="N63" i="26"/>
  <c r="O61" i="26"/>
  <c r="P29" i="26"/>
  <c r="M49" i="26"/>
  <c r="O27" i="26"/>
  <c r="N37" i="26"/>
  <c r="M114" i="26"/>
  <c r="N69" i="26"/>
  <c r="M113" i="26"/>
  <c r="M25" i="29" s="1"/>
  <c r="Q70" i="5" a="1"/>
  <c r="Q70" i="5" s="1"/>
  <c r="Q97" i="5" s="1" a="1"/>
  <c r="Q97" i="5" s="1"/>
  <c r="Q91" i="5" a="1"/>
  <c r="Q91" i="5" s="1"/>
  <c r="Q55" i="1" s="1"/>
  <c r="Q81" i="5" a="1"/>
  <c r="Q81" i="5" s="1"/>
  <c r="Q45" i="1" s="1"/>
  <c r="Q90" i="5" a="1"/>
  <c r="Q90" i="5" s="1"/>
  <c r="Q54" i="1" s="1"/>
  <c r="Q83" i="5" a="1"/>
  <c r="Q83" i="5" s="1"/>
  <c r="Q47" i="1" s="1"/>
  <c r="Q82" i="5" a="1"/>
  <c r="Q82" i="5" s="1"/>
  <c r="Q46" i="1" s="1"/>
  <c r="Q92" i="5" a="1"/>
  <c r="Q92" i="5" s="1"/>
  <c r="Q56" i="1" s="1"/>
  <c r="M119" i="26"/>
  <c r="L120" i="26"/>
  <c r="O60" i="1"/>
  <c r="P62" i="1"/>
  <c r="P61" i="1"/>
  <c r="M116" i="26"/>
  <c r="M28" i="29" s="1"/>
  <c r="P15" i="29"/>
  <c r="P15" i="26"/>
  <c r="L28" i="29"/>
  <c r="M120" i="26"/>
  <c r="L29" i="29"/>
  <c r="N113" i="26"/>
  <c r="L25" i="29"/>
  <c r="M17" i="26"/>
  <c r="M17" i="29"/>
  <c r="N16" i="26"/>
  <c r="N16" i="29"/>
  <c r="N17" i="26"/>
  <c r="N17" i="29"/>
  <c r="O16" i="26"/>
  <c r="O16" i="29"/>
  <c r="S42" i="12"/>
  <c r="P63" i="1"/>
  <c r="M16" i="24"/>
  <c r="Q42" i="5"/>
  <c r="N15" i="24"/>
  <c r="P43" i="5"/>
  <c r="P53" i="1"/>
  <c r="Q72" i="5" a="1"/>
  <c r="Q72" i="5" s="1"/>
  <c r="Q99" i="5" s="1" a="1"/>
  <c r="Q99" i="5" s="1"/>
  <c r="Q62" i="5" a="1"/>
  <c r="Q62" i="5" s="1"/>
  <c r="Q89" i="5" s="1" a="1"/>
  <c r="Q89" i="5" s="1"/>
  <c r="P42" i="1"/>
  <c r="P14" i="24"/>
  <c r="P43" i="1"/>
  <c r="P44" i="1"/>
  <c r="P52" i="1"/>
  <c r="Q51" i="5" a="1"/>
  <c r="Q51" i="5" s="1"/>
  <c r="Q78" i="5" s="1" a="1"/>
  <c r="Q78" i="5" s="1"/>
  <c r="Q25" i="1"/>
  <c r="Q71" i="5" a="1"/>
  <c r="Q71" i="5" s="1"/>
  <c r="Q98" i="5" s="1" a="1"/>
  <c r="Q98" i="5" s="1"/>
  <c r="Q60" i="5" a="1"/>
  <c r="Q60" i="5" s="1"/>
  <c r="Q87" i="5" s="1" a="1"/>
  <c r="Q87" i="5" s="1"/>
  <c r="Q53" i="5" a="1"/>
  <c r="Q53" i="5" s="1"/>
  <c r="Q80" i="5" s="1" a="1"/>
  <c r="Q80" i="5" s="1"/>
  <c r="R40" i="5"/>
  <c r="Q61" i="5" a="1"/>
  <c r="Q61" i="5" s="1"/>
  <c r="Q88" i="5" s="1" a="1"/>
  <c r="Q88" i="5" s="1"/>
  <c r="Q69" i="5" a="1"/>
  <c r="Q69" i="5" s="1"/>
  <c r="Q96" i="5" s="1" a="1"/>
  <c r="Q96" i="5" s="1"/>
  <c r="Q52" i="5" a="1"/>
  <c r="Q52" i="5" s="1"/>
  <c r="Q79" i="5" s="1" a="1"/>
  <c r="Q79" i="5" s="1"/>
  <c r="T40" i="12"/>
  <c r="O15" i="24"/>
  <c r="O28" i="1"/>
  <c r="N16" i="24"/>
  <c r="B120" i="1"/>
  <c r="C167" i="5"/>
  <c r="C174" i="5" s="1"/>
  <c r="M71" i="26" l="1"/>
  <c r="M115" i="26" s="1"/>
  <c r="N120" i="26"/>
  <c r="S43" i="12"/>
  <c r="L26" i="29"/>
  <c r="N114" i="26"/>
  <c r="N65" i="26"/>
  <c r="O69" i="26"/>
  <c r="O31" i="26"/>
  <c r="N67" i="26"/>
  <c r="O66" i="26"/>
  <c r="O41" i="26"/>
  <c r="O70" i="26"/>
  <c r="L71" i="26"/>
  <c r="P25" i="26"/>
  <c r="O45" i="26"/>
  <c r="P27" i="26"/>
  <c r="P26" i="26"/>
  <c r="P47" i="26"/>
  <c r="Q30" i="26"/>
  <c r="O68" i="26"/>
  <c r="P36" i="26"/>
  <c r="Q29" i="26"/>
  <c r="N119" i="26"/>
  <c r="M84" i="1"/>
  <c r="P48" i="26"/>
  <c r="P61" i="26"/>
  <c r="Q28" i="26"/>
  <c r="O64" i="26"/>
  <c r="M26" i="29"/>
  <c r="Q40" i="26"/>
  <c r="O63" i="26"/>
  <c r="Q39" i="26"/>
  <c r="P46" i="26"/>
  <c r="N49" i="26"/>
  <c r="P37" i="26"/>
  <c r="N121" i="26"/>
  <c r="O67" i="26"/>
  <c r="Q38" i="26"/>
  <c r="N41" i="26"/>
  <c r="O117" i="26"/>
  <c r="O29" i="29" s="1"/>
  <c r="O116" i="26"/>
  <c r="O28" i="29" s="1"/>
  <c r="N116" i="26"/>
  <c r="N28" i="29" s="1"/>
  <c r="P60" i="1"/>
  <c r="S40" i="5"/>
  <c r="Q62" i="1"/>
  <c r="Q61" i="1"/>
  <c r="L71" i="29"/>
  <c r="M117" i="26"/>
  <c r="N25" i="29"/>
  <c r="Q15" i="29"/>
  <c r="Q15" i="26"/>
  <c r="O17" i="26"/>
  <c r="O17" i="29"/>
  <c r="T42" i="12"/>
  <c r="Q63" i="1"/>
  <c r="R42" i="5"/>
  <c r="Q43" i="5"/>
  <c r="P51" i="1"/>
  <c r="Q53" i="1"/>
  <c r="Q51" i="1"/>
  <c r="R25" i="1"/>
  <c r="Q44" i="1"/>
  <c r="Q43" i="1"/>
  <c r="Q42" i="1"/>
  <c r="Q52" i="1"/>
  <c r="Q14" i="24"/>
  <c r="U40" i="12"/>
  <c r="P27" i="1"/>
  <c r="P28" i="1"/>
  <c r="O16" i="24"/>
  <c r="BF145" i="5"/>
  <c r="BH145" i="5"/>
  <c r="Z145" i="5"/>
  <c r="N145" i="5"/>
  <c r="N128" i="1" s="1"/>
  <c r="AE145" i="5"/>
  <c r="AL145" i="5"/>
  <c r="AK145" i="5"/>
  <c r="AF145" i="5"/>
  <c r="AG145" i="5"/>
  <c r="X145" i="5"/>
  <c r="AZ145" i="5"/>
  <c r="U145" i="5"/>
  <c r="AB145" i="5"/>
  <c r="AW145" i="5"/>
  <c r="BB145" i="5"/>
  <c r="AM145" i="5"/>
  <c r="BA145" i="5"/>
  <c r="AS145" i="5"/>
  <c r="AT145" i="5"/>
  <c r="AV145" i="5"/>
  <c r="AN145" i="5"/>
  <c r="W145" i="5"/>
  <c r="BG145" i="5"/>
  <c r="P145" i="5"/>
  <c r="BD145" i="5"/>
  <c r="AX145" i="5"/>
  <c r="AD145" i="5"/>
  <c r="Q145" i="5"/>
  <c r="AJ145" i="5"/>
  <c r="V145" i="5"/>
  <c r="S145" i="5"/>
  <c r="AU145" i="5"/>
  <c r="AO145" i="5"/>
  <c r="AY145" i="5"/>
  <c r="R145" i="5"/>
  <c r="AI145" i="5"/>
  <c r="AP145" i="5"/>
  <c r="BC145" i="5"/>
  <c r="AR145" i="5"/>
  <c r="O145" i="5"/>
  <c r="T145" i="5"/>
  <c r="AH145" i="5"/>
  <c r="AQ145" i="5"/>
  <c r="Y145" i="5"/>
  <c r="BE145" i="5"/>
  <c r="AA145" i="5"/>
  <c r="AC145" i="5"/>
  <c r="P70" i="26" l="1"/>
  <c r="P121" i="26" s="1"/>
  <c r="P66" i="26"/>
  <c r="L36" i="29"/>
  <c r="N26" i="29"/>
  <c r="O114" i="26"/>
  <c r="M71" i="29"/>
  <c r="O121" i="26"/>
  <c r="N71" i="26"/>
  <c r="O65" i="26"/>
  <c r="P69" i="26"/>
  <c r="P68" i="26"/>
  <c r="P35" i="26"/>
  <c r="M27" i="29"/>
  <c r="M118" i="26"/>
  <c r="M36" i="29"/>
  <c r="Q48" i="26"/>
  <c r="Q47" i="26"/>
  <c r="P45" i="26"/>
  <c r="O49" i="26"/>
  <c r="Q61" i="26"/>
  <c r="P31" i="26"/>
  <c r="L115" i="26"/>
  <c r="Q27" i="26"/>
  <c r="O120" i="26"/>
  <c r="P63" i="26"/>
  <c r="Q36" i="26"/>
  <c r="Q25" i="26"/>
  <c r="Q26" i="26"/>
  <c r="Q35" i="26"/>
  <c r="P67" i="26"/>
  <c r="Q37" i="26"/>
  <c r="Q46" i="26"/>
  <c r="P116" i="26"/>
  <c r="P117" i="26"/>
  <c r="P29" i="29" s="1"/>
  <c r="O119" i="26"/>
  <c r="O113" i="26"/>
  <c r="O25" i="29" s="1"/>
  <c r="Q60" i="1"/>
  <c r="P113" i="26"/>
  <c r="R15" i="29"/>
  <c r="R15" i="26"/>
  <c r="M29" i="29"/>
  <c r="P17" i="26"/>
  <c r="P17" i="29"/>
  <c r="P16" i="26"/>
  <c r="P16" i="29"/>
  <c r="R43" i="5"/>
  <c r="U42" i="12"/>
  <c r="S42" i="5"/>
  <c r="Q28" i="1"/>
  <c r="B122" i="1"/>
  <c r="T43" i="12"/>
  <c r="R14" i="24"/>
  <c r="T40" i="5"/>
  <c r="S25" i="1"/>
  <c r="V40" i="12"/>
  <c r="P15" i="24"/>
  <c r="Q27" i="1"/>
  <c r="P16" i="24"/>
  <c r="C67" i="1"/>
  <c r="B126" i="1" l="1"/>
  <c r="B130" i="1" s="1"/>
  <c r="B146" i="1" s="1"/>
  <c r="B153" i="1" s="1"/>
  <c r="L77" i="29"/>
  <c r="P120" i="26"/>
  <c r="N36" i="29"/>
  <c r="O26" i="29"/>
  <c r="O71" i="26"/>
  <c r="N115" i="26"/>
  <c r="P119" i="26"/>
  <c r="P64" i="26"/>
  <c r="Q70" i="26"/>
  <c r="Q64" i="26"/>
  <c r="Q66" i="26"/>
  <c r="Q69" i="26"/>
  <c r="Q63" i="26"/>
  <c r="Q68" i="26"/>
  <c r="P41" i="26"/>
  <c r="Q31" i="26"/>
  <c r="P49" i="26"/>
  <c r="O84" i="1"/>
  <c r="P114" i="26"/>
  <c r="L118" i="26"/>
  <c r="L27" i="29"/>
  <c r="M37" i="29"/>
  <c r="Q41" i="26"/>
  <c r="Q45" i="26"/>
  <c r="Q67" i="26"/>
  <c r="Q116" i="26"/>
  <c r="Q28" i="29" s="1"/>
  <c r="P28" i="29"/>
  <c r="Q117" i="26"/>
  <c r="Q113" i="26"/>
  <c r="S15" i="29"/>
  <c r="S15" i="26"/>
  <c r="P25" i="29"/>
  <c r="Q17" i="26"/>
  <c r="Q17" i="29"/>
  <c r="Q16" i="26"/>
  <c r="Q16" i="29"/>
  <c r="S43" i="5"/>
  <c r="V42" i="12"/>
  <c r="T42" i="5"/>
  <c r="T43" i="5" s="1"/>
  <c r="Q16" i="24"/>
  <c r="R28" i="1"/>
  <c r="U43" i="12"/>
  <c r="S14" i="24"/>
  <c r="T25" i="1"/>
  <c r="U40" i="5"/>
  <c r="W40" i="12"/>
  <c r="Q15" i="24"/>
  <c r="R27" i="1"/>
  <c r="O115" i="26" l="1"/>
  <c r="O36" i="29"/>
  <c r="V43" i="12"/>
  <c r="N118" i="26"/>
  <c r="N27" i="29"/>
  <c r="Q121" i="26"/>
  <c r="Q65" i="26"/>
  <c r="Q114" i="26"/>
  <c r="P65" i="26"/>
  <c r="Q119" i="26"/>
  <c r="Q120" i="26"/>
  <c r="N84" i="1"/>
  <c r="P84" i="1"/>
  <c r="O71" i="29"/>
  <c r="P26" i="29"/>
  <c r="Q49" i="26"/>
  <c r="L37" i="29"/>
  <c r="M79" i="29"/>
  <c r="O118" i="26"/>
  <c r="O27" i="29"/>
  <c r="Q25" i="29"/>
  <c r="T15" i="29"/>
  <c r="T15" i="26"/>
  <c r="Q29" i="29"/>
  <c r="R16" i="26"/>
  <c r="R16" i="29"/>
  <c r="R17" i="26"/>
  <c r="R17" i="29"/>
  <c r="W42" i="12"/>
  <c r="C148" i="1"/>
  <c r="C155" i="1" s="1"/>
  <c r="U42" i="5"/>
  <c r="R16" i="24"/>
  <c r="S28" i="1"/>
  <c r="T27" i="1"/>
  <c r="V40" i="5"/>
  <c r="U25" i="1"/>
  <c r="T14" i="24"/>
  <c r="X40" i="12"/>
  <c r="R15" i="24"/>
  <c r="S27" i="1"/>
  <c r="Q26" i="29" l="1"/>
  <c r="Q71" i="26"/>
  <c r="Q115" i="26" s="1"/>
  <c r="N37" i="29"/>
  <c r="P71" i="26"/>
  <c r="Q36" i="29"/>
  <c r="M80" i="29"/>
  <c r="P71" i="29"/>
  <c r="O37" i="29"/>
  <c r="P36" i="29"/>
  <c r="Q84" i="1"/>
  <c r="L79" i="29"/>
  <c r="L38" i="29"/>
  <c r="N71" i="29"/>
  <c r="U15" i="29"/>
  <c r="U15" i="26"/>
  <c r="S16" i="26"/>
  <c r="S16" i="29"/>
  <c r="T16" i="26"/>
  <c r="T16" i="29"/>
  <c r="S17" i="26"/>
  <c r="S17" i="29"/>
  <c r="U43" i="5"/>
  <c r="V42" i="5"/>
  <c r="X42" i="12"/>
  <c r="T28" i="1"/>
  <c r="S16" i="24"/>
  <c r="T15" i="24"/>
  <c r="W43" i="12"/>
  <c r="W40" i="5"/>
  <c r="V25" i="1"/>
  <c r="U14" i="24"/>
  <c r="Y40" i="12"/>
  <c r="S15" i="24"/>
  <c r="U27" i="1"/>
  <c r="N79" i="29" l="1"/>
  <c r="P115" i="26"/>
  <c r="P118" i="26" s="1"/>
  <c r="Q71" i="29"/>
  <c r="L80" i="29"/>
  <c r="Q27" i="29"/>
  <c r="Q118" i="26"/>
  <c r="O79" i="29"/>
  <c r="N80" i="29"/>
  <c r="V15" i="29"/>
  <c r="V15" i="26"/>
  <c r="T17" i="26"/>
  <c r="T17" i="29"/>
  <c r="U16" i="26"/>
  <c r="U16" i="29"/>
  <c r="T16" i="24"/>
  <c r="V43" i="5"/>
  <c r="Y42" i="12"/>
  <c r="W42" i="5"/>
  <c r="U28" i="1"/>
  <c r="X43" i="12"/>
  <c r="V14" i="24"/>
  <c r="W25" i="1"/>
  <c r="X40" i="5"/>
  <c r="Z40" i="12"/>
  <c r="U15" i="24"/>
  <c r="V27" i="1"/>
  <c r="P27" i="29" l="1"/>
  <c r="H1" i="26"/>
  <c r="L82" i="29"/>
  <c r="Q37" i="29"/>
  <c r="P37" i="29"/>
  <c r="O80" i="29"/>
  <c r="W15" i="29"/>
  <c r="W15" i="26"/>
  <c r="U17" i="26"/>
  <c r="U17" i="29"/>
  <c r="V16" i="26"/>
  <c r="V16" i="29"/>
  <c r="W43" i="5"/>
  <c r="Z42" i="12"/>
  <c r="X42" i="5"/>
  <c r="U16" i="24"/>
  <c r="V28" i="1"/>
  <c r="Y43" i="12"/>
  <c r="W27" i="1"/>
  <c r="W14" i="24"/>
  <c r="X25" i="1"/>
  <c r="Y40" i="5"/>
  <c r="AA40" i="12"/>
  <c r="V15" i="24"/>
  <c r="L84" i="29" l="1"/>
  <c r="P79" i="29"/>
  <c r="Q79" i="29"/>
  <c r="H1" i="2"/>
  <c r="X15" i="29"/>
  <c r="X15" i="26"/>
  <c r="V17" i="26"/>
  <c r="V17" i="29"/>
  <c r="W16" i="26"/>
  <c r="W16" i="29"/>
  <c r="X43" i="5"/>
  <c r="AA42" i="12"/>
  <c r="Y42" i="5"/>
  <c r="W28" i="1"/>
  <c r="V16" i="24"/>
  <c r="Z43" i="12"/>
  <c r="W15" i="24"/>
  <c r="Z40" i="5"/>
  <c r="Y25" i="1"/>
  <c r="X14" i="24"/>
  <c r="AB40" i="12"/>
  <c r="X27" i="1"/>
  <c r="P80" i="29" l="1"/>
  <c r="L39" i="29"/>
  <c r="Q80" i="29"/>
  <c r="Y15" i="29"/>
  <c r="Y15" i="26"/>
  <c r="X16" i="26"/>
  <c r="X16" i="29"/>
  <c r="W17" i="26"/>
  <c r="W17" i="29"/>
  <c r="AB42" i="12"/>
  <c r="Z42" i="5"/>
  <c r="W16" i="24"/>
  <c r="Y43" i="5"/>
  <c r="X28" i="1"/>
  <c r="AA43" i="12"/>
  <c r="X15" i="24"/>
  <c r="AA40" i="5"/>
  <c r="Z25" i="1"/>
  <c r="Y27" i="1"/>
  <c r="Y14" i="24"/>
  <c r="AC40" i="12"/>
  <c r="L40" i="29" l="1"/>
  <c r="Z15" i="29"/>
  <c r="Z15" i="26"/>
  <c r="Y16" i="26"/>
  <c r="Y16" i="29"/>
  <c r="X17" i="26"/>
  <c r="X17" i="29"/>
  <c r="Z43" i="5"/>
  <c r="AC42" i="12"/>
  <c r="AA42" i="5"/>
  <c r="Y28" i="1"/>
  <c r="X16" i="24"/>
  <c r="AB43" i="12"/>
  <c r="Z27" i="1"/>
  <c r="Y15" i="24"/>
  <c r="Z14" i="24"/>
  <c r="AA25" i="1"/>
  <c r="AB40" i="5"/>
  <c r="AD40" i="12"/>
  <c r="L41" i="29" l="1"/>
  <c r="AA15" i="29"/>
  <c r="AA15" i="26"/>
  <c r="Z16" i="26"/>
  <c r="Z16" i="29"/>
  <c r="Y17" i="26"/>
  <c r="Y17" i="29"/>
  <c r="AA43" i="5"/>
  <c r="AD42" i="12"/>
  <c r="AB42" i="5"/>
  <c r="Y16" i="24"/>
  <c r="Z28" i="1"/>
  <c r="AC43" i="12"/>
  <c r="Z15" i="24"/>
  <c r="AA27" i="1"/>
  <c r="AA14" i="24"/>
  <c r="AB25" i="1"/>
  <c r="AC40" i="5"/>
  <c r="AE40" i="12"/>
  <c r="M35" i="29" l="1"/>
  <c r="L24" i="24"/>
  <c r="AB15" i="29"/>
  <c r="AB15" i="26"/>
  <c r="AA16" i="26"/>
  <c r="AA16" i="29"/>
  <c r="Z17" i="26"/>
  <c r="Z17" i="29"/>
  <c r="AB43" i="5"/>
  <c r="AE42" i="12"/>
  <c r="AC42" i="5"/>
  <c r="Z16" i="24"/>
  <c r="AA28" i="1"/>
  <c r="AD43" i="12"/>
  <c r="AB27" i="1"/>
  <c r="AA15" i="24"/>
  <c r="AC25" i="1"/>
  <c r="AD40" i="5"/>
  <c r="AB14" i="24"/>
  <c r="AF40" i="12"/>
  <c r="M38" i="29" l="1"/>
  <c r="M77" i="29"/>
  <c r="AC15" i="29"/>
  <c r="AC15" i="26"/>
  <c r="AB16" i="26"/>
  <c r="AB16" i="29"/>
  <c r="AA17" i="26"/>
  <c r="AA17" i="29"/>
  <c r="AC43" i="5"/>
  <c r="AF42" i="12"/>
  <c r="AD42" i="5"/>
  <c r="AA16" i="24"/>
  <c r="AB28" i="1"/>
  <c r="AE43" i="12"/>
  <c r="AB15" i="24"/>
  <c r="AC27" i="1"/>
  <c r="AE40" i="5"/>
  <c r="AD25" i="1"/>
  <c r="AC14" i="24"/>
  <c r="AG40" i="12"/>
  <c r="M82" i="29" l="1"/>
  <c r="AD15" i="29"/>
  <c r="AD15" i="26"/>
  <c r="AB17" i="26"/>
  <c r="AB17" i="29"/>
  <c r="AC16" i="26"/>
  <c r="AC16" i="29"/>
  <c r="AD43" i="5"/>
  <c r="AG42" i="12"/>
  <c r="AE42" i="5"/>
  <c r="AB16" i="24"/>
  <c r="AC28" i="1"/>
  <c r="AF43" i="12"/>
  <c r="AC15" i="24"/>
  <c r="AD27" i="1"/>
  <c r="AD14" i="24"/>
  <c r="AE25" i="1"/>
  <c r="AF40" i="5"/>
  <c r="AH40" i="12"/>
  <c r="M84" i="29" l="1"/>
  <c r="AE15" i="29"/>
  <c r="AE15" i="26"/>
  <c r="AC17" i="26"/>
  <c r="AC17" i="29"/>
  <c r="AD16" i="26"/>
  <c r="AD16" i="29"/>
  <c r="AH42" i="12"/>
  <c r="AF42" i="5"/>
  <c r="AE43" i="5"/>
  <c r="AC16" i="24"/>
  <c r="AD28" i="1"/>
  <c r="AG43" i="12"/>
  <c r="AD15" i="24"/>
  <c r="AE27" i="1"/>
  <c r="AE14" i="24"/>
  <c r="AF25" i="1"/>
  <c r="AG40" i="5"/>
  <c r="AI40" i="12"/>
  <c r="M39" i="29" l="1"/>
  <c r="AF15" i="29"/>
  <c r="AF15" i="26"/>
  <c r="AD17" i="26"/>
  <c r="AD17" i="29"/>
  <c r="AE16" i="26"/>
  <c r="AE16" i="29"/>
  <c r="AI42" i="12"/>
  <c r="AG42" i="5"/>
  <c r="AE28" i="1"/>
  <c r="AF43" i="5"/>
  <c r="AD16" i="24"/>
  <c r="AH43" i="12"/>
  <c r="AE15" i="24"/>
  <c r="AF27" i="1"/>
  <c r="AG25" i="1"/>
  <c r="AH40" i="5"/>
  <c r="AF14" i="24"/>
  <c r="AJ40" i="12"/>
  <c r="M40" i="29" l="1"/>
  <c r="AG15" i="29"/>
  <c r="AG15" i="26"/>
  <c r="AE17" i="26"/>
  <c r="AE17" i="29"/>
  <c r="AF16" i="26"/>
  <c r="AF16" i="29"/>
  <c r="AG43" i="5"/>
  <c r="AJ42" i="12"/>
  <c r="AH42" i="5"/>
  <c r="AE16" i="24"/>
  <c r="AF28" i="1"/>
  <c r="AI43" i="12"/>
  <c r="AG27" i="1"/>
  <c r="AH25" i="1"/>
  <c r="AI40" i="5"/>
  <c r="AG14" i="24"/>
  <c r="AF15" i="24"/>
  <c r="AK40" i="12"/>
  <c r="M41" i="29" l="1"/>
  <c r="AH15" i="29"/>
  <c r="AH15" i="26"/>
  <c r="AF17" i="26"/>
  <c r="AF17" i="29"/>
  <c r="AG16" i="26"/>
  <c r="AG16" i="29"/>
  <c r="AH43" i="5"/>
  <c r="AK42" i="12"/>
  <c r="AI42" i="5"/>
  <c r="AF16" i="24"/>
  <c r="AG28" i="1"/>
  <c r="AJ43" i="12"/>
  <c r="AG15" i="24"/>
  <c r="AH27" i="1"/>
  <c r="AH14" i="24"/>
  <c r="AJ40" i="5"/>
  <c r="AI25" i="1"/>
  <c r="AL40" i="12"/>
  <c r="N35" i="29" l="1"/>
  <c r="M24" i="24"/>
  <c r="AI15" i="29"/>
  <c r="AI15" i="26"/>
  <c r="AG17" i="26"/>
  <c r="AG17" i="29"/>
  <c r="AH16" i="26"/>
  <c r="AH16" i="29"/>
  <c r="AI43" i="5"/>
  <c r="AL42" i="12"/>
  <c r="AJ42" i="5"/>
  <c r="AG16" i="24"/>
  <c r="AH28" i="1"/>
  <c r="AK43" i="12"/>
  <c r="AH15" i="24"/>
  <c r="AI27" i="1"/>
  <c r="AI14" i="24"/>
  <c r="AK40" i="5"/>
  <c r="AJ25" i="1"/>
  <c r="AM40" i="12"/>
  <c r="N77" i="29" l="1"/>
  <c r="N38" i="29"/>
  <c r="AJ15" i="29"/>
  <c r="AJ15" i="26"/>
  <c r="AI16" i="26"/>
  <c r="AI16" i="29"/>
  <c r="AH17" i="26"/>
  <c r="AH17" i="29"/>
  <c r="AJ43" i="5"/>
  <c r="AM42" i="12"/>
  <c r="AK42" i="5"/>
  <c r="AH16" i="24"/>
  <c r="AI28" i="1"/>
  <c r="AL43" i="12"/>
  <c r="AI15" i="24"/>
  <c r="AJ27" i="1"/>
  <c r="AL40" i="5"/>
  <c r="AK25" i="1"/>
  <c r="AJ14" i="24"/>
  <c r="AN40" i="12"/>
  <c r="N82" i="29" l="1"/>
  <c r="AK15" i="29"/>
  <c r="AK15" i="26"/>
  <c r="AJ16" i="26"/>
  <c r="AJ16" i="29"/>
  <c r="AI17" i="26"/>
  <c r="AI17" i="29"/>
  <c r="AI16" i="24"/>
  <c r="AK43" i="5"/>
  <c r="AN42" i="12"/>
  <c r="AL42" i="5"/>
  <c r="AJ28" i="1"/>
  <c r="AM43" i="12"/>
  <c r="AJ15" i="24"/>
  <c r="AK27" i="1"/>
  <c r="AK14" i="24"/>
  <c r="AL25" i="1"/>
  <c r="AM40" i="5"/>
  <c r="AO40" i="12"/>
  <c r="N84" i="29" l="1"/>
  <c r="AL15" i="29"/>
  <c r="AL15" i="26"/>
  <c r="AK16" i="26"/>
  <c r="AK16" i="29"/>
  <c r="AJ17" i="26"/>
  <c r="AJ17" i="29"/>
  <c r="AL43" i="5"/>
  <c r="AO42" i="12"/>
  <c r="AM42" i="5"/>
  <c r="AJ16" i="24"/>
  <c r="AK28" i="1"/>
  <c r="AK15" i="24"/>
  <c r="AN43" i="12"/>
  <c r="AL27" i="1"/>
  <c r="AN40" i="5"/>
  <c r="AM25" i="1"/>
  <c r="AL14" i="24"/>
  <c r="AP40" i="12"/>
  <c r="AO43" i="12" l="1"/>
  <c r="N39" i="29"/>
  <c r="AM15" i="26"/>
  <c r="AM15" i="29"/>
  <c r="AL16" i="26"/>
  <c r="AL16" i="29"/>
  <c r="AK17" i="26"/>
  <c r="AK17" i="29"/>
  <c r="AM43" i="5"/>
  <c r="AP42" i="12"/>
  <c r="AN42" i="5"/>
  <c r="AK16" i="24"/>
  <c r="AL28" i="1"/>
  <c r="AL15" i="24"/>
  <c r="AM27" i="1"/>
  <c r="AM14" i="24"/>
  <c r="AO40" i="5"/>
  <c r="AN25" i="1"/>
  <c r="AQ40" i="12"/>
  <c r="AP43" i="12" l="1"/>
  <c r="N40" i="29"/>
  <c r="AN15" i="29"/>
  <c r="AN15" i="26"/>
  <c r="AM16" i="26"/>
  <c r="AM16" i="29"/>
  <c r="AL17" i="26"/>
  <c r="AL17" i="29"/>
  <c r="AN43" i="5"/>
  <c r="AQ42" i="12"/>
  <c r="AO42" i="5"/>
  <c r="AL16" i="24"/>
  <c r="AM28" i="1"/>
  <c r="AM15" i="24"/>
  <c r="AN27" i="1"/>
  <c r="AN14" i="24"/>
  <c r="AP40" i="5"/>
  <c r="AO25" i="1"/>
  <c r="AR40" i="12"/>
  <c r="AQ43" i="12" l="1"/>
  <c r="N41" i="29"/>
  <c r="AO15" i="29"/>
  <c r="AO15" i="26"/>
  <c r="AN16" i="26"/>
  <c r="AN16" i="29"/>
  <c r="AM17" i="26"/>
  <c r="AM17" i="29"/>
  <c r="AO43" i="5"/>
  <c r="AR42" i="12"/>
  <c r="AP42" i="5"/>
  <c r="AM16" i="24"/>
  <c r="AN28" i="1"/>
  <c r="AS40" i="12"/>
  <c r="AN15" i="24"/>
  <c r="AO27" i="1"/>
  <c r="AO14" i="24"/>
  <c r="AQ40" i="5"/>
  <c r="AP25" i="1"/>
  <c r="AR43" i="12" l="1"/>
  <c r="O35" i="29"/>
  <c r="O77" i="29"/>
  <c r="AR40" i="5"/>
  <c r="AP15" i="29"/>
  <c r="AP15" i="26"/>
  <c r="AO16" i="26"/>
  <c r="AO16" i="29"/>
  <c r="AN17" i="26"/>
  <c r="AN17" i="29"/>
  <c r="AP43" i="5"/>
  <c r="AT40" i="12"/>
  <c r="AS42" i="12"/>
  <c r="AQ42" i="5"/>
  <c r="AV40" i="12"/>
  <c r="AN16" i="24"/>
  <c r="AO28" i="1"/>
  <c r="AO15" i="24"/>
  <c r="AP27" i="1"/>
  <c r="AQ25" i="1"/>
  <c r="AP14" i="24"/>
  <c r="O38" i="29" l="1"/>
  <c r="O82" i="29"/>
  <c r="AU40" i="12"/>
  <c r="AQ15" i="29"/>
  <c r="AQ15" i="26"/>
  <c r="AO17" i="26"/>
  <c r="AO17" i="29"/>
  <c r="AP16" i="26"/>
  <c r="AP16" i="29"/>
  <c r="AQ43" i="5"/>
  <c r="AT42" i="12"/>
  <c r="AR42" i="5"/>
  <c r="AS43" i="12"/>
  <c r="AW40" i="12"/>
  <c r="AO16" i="24"/>
  <c r="AP28" i="1"/>
  <c r="AP15" i="24"/>
  <c r="AQ27" i="1"/>
  <c r="AQ14" i="24"/>
  <c r="AS40" i="5"/>
  <c r="AR25" i="1"/>
  <c r="O84" i="29" l="1"/>
  <c r="AU42" i="12"/>
  <c r="AR15" i="29"/>
  <c r="AR15" i="26"/>
  <c r="AQ16" i="26"/>
  <c r="AQ16" i="29"/>
  <c r="AP17" i="26"/>
  <c r="AP17" i="29"/>
  <c r="AR43" i="5"/>
  <c r="AT43" i="12"/>
  <c r="AS42" i="5"/>
  <c r="AX40" i="12"/>
  <c r="AP16" i="24"/>
  <c r="AQ28" i="1"/>
  <c r="AQ15" i="24"/>
  <c r="AR14" i="24"/>
  <c r="AR27" i="1"/>
  <c r="AT40" i="5"/>
  <c r="AS25" i="1"/>
  <c r="AU43" i="12" l="1"/>
  <c r="O39" i="29"/>
  <c r="AV42" i="12"/>
  <c r="AS15" i="29"/>
  <c r="AS15" i="26"/>
  <c r="AR16" i="26"/>
  <c r="AR16" i="29"/>
  <c r="AQ17" i="26"/>
  <c r="AQ17" i="29"/>
  <c r="AQ16" i="24"/>
  <c r="AS43" i="5"/>
  <c r="AT42" i="5"/>
  <c r="AY40" i="12"/>
  <c r="AR28" i="1"/>
  <c r="AS14" i="24"/>
  <c r="AS27" i="1"/>
  <c r="AU40" i="5"/>
  <c r="AT25" i="1"/>
  <c r="AR15" i="24"/>
  <c r="AW42" i="12" l="1"/>
  <c r="O40" i="29"/>
  <c r="AV43" i="12"/>
  <c r="AT15" i="29"/>
  <c r="AT15" i="26"/>
  <c r="AS16" i="26"/>
  <c r="AS16" i="29"/>
  <c r="AR17" i="26"/>
  <c r="AR17" i="29"/>
  <c r="AT43" i="5"/>
  <c r="AU42" i="5"/>
  <c r="AZ40" i="12"/>
  <c r="AV40" i="5"/>
  <c r="AR16" i="24"/>
  <c r="AS28" i="1"/>
  <c r="AT27" i="1"/>
  <c r="AU25" i="1"/>
  <c r="AS15" i="24"/>
  <c r="AT14" i="24"/>
  <c r="AW43" i="12" l="1"/>
  <c r="AX42" i="12"/>
  <c r="O41" i="29"/>
  <c r="AU15" i="29"/>
  <c r="AU15" i="26"/>
  <c r="AT16" i="26"/>
  <c r="AT16" i="29"/>
  <c r="AS17" i="26"/>
  <c r="AS17" i="29"/>
  <c r="AV42" i="5"/>
  <c r="BA40" i="12"/>
  <c r="AW40" i="5"/>
  <c r="AV25" i="1"/>
  <c r="AU43" i="5"/>
  <c r="AS16" i="24"/>
  <c r="AT28" i="1"/>
  <c r="AU14" i="24"/>
  <c r="AU27" i="1"/>
  <c r="AT15" i="24"/>
  <c r="P35" i="29" l="1"/>
  <c r="AX43" i="12"/>
  <c r="AY42" i="12"/>
  <c r="AZ42" i="12" s="1"/>
  <c r="P77" i="29"/>
  <c r="P38" i="29"/>
  <c r="AV15" i="29"/>
  <c r="AV15" i="26"/>
  <c r="AT17" i="26"/>
  <c r="AT17" i="29"/>
  <c r="AU16" i="26"/>
  <c r="AU16" i="29"/>
  <c r="AW42" i="5"/>
  <c r="BB40" i="12"/>
  <c r="AW25" i="1"/>
  <c r="AX40" i="5"/>
  <c r="AV14" i="24"/>
  <c r="AU28" i="1"/>
  <c r="AV43" i="5"/>
  <c r="AT16" i="24"/>
  <c r="AU15" i="24"/>
  <c r="AV27" i="1"/>
  <c r="BA42" i="12" l="1"/>
  <c r="AY43" i="12"/>
  <c r="P82" i="29"/>
  <c r="AW15" i="29"/>
  <c r="AW15" i="26"/>
  <c r="AV16" i="26"/>
  <c r="AV16" i="29"/>
  <c r="AU17" i="26"/>
  <c r="AU17" i="29"/>
  <c r="AX42" i="5"/>
  <c r="BC40" i="12"/>
  <c r="AW14" i="24"/>
  <c r="AY40" i="5"/>
  <c r="AX25" i="1"/>
  <c r="AU16" i="24"/>
  <c r="AV28" i="1"/>
  <c r="AW43" i="5"/>
  <c r="AW27" i="1"/>
  <c r="AV15" i="24"/>
  <c r="AZ43" i="12"/>
  <c r="BB42" i="12" l="1"/>
  <c r="P84" i="29"/>
  <c r="AX15" i="29"/>
  <c r="AX15" i="26"/>
  <c r="AW16" i="26"/>
  <c r="AW16" i="29"/>
  <c r="AV17" i="26"/>
  <c r="AV17" i="29"/>
  <c r="AY42" i="5"/>
  <c r="BD40" i="12"/>
  <c r="AX14" i="24"/>
  <c r="AY25" i="1"/>
  <c r="AZ40" i="5"/>
  <c r="AV16" i="24"/>
  <c r="AX43" i="5"/>
  <c r="AW15" i="24"/>
  <c r="AW28" i="1"/>
  <c r="AX27" i="1"/>
  <c r="BC42" i="12" l="1"/>
  <c r="P39" i="29"/>
  <c r="AY15" i="29"/>
  <c r="AY15" i="26"/>
  <c r="AW17" i="26"/>
  <c r="AW17" i="29"/>
  <c r="AX16" i="26"/>
  <c r="AX16" i="29"/>
  <c r="AZ42" i="5"/>
  <c r="BE40" i="12"/>
  <c r="AY14" i="24"/>
  <c r="AZ25" i="1"/>
  <c r="BA40" i="5"/>
  <c r="AX28" i="1"/>
  <c r="AY43" i="5"/>
  <c r="BB43" i="12"/>
  <c r="BA43" i="12"/>
  <c r="AY27" i="1"/>
  <c r="AX15" i="24"/>
  <c r="AW16" i="24"/>
  <c r="BD42" i="12" l="1"/>
  <c r="BE42" i="12" s="1"/>
  <c r="P40" i="29"/>
  <c r="AZ15" i="29"/>
  <c r="AZ15" i="26"/>
  <c r="AY16" i="26"/>
  <c r="AY16" i="29"/>
  <c r="AX17" i="26"/>
  <c r="AX17" i="29"/>
  <c r="AZ43" i="5"/>
  <c r="BA42" i="5"/>
  <c r="BF40" i="12"/>
  <c r="AZ14" i="24"/>
  <c r="BA25" i="1"/>
  <c r="BB40" i="5"/>
  <c r="AX16" i="24"/>
  <c r="AY28" i="1"/>
  <c r="AZ27" i="1"/>
  <c r="AY15" i="24"/>
  <c r="BD43" i="12" l="1"/>
  <c r="P41" i="29"/>
  <c r="BA15" i="29"/>
  <c r="BA15" i="26"/>
  <c r="AY17" i="26"/>
  <c r="AY17" i="29"/>
  <c r="AZ16" i="26"/>
  <c r="AZ16" i="29"/>
  <c r="BF42" i="12"/>
  <c r="BB42" i="5"/>
  <c r="BG40" i="12"/>
  <c r="BC40" i="5"/>
  <c r="BB25" i="1"/>
  <c r="BA14" i="24"/>
  <c r="AY16" i="24"/>
  <c r="BA43" i="5"/>
  <c r="BC43" i="12"/>
  <c r="BE43" i="12"/>
  <c r="BA27" i="1"/>
  <c r="AZ28" i="1"/>
  <c r="AZ15" i="24"/>
  <c r="Q35" i="29" l="1"/>
  <c r="BB15" i="29"/>
  <c r="BB15" i="26"/>
  <c r="AZ17" i="26"/>
  <c r="AZ17" i="29"/>
  <c r="BA16" i="26"/>
  <c r="BA16" i="29"/>
  <c r="BG42" i="12"/>
  <c r="BC42" i="5"/>
  <c r="BH40" i="12"/>
  <c r="BD40" i="5"/>
  <c r="BC25" i="1"/>
  <c r="BB14" i="24"/>
  <c r="BA28" i="1"/>
  <c r="BB27" i="1"/>
  <c r="BB43" i="5"/>
  <c r="BF43" i="12"/>
  <c r="BA15" i="24"/>
  <c r="AZ16" i="24"/>
  <c r="Q77" i="29" l="1"/>
  <c r="Q38" i="29"/>
  <c r="BC15" i="29"/>
  <c r="BC15" i="26"/>
  <c r="BA17" i="26"/>
  <c r="BA17" i="29"/>
  <c r="BB16" i="26"/>
  <c r="BB16" i="29"/>
  <c r="BH42" i="12"/>
  <c r="BD42" i="5"/>
  <c r="BC14" i="24"/>
  <c r="BD25" i="1"/>
  <c r="BE40" i="5"/>
  <c r="BA16" i="24"/>
  <c r="BB15" i="24"/>
  <c r="BC27" i="1"/>
  <c r="BC43" i="5"/>
  <c r="BB28" i="1"/>
  <c r="BG43" i="12"/>
  <c r="Q82" i="29" l="1"/>
  <c r="BD15" i="29"/>
  <c r="BD15" i="26"/>
  <c r="BC16" i="26"/>
  <c r="BC16" i="29"/>
  <c r="BB17" i="26"/>
  <c r="BB17" i="29"/>
  <c r="BD43" i="5"/>
  <c r="BE42" i="5"/>
  <c r="BD14" i="24"/>
  <c r="BF40" i="5"/>
  <c r="BE25" i="1"/>
  <c r="BC15" i="24"/>
  <c r="BB16" i="24"/>
  <c r="BH43" i="12"/>
  <c r="BD27" i="1"/>
  <c r="BC28" i="1"/>
  <c r="Q84" i="29" l="1"/>
  <c r="BE15" i="29"/>
  <c r="BE15" i="26"/>
  <c r="BD16" i="26"/>
  <c r="BD16" i="29"/>
  <c r="BC17" i="26"/>
  <c r="BC17" i="29"/>
  <c r="BE43" i="5"/>
  <c r="BF42" i="5"/>
  <c r="BG40" i="5"/>
  <c r="BF25" i="1"/>
  <c r="BE14" i="24"/>
  <c r="BC16" i="24"/>
  <c r="BD15" i="24"/>
  <c r="BD28" i="1"/>
  <c r="BE27" i="1"/>
  <c r="Q39" i="29" l="1"/>
  <c r="BF15" i="29"/>
  <c r="BF15" i="26"/>
  <c r="BD17" i="26"/>
  <c r="BD17" i="29"/>
  <c r="BE16" i="26"/>
  <c r="BE16" i="29"/>
  <c r="BG42" i="5"/>
  <c r="BF14" i="24"/>
  <c r="BG25" i="1"/>
  <c r="BH40" i="5"/>
  <c r="BF43" i="5"/>
  <c r="BD16" i="24"/>
  <c r="BF27" i="1"/>
  <c r="BE15" i="24"/>
  <c r="BE28" i="1"/>
  <c r="Q40" i="29" l="1"/>
  <c r="BG15" i="29"/>
  <c r="BG15" i="26"/>
  <c r="BE17" i="26"/>
  <c r="BE17" i="29"/>
  <c r="BF16" i="26"/>
  <c r="BF16" i="29"/>
  <c r="BH42" i="5"/>
  <c r="BH25" i="1"/>
  <c r="BG14" i="24"/>
  <c r="BF28" i="1"/>
  <c r="BG27" i="1"/>
  <c r="BG43" i="5"/>
  <c r="BE16" i="24"/>
  <c r="BF15" i="24"/>
  <c r="Q41" i="29" l="1"/>
  <c r="BH15" i="29"/>
  <c r="BH15" i="26"/>
  <c r="BF17" i="26"/>
  <c r="BF17" i="29"/>
  <c r="BG16" i="26"/>
  <c r="BG16" i="29"/>
  <c r="BH43" i="5"/>
  <c r="BG15" i="24"/>
  <c r="BH14" i="24"/>
  <c r="BF16" i="24"/>
  <c r="BG28" i="1"/>
  <c r="BH27" i="1"/>
  <c r="BH16" i="26" l="1"/>
  <c r="BH16" i="29"/>
  <c r="BG17" i="26"/>
  <c r="BG17" i="29"/>
  <c r="BH15" i="24"/>
  <c r="BH28" i="1"/>
  <c r="BG16" i="24"/>
  <c r="J116" i="26" l="1"/>
  <c r="BH17" i="26"/>
  <c r="BH17" i="29"/>
  <c r="BH16" i="24"/>
  <c r="J115" i="26" l="1"/>
  <c r="J113" i="26"/>
  <c r="J117" i="26" l="1"/>
  <c r="J114" i="26" l="1"/>
  <c r="C102" i="3" l="1"/>
  <c r="C115" i="3" l="1"/>
  <c r="C128" i="3" s="1"/>
  <c r="C141" i="3" s="1"/>
  <c r="C154" i="3" l="1"/>
  <c r="C169" i="3" s="1"/>
  <c r="C188" i="3" s="1"/>
  <c r="C207" i="3" l="1"/>
  <c r="C226" i="3" s="1"/>
  <c r="C245" i="3" l="1"/>
  <c r="C264" i="3" l="1"/>
  <c r="C285" i="3" s="1"/>
  <c r="N20" i="24" l="1"/>
  <c r="N24" i="24" s="1"/>
  <c r="O36" i="1" l="1"/>
  <c r="O157" i="1" s="1"/>
  <c r="P35" i="1"/>
  <c r="P36" i="1" s="1"/>
  <c r="Q35" i="1" l="1"/>
  <c r="Q36" i="1" s="1"/>
  <c r="P128" i="1"/>
  <c r="P20" i="24"/>
  <c r="P24" i="24" s="1"/>
  <c r="P157" i="1"/>
  <c r="O128" i="1"/>
  <c r="O20" i="24"/>
  <c r="O24" i="24" s="1"/>
  <c r="Q128" i="1" l="1"/>
  <c r="R35" i="1"/>
  <c r="R36" i="1" s="1"/>
  <c r="Q157" i="1"/>
  <c r="Q20" i="24"/>
  <c r="Q24" i="24" s="1"/>
  <c r="S35" i="1"/>
  <c r="S36" i="1" l="1"/>
  <c r="T35" i="1"/>
  <c r="T36"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<sst xmlns="http://schemas.openxmlformats.org/spreadsheetml/2006/main" count="1931" uniqueCount="388">
  <si>
    <t xml:space="preserve"> </t>
  </si>
  <si>
    <t>Carbon Dioxide, Transport and Storage Price Control Financial Model</t>
  </si>
  <si>
    <t>Model Version:</t>
  </si>
  <si>
    <t>Model key</t>
  </si>
  <si>
    <t>Sample</t>
  </si>
  <si>
    <t>Calculation</t>
  </si>
  <si>
    <t>Information and interface</t>
  </si>
  <si>
    <t>Import</t>
  </si>
  <si>
    <t>Fixed input value</t>
  </si>
  <si>
    <t>Export</t>
  </si>
  <si>
    <t>Other annual update input (outturn value)</t>
  </si>
  <si>
    <t>Named range</t>
  </si>
  <si>
    <t>Other annual update input (forecasted value)</t>
  </si>
  <si>
    <t>Formula changes to the right</t>
  </si>
  <si>
    <t>Input linked from annual update</t>
  </si>
  <si>
    <t>Notes and instructions</t>
  </si>
  <si>
    <t>Check</t>
  </si>
  <si>
    <t>Row not currently used</t>
  </si>
  <si>
    <t>Drop down box</t>
  </si>
  <si>
    <t>Removed for publication (Future year functionality)</t>
  </si>
  <si>
    <t>Carbon Dioxide Transport &amp; Storage (CO2 T&amp;S) licensees</t>
  </si>
  <si>
    <t>LBCCS</t>
  </si>
  <si>
    <t>NEP</t>
  </si>
  <si>
    <t>Model map</t>
  </si>
  <si>
    <t>Inputs</t>
  </si>
  <si>
    <t>Interface</t>
  </si>
  <si>
    <t>User selection of scenarios for CO2 T&amp;S licensees</t>
  </si>
  <si>
    <t>Scenarios</t>
  </si>
  <si>
    <t>Time dependent scenarios. Driven by selection in Interface</t>
  </si>
  <si>
    <t>Licensee 1</t>
  </si>
  <si>
    <t>Model inputs for Licensee 1</t>
  </si>
  <si>
    <t>Licensee 2</t>
  </si>
  <si>
    <t>Model inputs for Licensee 2</t>
  </si>
  <si>
    <t>Calculations</t>
  </si>
  <si>
    <t>Capitalisation</t>
  </si>
  <si>
    <t xml:space="preserve">Calculates additions to SRAV, RAV and revenue using cost data </t>
  </si>
  <si>
    <t>Depreciation</t>
  </si>
  <si>
    <t>Regulatory depreciation</t>
  </si>
  <si>
    <t>RAV</t>
  </si>
  <si>
    <t>Calculates SRAV and RAV balances and return allowance</t>
  </si>
  <si>
    <t>Finance&amp;Tax</t>
  </si>
  <si>
    <t>Net debt modelling and tax allowance calculation</t>
  </si>
  <si>
    <t>Revenue</t>
  </si>
  <si>
    <t>Aggregates revenue building blocks to Calculated Revenue</t>
  </si>
  <si>
    <t>AR</t>
  </si>
  <si>
    <t>Indexes calculated revenue and calculates K factor and Allowed Revenue</t>
  </si>
  <si>
    <t>Financial and output analysis</t>
  </si>
  <si>
    <t>FinancialStatements</t>
  </si>
  <si>
    <t>Balance sheet, income and cash flow statements</t>
  </si>
  <si>
    <t>Metrics</t>
  </si>
  <si>
    <t>Credit ratios and revenue summary</t>
  </si>
  <si>
    <t>End of sheet</t>
  </si>
  <si>
    <t>Global check:</t>
  </si>
  <si>
    <t>Line item</t>
  </si>
  <si>
    <t>Licensee 1 selection</t>
  </si>
  <si>
    <t>Licensee 2 selection</t>
  </si>
  <si>
    <t>Selection</t>
  </si>
  <si>
    <t>Licensee:</t>
  </si>
  <si>
    <t>Scenario:</t>
  </si>
  <si>
    <t>Timings</t>
  </si>
  <si>
    <t>Construction overrun</t>
  </si>
  <si>
    <t>Days</t>
  </si>
  <si>
    <t>Commissioning overrun</t>
  </si>
  <si>
    <t>First user delay</t>
  </si>
  <si>
    <t>Operations period length</t>
  </si>
  <si>
    <t>Months</t>
  </si>
  <si>
    <t>Licence commencement date</t>
  </si>
  <si>
    <t>Date</t>
  </si>
  <si>
    <t>Target Construction end</t>
  </si>
  <si>
    <t>Actual Construction end</t>
  </si>
  <si>
    <t>Target Commissioning start</t>
  </si>
  <si>
    <t>Target Commercial Operations Date</t>
  </si>
  <si>
    <t>Actual Commercial Operations Ready Date</t>
  </si>
  <si>
    <t>First user delay end date</t>
  </si>
  <si>
    <t>Target ops start (for information only)</t>
  </si>
  <si>
    <t>Target ops end (for information only)</t>
  </si>
  <si>
    <t>Actual ops start</t>
  </si>
  <si>
    <t>Actual ops end</t>
  </si>
  <si>
    <t>Return on capital</t>
  </si>
  <si>
    <t>Notional gearing</t>
  </si>
  <si>
    <t>% real</t>
  </si>
  <si>
    <t>Notional gearing - 60%</t>
  </si>
  <si>
    <t>Regulatory WACC pre-COD</t>
  </si>
  <si>
    <t>DelayWACC</t>
  </si>
  <si>
    <t>Model parameters</t>
  </si>
  <si>
    <t>Note: the model input in this section are non-functional, and relate model functionality that maybe required in future years.</t>
  </si>
  <si>
    <t>Minimum equity issuance threshold - deviation from notional gearing</t>
  </si>
  <si>
    <t>%</t>
  </si>
  <si>
    <t>Assumed dividends as % of notional equity</t>
  </si>
  <si>
    <t>% of debt index-linked</t>
  </si>
  <si>
    <t>Partial year allocation - opex allocation to SRAV</t>
  </si>
  <si>
    <t>Optional</t>
  </si>
  <si>
    <t>Partial year allocation - ongoing devex allocation to SRAV</t>
  </si>
  <si>
    <t>Partial year allocation - pass-through cost allocation to SRAV</t>
  </si>
  <si>
    <t>Partial year allocation - disposals allocation to SRAV</t>
  </si>
  <si>
    <t>Project</t>
  </si>
  <si>
    <t>Funded decommissioning costs (per year)</t>
  </si>
  <si>
    <t>£m 2021/22 prices</t>
  </si>
  <si>
    <t>Cost profile</t>
  </si>
  <si>
    <t>Cost allowance profile</t>
  </si>
  <si>
    <t>Cost performance</t>
  </si>
  <si>
    <t>Base case</t>
  </si>
  <si>
    <t>Units</t>
  </si>
  <si>
    <t>Regulatory year:</t>
  </si>
  <si>
    <t>Selected Scenario</t>
  </si>
  <si>
    <t>Selected</t>
  </si>
  <si>
    <t>Selected cost profile</t>
  </si>
  <si>
    <t>Spare 1</t>
  </si>
  <si>
    <t>Spare 2</t>
  </si>
  <si>
    <t>Selected cost performance profile</t>
  </si>
  <si>
    <t>Overspend 1</t>
  </si>
  <si>
    <t>Overspend 2</t>
  </si>
  <si>
    <t>Underspend 1</t>
  </si>
  <si>
    <t>Underspend 2</t>
  </si>
  <si>
    <t>Partial year allocation</t>
  </si>
  <si>
    <t>Pre-COD</t>
  </si>
  <si>
    <t>Apportion</t>
  </si>
  <si>
    <t>Operations</t>
  </si>
  <si>
    <t>LBCCS costs</t>
  </si>
  <si>
    <t>Fixed opex</t>
  </si>
  <si>
    <t>Intermittent opex</t>
  </si>
  <si>
    <t>Variable opex</t>
  </si>
  <si>
    <t>SRAV capex</t>
  </si>
  <si>
    <t>Ongoing capex</t>
  </si>
  <si>
    <t>Day1 SRAV - pre-FID devex</t>
  </si>
  <si>
    <t>Day1 SRAV - pre-FID debt fees</t>
  </si>
  <si>
    <t>Actual ongoing devex</t>
  </si>
  <si>
    <t>Ongoing devex underspend</t>
  </si>
  <si>
    <t>Reuse assets value</t>
  </si>
  <si>
    <t>Non-functional section retained for model functionality</t>
  </si>
  <si>
    <t>Spare</t>
  </si>
  <si>
    <t>NEP allowance</t>
  </si>
  <si>
    <t>Expenditure sensitivities</t>
  </si>
  <si>
    <t>Corrective measures - opex</t>
  </si>
  <si>
    <t>Non-Corrective measures - opex</t>
  </si>
  <si>
    <t>Remediation works - opex</t>
  </si>
  <si>
    <t>Corrective measures - capex</t>
  </si>
  <si>
    <t>Non-Corrective measures - capex</t>
  </si>
  <si>
    <t>Remediation works - capex</t>
  </si>
  <si>
    <t>Gearing</t>
  </si>
  <si>
    <t>Notional gearing - 0%</t>
  </si>
  <si>
    <t>Notional gearing - 55%</t>
  </si>
  <si>
    <t>Notional gearing - 65%</t>
  </si>
  <si>
    <t>Notional gearing - 70%</t>
  </si>
  <si>
    <t>Notional gearing - 75%</t>
  </si>
  <si>
    <t>Sheet check:</t>
  </si>
  <si>
    <t>Constant</t>
  </si>
  <si>
    <t>Notes</t>
  </si>
  <si>
    <t>Year length</t>
  </si>
  <si>
    <t>Construction year</t>
  </si>
  <si>
    <t>Binary</t>
  </si>
  <si>
    <t>Commission year</t>
  </si>
  <si>
    <t>Operations year</t>
  </si>
  <si>
    <t>First year regulatory period</t>
  </si>
  <si>
    <t>First year commission</t>
  </si>
  <si>
    <t>Last year construction and commissioning</t>
  </si>
  <si>
    <t>First year operations</t>
  </si>
  <si>
    <t>Last year operations</t>
  </si>
  <si>
    <t>Construction days</t>
  </si>
  <si>
    <t>Commission days</t>
  </si>
  <si>
    <t>Operation days</t>
  </si>
  <si>
    <t>Boolean</t>
  </si>
  <si>
    <t>First user delay days</t>
  </si>
  <si>
    <t>Proportion first user delay</t>
  </si>
  <si>
    <t>Delay</t>
  </si>
  <si>
    <t>Construction delay</t>
  </si>
  <si>
    <t>Commissioning delay</t>
  </si>
  <si>
    <t>Delay days (construction)</t>
  </si>
  <si>
    <t>Delay days (commissioning)</t>
  </si>
  <si>
    <t>Proportion delay during construction</t>
  </si>
  <si>
    <t>Proportion delay during commissioning</t>
  </si>
  <si>
    <t>Proportion construction</t>
  </si>
  <si>
    <t>Proportion commission</t>
  </si>
  <si>
    <t>Proportion operations</t>
  </si>
  <si>
    <t>Regulatory year</t>
  </si>
  <si>
    <t>Number</t>
  </si>
  <si>
    <t>Until end of second price control period</t>
  </si>
  <si>
    <t>Start of price control (second onwards)</t>
  </si>
  <si>
    <t>Price control period</t>
  </si>
  <si>
    <t>Allowed Expenditure</t>
  </si>
  <si>
    <t>Opex</t>
  </si>
  <si>
    <t>Baseline</t>
  </si>
  <si>
    <t>Corrective measures</t>
  </si>
  <si>
    <t>Re-opener</t>
  </si>
  <si>
    <t>Non-Corrective measures</t>
  </si>
  <si>
    <t>Remediation works</t>
  </si>
  <si>
    <t>Capex</t>
  </si>
  <si>
    <t>Reuse assets valuation</t>
  </si>
  <si>
    <t>Corrective measure</t>
  </si>
  <si>
    <t>Non corrective measures</t>
  </si>
  <si>
    <t>Devex</t>
  </si>
  <si>
    <t>Actual Expenditure</t>
  </si>
  <si>
    <t>Return on capital and capital structure</t>
  </si>
  <si>
    <t>Note: Existing regulatory precedent (which we expect CO2 T&amp;S licensees will conform with) includes any relevant allowances for liquidity as part of the components of the cost of capital (e.g. an adjustment to the debt allowance). Functionality is included in this model for a high level adjustment to WACC for liquidity to assist licensee-HMG discussions only.</t>
  </si>
  <si>
    <t>Notional Gearing</t>
  </si>
  <si>
    <t>Minimum equity issuance threshold</t>
  </si>
  <si>
    <t>Index-linked debt</t>
  </si>
  <si>
    <t>Tax allowance</t>
  </si>
  <si>
    <t>Corporation tax rate</t>
  </si>
  <si>
    <t>General pool capital allowance rate</t>
  </si>
  <si>
    <t>Special Rates capital allowance rate</t>
  </si>
  <si>
    <t>Structures and buildings capital allowance rate</t>
  </si>
  <si>
    <t>Allocation to "General" tax pool</t>
  </si>
  <si>
    <t>Allocation to "Special Rate" tax pool</t>
  </si>
  <si>
    <t>Allocation to "Structures and Buildings" tax pool</t>
  </si>
  <si>
    <t>Allocation to "Revenue" tax pool</t>
  </si>
  <si>
    <t>Allocation to "Non Qualifying" tax pool</t>
  </si>
  <si>
    <t>First year allowance % disclaim (General pool)</t>
  </si>
  <si>
    <t>First year allowance % disclaim (Special rate pool)</t>
  </si>
  <si>
    <t>Revisions (General pool)</t>
  </si>
  <si>
    <t>£m nominal</t>
  </si>
  <si>
    <t>Revisions (Special rate pool)</t>
  </si>
  <si>
    <t>Revisions (Structures and Buildings pool)</t>
  </si>
  <si>
    <t>Tax allowance adjustment</t>
  </si>
  <si>
    <t>Tax trigger events</t>
  </si>
  <si>
    <t>Adjusted net debt</t>
  </si>
  <si>
    <t>Actual net interest costs</t>
  </si>
  <si>
    <t xml:space="preserve"> Incentives (section divider only - no relevant calculations)</t>
  </si>
  <si>
    <t>ETS building block</t>
  </si>
  <si>
    <t>Decommissioning</t>
  </si>
  <si>
    <t>Note: Decommissioning funding is taken as one input combining offshore and onshore funding. These may be separated in later versions.</t>
  </si>
  <si>
    <t>Decommissioning funding</t>
  </si>
  <si>
    <t>Financial inputs</t>
  </si>
  <si>
    <t>Note: Debt fees and pass-through costs have been consolidated following licensee representation regarding commercial sensitivity.</t>
  </si>
  <si>
    <t>Long-term inflation forecast</t>
  </si>
  <si>
    <t>Disposals</t>
  </si>
  <si>
    <t>Debt fees + pass-through costs</t>
  </si>
  <si>
    <t>Shadow RAV capex and opex incentive</t>
  </si>
  <si>
    <t xml:space="preserve">Opex incentive </t>
  </si>
  <si>
    <t xml:space="preserve">CM Opex Costs Incentive </t>
  </si>
  <si>
    <t xml:space="preserve">Non-CM Opex Costs Incentive </t>
  </si>
  <si>
    <t xml:space="preserve">Post Commissioning Review RAV Adjustment </t>
  </si>
  <si>
    <t xml:space="preserve">Ongoing Capex Incentive </t>
  </si>
  <si>
    <t xml:space="preserve">CM Capex Costs Incentive </t>
  </si>
  <si>
    <t xml:space="preserve">Non-CM Capex Costs Incentive </t>
  </si>
  <si>
    <t>Recovered revenue</t>
  </si>
  <si>
    <t xml:space="preserve">Note: market revenue is input here for use in the K correction factor, which adjusts Allowed Revenue for over/under-recoveries in historical years. </t>
  </si>
  <si>
    <t>Market revenue</t>
  </si>
  <si>
    <t>RSAP</t>
  </si>
  <si>
    <t>RSA SRAV adjustments</t>
  </si>
  <si>
    <t>Note: the first user delay payment adjustment is input into this model after the application of the WACC uplift.</t>
  </si>
  <si>
    <t>First user delay SRAV adjustment</t>
  </si>
  <si>
    <t>Model input</t>
  </si>
  <si>
    <t>Term</t>
  </si>
  <si>
    <t xml:space="preserve">Construction days </t>
  </si>
  <si>
    <t>days</t>
  </si>
  <si>
    <t>Commissioning days</t>
  </si>
  <si>
    <t xml:space="preserve">Operations days </t>
  </si>
  <si>
    <t>First price control end date</t>
  </si>
  <si>
    <t>Conditional</t>
  </si>
  <si>
    <t>Start of price control period</t>
  </si>
  <si>
    <t>Inflation</t>
  </si>
  <si>
    <t>OBR Forecast</t>
  </si>
  <si>
    <t>March 2025</t>
  </si>
  <si>
    <t>CPIH  + forecast (FY average)</t>
  </si>
  <si>
    <t>Index</t>
  </si>
  <si>
    <t>ONS MM23</t>
  </si>
  <si>
    <t>Price conversion factor</t>
  </si>
  <si>
    <t>Scalar</t>
  </si>
  <si>
    <r>
      <t>PI</t>
    </r>
    <r>
      <rPr>
        <vertAlign val="subscript"/>
        <sz val="10"/>
        <color theme="1"/>
        <rFont val="Gill Sans MT"/>
        <family val="2"/>
      </rPr>
      <t>t</t>
    </r>
  </si>
  <si>
    <t>Non-Corrective measure</t>
  </si>
  <si>
    <t>Actual Ongoing Devex</t>
  </si>
  <si>
    <t>Ongoing Devex Underspend</t>
  </si>
  <si>
    <t>Construction</t>
  </si>
  <si>
    <t>Note: rows 77 and 78 refer to the pre-COD WACC elements from the interface sheet, which is intended to calculate the pre-COD partial year WACC for the transition to the commissioning phase</t>
  </si>
  <si>
    <t>Fraction of year (construction)</t>
  </si>
  <si>
    <t>Construction days (including delay)</t>
  </si>
  <si>
    <t>Construction days (excluding delay)</t>
  </si>
  <si>
    <t>Delay days (during construction period)</t>
  </si>
  <si>
    <t>Cost of debt</t>
  </si>
  <si>
    <t>Cost of equity</t>
  </si>
  <si>
    <t>Regulatory WACC</t>
  </si>
  <si>
    <r>
      <t>PreCODWACC</t>
    </r>
    <r>
      <rPr>
        <i/>
        <vertAlign val="subscript"/>
        <sz val="10"/>
        <color theme="1"/>
        <rFont val="Gill Sans MT"/>
        <family val="2"/>
      </rPr>
      <t>t</t>
    </r>
  </si>
  <si>
    <r>
      <t>DelayWACC</t>
    </r>
    <r>
      <rPr>
        <i/>
        <vertAlign val="subscript"/>
        <sz val="10"/>
        <color theme="1"/>
        <rFont val="Gill Sans MT"/>
        <family val="2"/>
      </rPr>
      <t>t</t>
    </r>
  </si>
  <si>
    <t>Delay period</t>
  </si>
  <si>
    <t>Blended WACC</t>
  </si>
  <si>
    <t>Regulatory WACC (adjusted for partial year)</t>
  </si>
  <si>
    <t>((1+WACC)^fraction)-1</t>
  </si>
  <si>
    <t>Fraction of year (operation)</t>
  </si>
  <si>
    <r>
      <t>TAXA</t>
    </r>
    <r>
      <rPr>
        <i/>
        <vertAlign val="subscript"/>
        <sz val="10"/>
        <color theme="1"/>
        <rFont val="Gill Sans MT"/>
        <family val="2"/>
      </rPr>
      <t>t</t>
    </r>
  </si>
  <si>
    <t xml:space="preserve">Expenditure </t>
  </si>
  <si>
    <t>Note: This table shows the relevant capex, opex and devex of CO2 T&amp;S licensees after taking account of any relevant extant cost sharing incentives, which is calculated before being input into the PCFM.</t>
  </si>
  <si>
    <t>Corrective measures - Opex</t>
  </si>
  <si>
    <t>Non-Corrective measures Opex</t>
  </si>
  <si>
    <t>Remediation works - Opex</t>
  </si>
  <si>
    <t>Total</t>
  </si>
  <si>
    <t>Corrective measures - Capex</t>
  </si>
  <si>
    <t>Non corrective measures - Capex</t>
  </si>
  <si>
    <t>Remediation works - Capex</t>
  </si>
  <si>
    <r>
      <t>ODUA</t>
    </r>
    <r>
      <rPr>
        <i/>
        <vertAlign val="subscript"/>
        <sz val="10"/>
        <color theme="1"/>
        <rFont val="Gill Sans MT"/>
        <family val="2"/>
      </rPr>
      <t>t</t>
    </r>
  </si>
  <si>
    <r>
      <t>AODC</t>
    </r>
    <r>
      <rPr>
        <i/>
        <vertAlign val="subscript"/>
        <sz val="10"/>
        <color theme="1"/>
        <rFont val="Gill Sans MT"/>
        <family val="2"/>
      </rPr>
      <t>t</t>
    </r>
  </si>
  <si>
    <t xml:space="preserve">Other financial costs </t>
  </si>
  <si>
    <t>Debt fees + pass through costs</t>
  </si>
  <si>
    <t xml:space="preserve">Disposals </t>
  </si>
  <si>
    <t>RAV additions</t>
  </si>
  <si>
    <t>SRAV additions (construction)</t>
  </si>
  <si>
    <t>Note: The licence contains several self referential formulae (e.g. DF = ADF), these are not included for brevity given they do not materially change the calculation of any key licence variables. Per the licence, the acronym for SRCOI defines both the shadow RAV capex and opex *construction* incentive, and the shadow RAV capex and opex *commissioning* incentive. These will be summed and input as a value from the RIGs</t>
  </si>
  <si>
    <t>Note: When the partial year allocation is switched to "Operations", then all expenditure summarised in the transition year to operations, is allocated to the operations phase. When the partial year allocation is switched to "Apportion" the expenditure is apportioned to the pre-PCR and operations phase. When the partial year allocation is switched to "Pre-PCR" the expenditure is allocated to the pre-PCR phase.</t>
  </si>
  <si>
    <t>SRAV opex</t>
  </si>
  <si>
    <t>SRAV capex and opex</t>
  </si>
  <si>
    <r>
      <t>SRAVCO</t>
    </r>
    <r>
      <rPr>
        <i/>
        <vertAlign val="subscript"/>
        <sz val="10"/>
        <color theme="1"/>
        <rFont val="Gill Sans MT"/>
        <family val="2"/>
      </rPr>
      <t>t</t>
    </r>
  </si>
  <si>
    <t>SRAV capex and opex incentive</t>
  </si>
  <si>
    <r>
      <t>SRCOI</t>
    </r>
    <r>
      <rPr>
        <i/>
        <vertAlign val="subscript"/>
        <sz val="10"/>
        <color theme="1"/>
        <rFont val="Gill Sans MT"/>
        <family val="2"/>
      </rPr>
      <t>t</t>
    </r>
  </si>
  <si>
    <t xml:space="preserve">Reuse assets valuation </t>
  </si>
  <si>
    <r>
      <t>RUAV</t>
    </r>
    <r>
      <rPr>
        <i/>
        <vertAlign val="subscript"/>
        <sz val="10"/>
        <color theme="1"/>
        <rFont val="Gill Sans MT"/>
        <family val="2"/>
      </rPr>
      <t>t</t>
    </r>
  </si>
  <si>
    <t>Ongoing devex</t>
  </si>
  <si>
    <r>
      <t>OD</t>
    </r>
    <r>
      <rPr>
        <i/>
        <vertAlign val="subscript"/>
        <sz val="10"/>
        <color theme="1"/>
        <rFont val="Gill Sans MT"/>
        <family val="2"/>
      </rPr>
      <t>t</t>
    </r>
  </si>
  <si>
    <r>
      <t>Dis</t>
    </r>
    <r>
      <rPr>
        <i/>
        <vertAlign val="subscript"/>
        <sz val="10"/>
        <color theme="1"/>
        <rFont val="Gill Sans MT"/>
        <family val="2"/>
      </rPr>
      <t>t</t>
    </r>
  </si>
  <si>
    <t>SRAV additions (commissioning)</t>
  </si>
  <si>
    <t>Note: TSRAV is calculated on the RAV worksheet</t>
  </si>
  <si>
    <t>Proportion operation</t>
  </si>
  <si>
    <r>
      <t>OC</t>
    </r>
    <r>
      <rPr>
        <i/>
        <vertAlign val="subscript"/>
        <sz val="10"/>
        <color theme="1"/>
        <rFont val="Gill Sans MT"/>
        <family val="2"/>
      </rPr>
      <t>t</t>
    </r>
  </si>
  <si>
    <t>CM Capex</t>
  </si>
  <si>
    <r>
      <t>CMC</t>
    </r>
    <r>
      <rPr>
        <i/>
        <vertAlign val="subscript"/>
        <sz val="10"/>
        <color theme="1"/>
        <rFont val="Gill Sans MT"/>
        <family val="2"/>
      </rPr>
      <t>t</t>
    </r>
  </si>
  <si>
    <t>Non-CM Capex</t>
  </si>
  <si>
    <r>
      <t>NCMC</t>
    </r>
    <r>
      <rPr>
        <i/>
        <vertAlign val="subscript"/>
        <sz val="10"/>
        <color theme="1"/>
        <rFont val="Gill Sans MT"/>
        <family val="2"/>
      </rPr>
      <t>t</t>
    </r>
  </si>
  <si>
    <t>Opex post construction and commissioning</t>
  </si>
  <si>
    <t>Note: When the partial year allocation is switched to "Operations", then all opex expenditure summarised in the transition year to operations, is allocated to the operations phase. When the partial year allocation is switched to "Apportion" the opex expenditure is apportioned to the pre-PCR and operations phase. When the partial year allocation is switched to "Pre-PCR" the opex expenditure is allocated to the pre-PCR phase.</t>
  </si>
  <si>
    <t>Opex (fixed and variable)</t>
  </si>
  <si>
    <t>Opex (attributable to reopeners)</t>
  </si>
  <si>
    <t>Opex allowance</t>
  </si>
  <si>
    <r>
      <t>OA</t>
    </r>
    <r>
      <rPr>
        <i/>
        <vertAlign val="subscript"/>
        <sz val="10"/>
        <color theme="1"/>
        <rFont val="Gill Sans MT"/>
        <family val="2"/>
      </rPr>
      <t>t</t>
    </r>
  </si>
  <si>
    <t>Day1 SRAV</t>
  </si>
  <si>
    <t>Total check:</t>
  </si>
  <si>
    <t>Opex check:</t>
  </si>
  <si>
    <t>OD check:</t>
  </si>
  <si>
    <t>Dis check:</t>
  </si>
  <si>
    <t>Expenditure</t>
  </si>
  <si>
    <t>Cost</t>
  </si>
  <si>
    <t>Pre-licence award Devex + debt fees</t>
  </si>
  <si>
    <r>
      <t>SRAV</t>
    </r>
    <r>
      <rPr>
        <i/>
        <vertAlign val="subscript"/>
        <sz val="10"/>
        <color theme="1"/>
        <rFont val="Gill Sans MT"/>
        <family val="2"/>
      </rPr>
      <t>day1</t>
    </r>
  </si>
  <si>
    <t>Shadow RAV (Construction)</t>
  </si>
  <si>
    <t>Note: the opening shadow RAV in each year includes previous years additions and RDC.</t>
  </si>
  <si>
    <t>Opening Shadow RAV</t>
  </si>
  <si>
    <t>Day 1 Shadow RAV</t>
  </si>
  <si>
    <t>SRAV Additions</t>
  </si>
  <si>
    <r>
      <t>SRA</t>
    </r>
    <r>
      <rPr>
        <i/>
        <vertAlign val="subscript"/>
        <sz val="10"/>
        <color theme="1"/>
        <rFont val="Gill Sans MT"/>
        <family val="2"/>
      </rPr>
      <t>t</t>
    </r>
  </si>
  <si>
    <t>Closing Shadow RAV before RDC</t>
  </si>
  <si>
    <t>Return during construction (construction)</t>
  </si>
  <si>
    <r>
      <t>RDC</t>
    </r>
    <r>
      <rPr>
        <i/>
        <vertAlign val="subscript"/>
        <sz val="10"/>
        <color theme="1"/>
        <rFont val="Gill Sans MT"/>
        <family val="2"/>
      </rPr>
      <t>t</t>
    </r>
  </si>
  <si>
    <t>Transfers to SRAV commissioning</t>
  </si>
  <si>
    <r>
      <t>Day1 RAV + TSRAV</t>
    </r>
    <r>
      <rPr>
        <i/>
        <vertAlign val="subscript"/>
        <sz val="10"/>
        <color theme="1"/>
        <rFont val="Gill Sans MT"/>
        <family val="2"/>
      </rPr>
      <t>t</t>
    </r>
  </si>
  <si>
    <t>Closing Shadow RAV after RDC</t>
  </si>
  <si>
    <r>
      <t>CSRAV</t>
    </r>
    <r>
      <rPr>
        <i/>
        <vertAlign val="subscript"/>
        <sz val="10"/>
        <color theme="1"/>
        <rFont val="Gill Sans MT"/>
        <family val="2"/>
      </rPr>
      <t>t</t>
    </r>
  </si>
  <si>
    <t>Shadow RAV (Commissioning)</t>
  </si>
  <si>
    <t>Transfers to SRAV (commissioning)</t>
  </si>
  <si>
    <t>Return during construction (commissioning)</t>
  </si>
  <si>
    <t>Transfers to RAV</t>
  </si>
  <si>
    <r>
      <t>TSRAV</t>
    </r>
    <r>
      <rPr>
        <i/>
        <vertAlign val="subscript"/>
        <sz val="10"/>
        <color theme="1"/>
        <rFont val="Gill Sans MT"/>
        <family val="2"/>
      </rPr>
      <t>t</t>
    </r>
  </si>
  <si>
    <t>Note: the opening RAV in each year includes the net of previous years additions and depreciation.</t>
  </si>
  <si>
    <t>Opening RAV</t>
  </si>
  <si>
    <t>Day 1 RAV + Shadow RAV transfers</t>
  </si>
  <si>
    <t>RAV Additions</t>
  </si>
  <si>
    <r>
      <t>RA</t>
    </r>
    <r>
      <rPr>
        <i/>
        <vertAlign val="subscript"/>
        <sz val="10"/>
        <color theme="1"/>
        <rFont val="Gill Sans MT"/>
        <family val="2"/>
      </rPr>
      <t>t</t>
    </r>
  </si>
  <si>
    <r>
      <t>PComRA</t>
    </r>
    <r>
      <rPr>
        <i/>
        <vertAlign val="subscript"/>
        <sz val="10"/>
        <color theme="1"/>
        <rFont val="Gill Sans MT"/>
        <family val="2"/>
      </rPr>
      <t>t</t>
    </r>
  </si>
  <si>
    <r>
      <t>OCI</t>
    </r>
    <r>
      <rPr>
        <i/>
        <vertAlign val="subscript"/>
        <sz val="10"/>
        <color theme="1"/>
        <rFont val="Gill Sans MT"/>
        <family val="2"/>
      </rPr>
      <t>t</t>
    </r>
  </si>
  <si>
    <r>
      <t>CMCI</t>
    </r>
    <r>
      <rPr>
        <i/>
        <vertAlign val="subscript"/>
        <sz val="10"/>
        <color theme="1"/>
        <rFont val="Gill Sans MT"/>
        <family val="2"/>
      </rPr>
      <t>t</t>
    </r>
  </si>
  <si>
    <r>
      <t>NCMCI</t>
    </r>
    <r>
      <rPr>
        <i/>
        <vertAlign val="subscript"/>
        <sz val="10"/>
        <color theme="1"/>
        <rFont val="Gill Sans MT"/>
        <family val="2"/>
      </rPr>
      <t>t</t>
    </r>
  </si>
  <si>
    <r>
      <t>Depr</t>
    </r>
    <r>
      <rPr>
        <i/>
        <vertAlign val="subscript"/>
        <sz val="10"/>
        <color theme="1"/>
        <rFont val="Gill Sans MT"/>
        <family val="2"/>
      </rPr>
      <t>t</t>
    </r>
  </si>
  <si>
    <t>Closing RAV</t>
  </si>
  <si>
    <r>
      <t>CRAV</t>
    </r>
    <r>
      <rPr>
        <i/>
        <vertAlign val="subscript"/>
        <sz val="10"/>
        <color theme="1"/>
        <rFont val="Gill Sans MT"/>
        <family val="2"/>
      </rPr>
      <t>t</t>
    </r>
  </si>
  <si>
    <t>Return</t>
  </si>
  <si>
    <t>WACC</t>
  </si>
  <si>
    <t>Regulatory WACC (construction)</t>
  </si>
  <si>
    <t>Regulatory WACC (commissioning)</t>
  </si>
  <si>
    <t>Regulatory WACC (operations)</t>
  </si>
  <si>
    <r>
      <t>PostCODWACC</t>
    </r>
    <r>
      <rPr>
        <i/>
        <vertAlign val="subscript"/>
        <sz val="10"/>
        <color theme="1"/>
        <rFont val="Gill Sans MT"/>
        <family val="2"/>
      </rPr>
      <t>t</t>
    </r>
  </si>
  <si>
    <t>Return during construction (construction phase)</t>
  </si>
  <si>
    <t>Opening Shadow RAV (including pre-FID Devex and prior years RDC, where relevant)</t>
  </si>
  <si>
    <t>Shadow RAV additions (excluding FID)</t>
  </si>
  <si>
    <t>Shadow RAV additions (excluding FID, discounted)</t>
  </si>
  <si>
    <t>Opening Shadow RAV plus average discounted additions</t>
  </si>
  <si>
    <t xml:space="preserve">Return during commissioning </t>
  </si>
  <si>
    <t>Return during commissioning</t>
  </si>
  <si>
    <t>Return during operations</t>
  </si>
  <si>
    <t>RAV bf</t>
  </si>
  <si>
    <t>RAV at COD</t>
  </si>
  <si>
    <t>Closing RAV (Charging year t-1)</t>
  </si>
  <si>
    <t>Closing RAV (Charging year t)</t>
  </si>
  <si>
    <t>Discount factor</t>
  </si>
  <si>
    <t>Discounted closing RAV</t>
  </si>
  <si>
    <r>
      <t>DCRAV</t>
    </r>
    <r>
      <rPr>
        <i/>
        <vertAlign val="subscript"/>
        <sz val="10"/>
        <color theme="1"/>
        <rFont val="Gill Sans MT"/>
        <family val="2"/>
      </rPr>
      <t>t</t>
    </r>
  </si>
  <si>
    <t>NPV-neutral RAV return base</t>
  </si>
  <si>
    <r>
      <t>NNRAV</t>
    </r>
    <r>
      <rPr>
        <i/>
        <vertAlign val="subscript"/>
        <sz val="10"/>
        <color theme="1"/>
        <rFont val="Gill Sans MT"/>
        <family val="2"/>
      </rPr>
      <t>t</t>
    </r>
  </si>
  <si>
    <r>
      <t>ROC</t>
    </r>
    <r>
      <rPr>
        <i/>
        <vertAlign val="subscript"/>
        <sz val="10"/>
        <color theme="1"/>
        <rFont val="Gill Sans MT"/>
        <family val="2"/>
      </rPr>
      <t>t</t>
    </r>
  </si>
  <si>
    <t>Financial Statements</t>
  </si>
  <si>
    <t>Balance sheet</t>
  </si>
  <si>
    <t>Closing SRAV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</si>
</sst>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_(* #,##0.00_);_(* \(#,##0.00\);_(* &quot;-&quot;??_);_(@_)"/>
    <numFmt numFmtId="165" formatCode="0.0%"/>
    <numFmt numFmtId="166" formatCode="0.0"/>
    <numFmt numFmtId="167" formatCode="_-* #,##0.0_-;\-* #,##0.0_-;_-* &quot;-&quot;??_-;_-@_-"/>
    <numFmt numFmtId="168" formatCode="#,##0.0_);\(#,##0.0\);\-_)"/>
    <numFmt numFmtId="169" formatCode="_-* #,##0_-;\-* #,##0_-;_-* &quot;-&quot;??_-;_-@_-"/>
    <numFmt numFmtId="170" formatCode="0.000%"/>
    <numFmt numFmtId="171" formatCode="0.000000%"/>
    <numFmt numFmtId="172" formatCode="_(* #,##0.0_);_(* \(#,##0.0\);_(* &quot;-&quot;??_);_(@_)"/>
    <numFmt numFmtId="173" formatCode="_(* #,##0_);_(* \(#,##0\);_(* &quot;-&quot;??_);_(@_)"/>
    <numFmt numFmtId="174" formatCode="0.0000%"/>
    <numFmt numFmtId="175" formatCode="0.00000"/>
    <numFmt numFmtId="176" formatCode="0.00000%"/>
    <numFmt numFmtId="177" formatCode="0.0000000%"/>
    <numFmt numFmtId="178" formatCode="#,##0.0"/>
    <numFmt numFmtId="179" formatCode="#,##0.0000_);[Red]\(#,##0.0000\);\-_)"/>
    <numFmt numFmtId="180" formatCode="#,##0.0000"/>
    <numFmt numFmtId="181" formatCode="#,##0.0000_);\(#,##0.0000\);\-_)"/>
    <numFmt numFmtId="182" formatCode="0.000000000000000%"/>
    <numFmt numFmtId="183" formatCode="0.000"/>
    <numFmt numFmtId="184" formatCode="0&quot; years&quot;"/>
    <numFmt numFmtId="185" formatCode="#,##0_);[Red]\(#,##0\);\-_)"/>
    <numFmt numFmtId="186" formatCode="0.0%;[Red]\(0.0%\);\-\%"/>
  </numFmts>
  <fonts count="28">
    <font>
      <sz val="10"/>
      <color theme="1"/>
      <name val="Verdana"/>
      <family val="2"/>
    </font>
    <font>
      <sz val="11"/>
      <color theme="1"/>
      <name val="Calibri"/>
      <family val="2"/>
      <scheme val="minor"/>
    </font>
    <font>
      <sz val="11"/>
      <color theme="1"/>
      <name val="Calibri"/>
      <family val="2"/>
      <scheme val="minor"/>
    </font>
    <font>
      <sz val="10"/>
      <color theme="1"/>
      <name val="Verdana"/>
      <family val="2"/>
    </font>
    <font>
      <sz val="10"/>
      <color theme="1"/>
      <name val="Gill Sans MT"/>
      <family val="2"/>
    </font>
    <font>
      <i/>
      <sz val="10"/>
      <color theme="1"/>
      <name val="Gill Sans MT"/>
      <family val="2"/>
    </font>
    <font>
      <b/>
      <sz val="10"/>
      <color theme="0"/>
      <name val="Gill Sans MT"/>
      <family val="2"/>
    </font>
    <font>
      <b/>
      <i/>
      <sz val="10"/>
      <color theme="0"/>
      <name val="Gill Sans MT"/>
      <family val="2"/>
    </font>
    <font>
      <sz val="10"/>
      <name val="Gill Sans MT"/>
      <family val="2"/>
    </font>
    <font>
      <u/>
      <sz val="10"/>
      <color theme="10"/>
      <name val="Verdana"/>
      <family val="2"/>
    </font>
    <font>
      <i/>
      <sz val="10"/>
      <name val="Gill Sans MT"/>
      <family val="2"/>
    </font>
    <font>
      <sz val="10"/>
      <color theme="4" tint="-0.249977111117893"/>
      <name val="Gill Sans MT"/>
      <family val="2"/>
    </font>
    <font>
      <sz val="10"/>
      <color theme="4"/>
      <name val="Gill Sans MT"/>
      <family val="2"/>
    </font>
    <font>
      <b/>
      <i/>
      <sz val="10"/>
      <color theme="1"/>
      <name val="Gill Sans MT"/>
      <family val="2"/>
    </font>
    <font>
      <b/>
      <sz val="10"/>
      <name val="Gill Sans MT"/>
      <family val="2"/>
    </font>
    <font>
      <sz val="16"/>
      <color theme="1"/>
      <name val="Gill Sans MT"/>
      <family val="2"/>
    </font>
    <font>
      <sz val="8"/>
      <name val="Verdana"/>
      <family val="2"/>
    </font>
    <font>
      <b/>
      <sz val="10"/>
      <color theme="1"/>
      <name val="Gill Sans MT"/>
      <family val="2"/>
    </font>
    <font>
      <vertAlign val="subscript"/>
      <sz val="10"/>
      <color theme="1"/>
      <name val="Gill Sans MT"/>
      <family val="2"/>
    </font>
    <font>
      <b/>
      <sz val="11"/>
      <color theme="1"/>
      <name val="Gill Sans MT"/>
      <family val="2"/>
    </font>
    <font>
      <i/>
      <vertAlign val="subscript"/>
      <sz val="10"/>
      <color theme="1"/>
      <name val="Gill Sans MT"/>
      <family val="2"/>
    </font>
    <font>
      <sz val="10"/>
      <color theme="8" tint="-0.499984740745262"/>
      <name val="Calibri"/>
      <family val="2"/>
    </font>
    <font>
      <sz val="10"/>
      <color theme="4" tint="-0.24994659260841701"/>
      <name val="Calibri"/>
      <family val="2"/>
      <scheme val="minor"/>
    </font>
    <font>
      <b/>
      <sz val="10"/>
      <color theme="1" tint="0.249977111117893"/>
      <name val="Gill Sans MT"/>
      <family val="2"/>
    </font>
    <font>
      <sz val="10"/>
      <color rgb="FFA20000"/>
      <name val="Gill Sans MT"/>
      <family val="2"/>
    </font>
    <font>
      <b/>
      <sz val="10"/>
      <color theme="3" tint="-0.249977111117893"/>
      <name val="Gill Sans MT"/>
      <family val="2"/>
    </font>
    <font>
      <sz val="10"/>
      <color theme="1" tint="0.249977111117893"/>
      <name val="Gill Sans MT"/>
      <family val="2"/>
    </font>
    <font>
      <sz val="10"/>
      <color rgb="FFED0000"/>
      <name val="Gill Sans MT"/>
      <family val="2"/>
    </font>
  </fonts>
  <fills count="22">
    <fill>
      <patternFill patternType="none"/>
    </fill>
    <fill>
      <patternFill patternType="gray125"/>
    </fill>
    <fill>
      <patternFill patternType="solid">
        <fgColor rgb="FFFF9900"/>
        <bgColor indexed="64"/>
      </patternFill>
    </fill>
    <fill>
      <patternFill patternType="solid">
        <fgColor theme="2" tint="-0.249977111117893"/>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49998474074526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6" tint="0.59999389629810485"/>
        <bgColor indexed="64"/>
      </patternFill>
    </fill>
    <fill>
      <patternFill patternType="solid">
        <fgColor rgb="FFC5E1FF"/>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CCC0DA"/>
        <bgColor indexed="64"/>
      </patternFill>
    </fill>
    <fill>
      <patternFill patternType="solid">
        <fgColor rgb="FFFF99FF"/>
        <bgColor indexed="64"/>
      </patternFill>
    </fill>
    <fill>
      <patternFill patternType="lightGray">
        <bgColor theme="0"/>
      </patternFill>
    </fill>
    <fill>
      <patternFill patternType="lightGray"/>
    </fill>
    <fill>
      <patternFill patternType="solid">
        <fgColor rgb="FFFFFF00"/>
        <bgColor indexed="64"/>
      </patternFill>
    </fill>
  </fills>
  <borders count="15">
    <border>
      <left/>
      <right/>
      <top/>
      <bottom/>
      <diagonal/>
    </border>
    <border>
      <left style="mediumDashed">
        <color auto="1"/>
      </left>
      <right style="mediumDashed">
        <color auto="1"/>
      </right>
      <top style="mediumDashed">
        <color auto="1"/>
      </top>
      <bottom style="mediumDashed">
        <color auto="1"/>
      </bottom>
      <diagonal/>
    </border>
    <border>
      <left/>
      <right style="thin">
        <color indexed="64"/>
      </right>
      <top style="mediumDashed">
        <color auto="1"/>
      </top>
      <bottom/>
      <diagonal/>
    </border>
    <border>
      <left style="medium">
        <color theme="0"/>
      </left>
      <right style="medium">
        <color theme="0"/>
      </right>
      <top style="medium">
        <color theme="0"/>
      </top>
      <bottom style="thin">
        <color theme="0"/>
      </bottom>
      <diagonal/>
    </border>
    <border>
      <left style="medium">
        <color theme="0"/>
      </left>
      <right style="medium">
        <color theme="0"/>
      </right>
      <top style="thin">
        <color theme="0"/>
      </top>
      <bottom style="thin">
        <color theme="0"/>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tted">
        <color indexed="64"/>
      </bottom>
      <diagonal/>
    </border>
    <border>
      <left/>
      <right style="dotted">
        <color indexed="64"/>
      </right>
      <top/>
      <bottom/>
      <diagonal/>
    </border>
    <border>
      <left style="dotted">
        <color indexed="64"/>
      </left>
      <right style="dotted">
        <color indexed="64"/>
      </right>
      <top style="dotted">
        <color indexed="64"/>
      </top>
      <bottom style="dotted">
        <color indexed="64"/>
      </bottom>
      <diagonal/>
    </border>
    <border>
      <left/>
      <right style="hair">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s>
  <cellStyleXfs count="13">
    <xf numFmtId="0" fontId="0" fillId="0" borderId="0"/>
    <xf numFmtId="164" fontId="3" fillId="0" borderId="0" applyFont="0" applyFill="0" applyBorder="0" applyAlignment="0" applyProtection="0"/>
    <xf numFmtId="9" fontId="3" fillId="0" borderId="0" applyFont="0" applyFill="0" applyBorder="0" applyAlignment="0" applyProtection="0"/>
    <xf numFmtId="0" fontId="9" fillId="0" borderId="0" applyNumberFormat="0" applyFill="0" applyBorder="0" applyAlignment="0" applyProtection="0"/>
    <xf numFmtId="168" fontId="8" fillId="12" borderId="0" applyBorder="0">
      <alignment vertical="center"/>
    </xf>
    <xf numFmtId="0" fontId="4" fillId="0" borderId="0" applyNumberFormat="0"/>
    <xf numFmtId="43" fontId="3" fillId="0" borderId="0" applyFont="0" applyFill="0" applyBorder="0" applyAlignment="0" applyProtection="0"/>
    <xf numFmtId="185" fontId="21" fillId="0" borderId="0">
      <alignment vertical="top"/>
    </xf>
    <xf numFmtId="186" fontId="21" fillId="0" borderId="0" applyFont="0" applyFill="0" applyBorder="0" applyAlignment="0" applyProtection="0">
      <alignment horizontal="right" vertical="top"/>
    </xf>
    <xf numFmtId="185" fontId="22" fillId="0" borderId="0" applyNumberFormat="0" applyProtection="0">
      <alignment vertical="top"/>
    </xf>
    <xf numFmtId="0" fontId="2" fillId="0" borderId="0"/>
    <xf numFmtId="43" fontId="3" fillId="0" borderId="0" applyFont="0" applyFill="0" applyBorder="0" applyAlignment="0" applyProtection="0"/>
    <xf numFmtId="0" fontId="1" fillId="0" borderId="0"/>
  </cellStyleXfs>
  <cellXfs count="233">
    <xf numFmtId="0" fontId="0" fillId="0" borderId="0" xfId="0"/>
    <xf numFmtId="0" fontId="4" fillId="2" borderId="0" xfId="0" applyFont="1" applyFill="1"/>
    <xf numFmtId="0" fontId="5" fillId="2" borderId="0" xfId="0" applyFont="1" applyFill="1"/>
    <xf numFmtId="14" fontId="4" fillId="2" borderId="0" xfId="0" applyNumberFormat="1" applyFont="1" applyFill="1"/>
    <xf numFmtId="0" fontId="4" fillId="0" borderId="0" xfId="0" applyFont="1"/>
    <xf numFmtId="14" fontId="4" fillId="0" borderId="0" xfId="0" applyNumberFormat="1" applyFont="1"/>
    <xf numFmtId="0" fontId="5" fillId="0" borderId="0" xfId="0" applyFont="1"/>
    <xf numFmtId="0" fontId="6" fillId="3" borderId="0" xfId="0" applyFont="1" applyFill="1"/>
    <xf numFmtId="0" fontId="7" fillId="3" borderId="0" xfId="0" applyFont="1" applyFill="1"/>
    <xf numFmtId="2" fontId="4" fillId="0" borderId="0" xfId="0" applyNumberFormat="1" applyFont="1"/>
    <xf numFmtId="165" fontId="4" fillId="0" borderId="0" xfId="2" applyNumberFormat="1" applyFont="1" applyFill="1"/>
    <xf numFmtId="165" fontId="8" fillId="4" borderId="0" xfId="0" applyNumberFormat="1" applyFont="1" applyFill="1" applyAlignment="1">
      <alignment vertical="center"/>
    </xf>
    <xf numFmtId="10" fontId="8" fillId="4" borderId="0" xfId="0" applyNumberFormat="1" applyFont="1" applyFill="1" applyAlignment="1">
      <alignment vertical="center"/>
    </xf>
    <xf numFmtId="166" fontId="8" fillId="4" borderId="0" xfId="0" applyNumberFormat="1" applyFont="1" applyFill="1" applyAlignment="1">
      <alignment vertical="center"/>
    </xf>
    <xf numFmtId="166" fontId="4" fillId="0" borderId="0" xfId="0" applyNumberFormat="1" applyFont="1"/>
    <xf numFmtId="0" fontId="9" fillId="0" borderId="0" xfId="3" applyFill="1"/>
    <xf numFmtId="0" fontId="10" fillId="0" borderId="0" xfId="0" applyFont="1"/>
    <xf numFmtId="2" fontId="8" fillId="0" borderId="0" xfId="0" applyNumberFormat="1" applyFont="1"/>
    <xf numFmtId="10" fontId="4" fillId="0" borderId="0" xfId="2" applyNumberFormat="1" applyFont="1" applyFill="1"/>
    <xf numFmtId="167" fontId="11" fillId="0" borderId="0" xfId="1" applyNumberFormat="1" applyFont="1" applyFill="1"/>
    <xf numFmtId="49" fontId="4" fillId="0" borderId="0" xfId="1" applyNumberFormat="1" applyFont="1" applyFill="1"/>
    <xf numFmtId="10" fontId="8" fillId="0" borderId="0" xfId="2" applyNumberFormat="1" applyFont="1" applyFill="1" applyBorder="1"/>
    <xf numFmtId="10" fontId="12" fillId="0" borderId="0" xfId="2" applyNumberFormat="1" applyFont="1" applyFill="1" applyBorder="1"/>
    <xf numFmtId="10" fontId="4" fillId="0" borderId="0" xfId="2" applyNumberFormat="1" applyFont="1" applyFill="1" applyBorder="1"/>
    <xf numFmtId="0" fontId="6" fillId="0" borderId="0" xfId="0" applyFont="1"/>
    <xf numFmtId="0" fontId="7" fillId="0" borderId="0" xfId="0" applyFont="1"/>
    <xf numFmtId="9" fontId="8" fillId="5" borderId="0" xfId="2" applyFont="1" applyFill="1" applyBorder="1"/>
    <xf numFmtId="9" fontId="8" fillId="0" borderId="0" xfId="2" applyFont="1" applyFill="1" applyBorder="1"/>
    <xf numFmtId="167" fontId="8" fillId="0" borderId="0" xfId="1" applyNumberFormat="1" applyFont="1" applyFill="1" applyBorder="1"/>
    <xf numFmtId="168" fontId="4" fillId="0" borderId="0" xfId="0" applyNumberFormat="1" applyFont="1" applyAlignment="1">
      <alignment vertical="center"/>
    </xf>
    <xf numFmtId="0" fontId="6" fillId="6" borderId="0" xfId="0" applyFont="1" applyFill="1"/>
    <xf numFmtId="0" fontId="7" fillId="6" borderId="0" xfId="0" applyFont="1" applyFill="1"/>
    <xf numFmtId="0" fontId="4" fillId="4" borderId="0" xfId="0" applyFont="1" applyFill="1"/>
    <xf numFmtId="49" fontId="4" fillId="4" borderId="0" xfId="1" applyNumberFormat="1" applyFont="1" applyFill="1"/>
    <xf numFmtId="0" fontId="5" fillId="4" borderId="0" xfId="0" applyFont="1" applyFill="1"/>
    <xf numFmtId="10" fontId="8" fillId="4" borderId="0" xfId="2" applyNumberFormat="1" applyFont="1" applyFill="1" applyBorder="1"/>
    <xf numFmtId="10" fontId="12" fillId="4" borderId="0" xfId="2" applyNumberFormat="1" applyFont="1" applyFill="1" applyBorder="1"/>
    <xf numFmtId="0" fontId="6" fillId="4" borderId="0" xfId="0" applyFont="1" applyFill="1"/>
    <xf numFmtId="1" fontId="4" fillId="2" borderId="0" xfId="0" applyNumberFormat="1" applyFont="1" applyFill="1"/>
    <xf numFmtId="1" fontId="5" fillId="2" borderId="0" xfId="0" applyNumberFormat="1" applyFont="1" applyFill="1"/>
    <xf numFmtId="0" fontId="13" fillId="0" borderId="0" xfId="0" applyFont="1"/>
    <xf numFmtId="171" fontId="4" fillId="0" borderId="0" xfId="2" applyNumberFormat="1" applyFont="1" applyFill="1"/>
    <xf numFmtId="9" fontId="5" fillId="0" borderId="0" xfId="2" applyFont="1" applyFill="1"/>
    <xf numFmtId="1" fontId="4" fillId="0" borderId="0" xfId="2" applyNumberFormat="1" applyFont="1" applyFill="1"/>
    <xf numFmtId="1" fontId="4" fillId="0" borderId="0" xfId="0" applyNumberFormat="1" applyFont="1"/>
    <xf numFmtId="9" fontId="4" fillId="0" borderId="0" xfId="2" applyFont="1"/>
    <xf numFmtId="10" fontId="4" fillId="0" borderId="0" xfId="2" applyNumberFormat="1" applyFont="1"/>
    <xf numFmtId="0" fontId="0" fillId="9" borderId="0" xfId="0" applyFill="1"/>
    <xf numFmtId="1" fontId="15" fillId="2" borderId="0" xfId="0" applyNumberFormat="1" applyFont="1" applyFill="1"/>
    <xf numFmtId="0" fontId="4" fillId="2" borderId="0" xfId="0" applyFont="1" applyFill="1" applyAlignment="1">
      <alignment vertical="center"/>
    </xf>
    <xf numFmtId="168" fontId="8" fillId="2" borderId="0" xfId="0" applyNumberFormat="1" applyFont="1" applyFill="1" applyAlignment="1">
      <alignment vertical="center"/>
    </xf>
    <xf numFmtId="0" fontId="4" fillId="0" borderId="0" xfId="0" applyFont="1" applyAlignment="1">
      <alignment vertical="center"/>
    </xf>
    <xf numFmtId="168" fontId="12" fillId="0" borderId="0" xfId="0" applyNumberFormat="1" applyFont="1"/>
    <xf numFmtId="165" fontId="8" fillId="10" borderId="0" xfId="0" applyNumberFormat="1" applyFont="1" applyFill="1" applyAlignment="1">
      <alignment vertical="center"/>
    </xf>
    <xf numFmtId="168" fontId="4" fillId="0" borderId="1" xfId="0" applyNumberFormat="1" applyFont="1" applyBorder="1" applyAlignment="1">
      <alignment vertical="center"/>
    </xf>
    <xf numFmtId="165" fontId="8" fillId="5" borderId="0" xfId="0" applyNumberFormat="1" applyFont="1" applyFill="1" applyAlignment="1">
      <alignment vertical="center"/>
    </xf>
    <xf numFmtId="0" fontId="4" fillId="0" borderId="2" xfId="0" applyFont="1" applyBorder="1" applyAlignment="1">
      <alignment vertical="center"/>
    </xf>
    <xf numFmtId="165" fontId="8" fillId="11" borderId="0" xfId="0" applyNumberFormat="1" applyFont="1" applyFill="1" applyAlignment="1">
      <alignment vertical="center"/>
    </xf>
    <xf numFmtId="168" fontId="8" fillId="13" borderId="0" xfId="0" applyNumberFormat="1" applyFont="1" applyFill="1" applyAlignment="1">
      <alignment vertical="center"/>
    </xf>
    <xf numFmtId="168" fontId="8" fillId="14" borderId="0" xfId="0" applyNumberFormat="1" applyFont="1" applyFill="1" applyAlignment="1">
      <alignment vertical="center"/>
    </xf>
    <xf numFmtId="0" fontId="0" fillId="7" borderId="3" xfId="0" applyFill="1" applyBorder="1"/>
    <xf numFmtId="0" fontId="0" fillId="7" borderId="4" xfId="0" applyFill="1" applyBorder="1"/>
    <xf numFmtId="167" fontId="12" fillId="0" borderId="0" xfId="1" applyNumberFormat="1" applyFont="1" applyFill="1" applyBorder="1"/>
    <xf numFmtId="167" fontId="8" fillId="5" borderId="0" xfId="1" applyNumberFormat="1" applyFont="1" applyFill="1" applyBorder="1"/>
    <xf numFmtId="0" fontId="5" fillId="15" borderId="0" xfId="0" applyFont="1" applyFill="1"/>
    <xf numFmtId="10" fontId="5" fillId="0" borderId="0" xfId="0" applyNumberFormat="1" applyFont="1"/>
    <xf numFmtId="9" fontId="12" fillId="0" borderId="0" xfId="2" applyFont="1" applyFill="1" applyBorder="1"/>
    <xf numFmtId="1" fontId="4" fillId="16" borderId="0" xfId="2" applyNumberFormat="1" applyFont="1" applyFill="1"/>
    <xf numFmtId="10" fontId="8" fillId="5" borderId="0" xfId="2" applyNumberFormat="1" applyFont="1" applyFill="1" applyBorder="1"/>
    <xf numFmtId="0" fontId="6" fillId="0" borderId="0" xfId="0" applyFont="1" applyAlignment="1">
      <alignment wrapText="1"/>
    </xf>
    <xf numFmtId="0" fontId="8" fillId="0" borderId="0" xfId="1" applyNumberFormat="1" applyFont="1" applyFill="1" applyBorder="1"/>
    <xf numFmtId="0" fontId="4" fillId="0" borderId="0" xfId="1" applyNumberFormat="1" applyFont="1" applyFill="1"/>
    <xf numFmtId="14" fontId="5" fillId="0" borderId="0" xfId="0" applyNumberFormat="1" applyFont="1"/>
    <xf numFmtId="0" fontId="12" fillId="0" borderId="0" xfId="0" applyFont="1"/>
    <xf numFmtId="1" fontId="12" fillId="0" borderId="0" xfId="2" applyNumberFormat="1" applyFont="1" applyFill="1"/>
    <xf numFmtId="1" fontId="12" fillId="0" borderId="0" xfId="0" applyNumberFormat="1" applyFont="1"/>
    <xf numFmtId="10" fontId="12" fillId="0" borderId="0" xfId="2" applyNumberFormat="1" applyFont="1" applyFill="1"/>
    <xf numFmtId="10" fontId="12" fillId="0" borderId="0" xfId="2" applyNumberFormat="1" applyFont="1"/>
    <xf numFmtId="167" fontId="17" fillId="0" borderId="0" xfId="0" applyNumberFormat="1" applyFont="1"/>
    <xf numFmtId="0" fontId="8" fillId="0" borderId="0" xfId="0" applyFont="1"/>
    <xf numFmtId="0" fontId="17" fillId="0" borderId="0" xfId="0" applyFont="1"/>
    <xf numFmtId="0" fontId="7" fillId="4" borderId="0" xfId="0" applyFont="1" applyFill="1"/>
    <xf numFmtId="168" fontId="4" fillId="0" borderId="0" xfId="0" applyNumberFormat="1" applyFont="1"/>
    <xf numFmtId="168" fontId="4" fillId="0" borderId="0" xfId="1" applyNumberFormat="1" applyFont="1"/>
    <xf numFmtId="49" fontId="17" fillId="0" borderId="0" xfId="1" applyNumberFormat="1" applyFont="1" applyFill="1"/>
    <xf numFmtId="10" fontId="4" fillId="0" borderId="0" xfId="0" applyNumberFormat="1" applyFont="1"/>
    <xf numFmtId="168" fontId="17" fillId="0" borderId="5" xfId="1" applyNumberFormat="1" applyFont="1" applyBorder="1"/>
    <xf numFmtId="168" fontId="8" fillId="0" borderId="0" xfId="0" applyNumberFormat="1" applyFont="1" applyAlignment="1">
      <alignment vertical="center"/>
    </xf>
    <xf numFmtId="10" fontId="12" fillId="0" borderId="0" xfId="0" applyNumberFormat="1" applyFont="1"/>
    <xf numFmtId="2" fontId="12" fillId="0" borderId="0" xfId="0" applyNumberFormat="1" applyFont="1"/>
    <xf numFmtId="10" fontId="8" fillId="0" borderId="0" xfId="0" applyNumberFormat="1" applyFont="1"/>
    <xf numFmtId="167" fontId="12" fillId="0" borderId="0" xfId="1" applyNumberFormat="1" applyFont="1"/>
    <xf numFmtId="172" fontId="12" fillId="0" borderId="0" xfId="1" applyNumberFormat="1" applyFont="1" applyFill="1" applyBorder="1"/>
    <xf numFmtId="172" fontId="8" fillId="0" borderId="0" xfId="1" applyNumberFormat="1" applyFont="1" applyFill="1" applyBorder="1"/>
    <xf numFmtId="167" fontId="14" fillId="0" borderId="5" xfId="1" applyNumberFormat="1" applyFont="1" applyFill="1" applyBorder="1"/>
    <xf numFmtId="166" fontId="6" fillId="0" borderId="0" xfId="0" applyNumberFormat="1" applyFont="1"/>
    <xf numFmtId="172" fontId="4" fillId="0" borderId="0" xfId="1" applyNumberFormat="1" applyFont="1"/>
    <xf numFmtId="167" fontId="4" fillId="0" borderId="0" xfId="0" applyNumberFormat="1" applyFont="1"/>
    <xf numFmtId="167" fontId="14" fillId="0" borderId="0" xfId="1" applyNumberFormat="1" applyFont="1" applyFill="1" applyBorder="1"/>
    <xf numFmtId="168" fontId="17" fillId="0" borderId="0" xfId="0" applyNumberFormat="1" applyFont="1" applyAlignment="1">
      <alignment vertical="center"/>
    </xf>
    <xf numFmtId="49" fontId="17" fillId="0" borderId="0" xfId="1" applyNumberFormat="1" applyFont="1"/>
    <xf numFmtId="164" fontId="8" fillId="5" borderId="0" xfId="1" applyFont="1" applyFill="1" applyBorder="1"/>
    <xf numFmtId="168" fontId="4" fillId="0" borderId="0" xfId="1" applyNumberFormat="1" applyFont="1" applyBorder="1"/>
    <xf numFmtId="168" fontId="12" fillId="0" borderId="0" xfId="1" applyNumberFormat="1" applyFont="1" applyBorder="1"/>
    <xf numFmtId="0" fontId="4" fillId="15" borderId="0" xfId="0" applyFont="1" applyFill="1"/>
    <xf numFmtId="49" fontId="4" fillId="0" borderId="0" xfId="1" applyNumberFormat="1" applyFont="1"/>
    <xf numFmtId="1" fontId="8" fillId="0" borderId="0" xfId="0" applyNumberFormat="1" applyFont="1"/>
    <xf numFmtId="168" fontId="17" fillId="0" borderId="0" xfId="1" applyNumberFormat="1" applyFont="1" applyBorder="1"/>
    <xf numFmtId="167" fontId="14" fillId="0" borderId="5" xfId="1" applyNumberFormat="1" applyFont="1" applyBorder="1"/>
    <xf numFmtId="164" fontId="12" fillId="0" borderId="0" xfId="1" applyFont="1" applyFill="1" applyBorder="1"/>
    <xf numFmtId="173" fontId="8" fillId="5" borderId="0" xfId="1" applyNumberFormat="1" applyFont="1" applyFill="1" applyBorder="1"/>
    <xf numFmtId="10" fontId="4" fillId="0" borderId="0" xfId="2" applyNumberFormat="1" applyFont="1" applyBorder="1" applyAlignment="1">
      <alignment horizontal="center" vertical="center"/>
    </xf>
    <xf numFmtId="165" fontId="8" fillId="10" borderId="6" xfId="0" applyNumberFormat="1" applyFont="1" applyFill="1" applyBorder="1" applyAlignment="1">
      <alignment vertical="center"/>
    </xf>
    <xf numFmtId="165" fontId="8" fillId="10" borderId="7" xfId="0" applyNumberFormat="1" applyFont="1" applyFill="1" applyBorder="1" applyAlignment="1">
      <alignment vertical="center"/>
    </xf>
    <xf numFmtId="165" fontId="8" fillId="10" borderId="8" xfId="0" applyNumberFormat="1" applyFont="1" applyFill="1" applyBorder="1" applyAlignment="1">
      <alignment vertical="center"/>
    </xf>
    <xf numFmtId="168" fontId="8" fillId="0" borderId="0" xfId="1" applyNumberFormat="1" applyFont="1"/>
    <xf numFmtId="167" fontId="8" fillId="0" borderId="0" xfId="1" applyNumberFormat="1" applyFont="1"/>
    <xf numFmtId="14" fontId="4" fillId="0" borderId="0" xfId="0" applyNumberFormat="1" applyFont="1" applyAlignment="1">
      <alignment horizontal="center" vertical="center"/>
    </xf>
    <xf numFmtId="1" fontId="4" fillId="0" borderId="0" xfId="2" applyNumberFormat="1" applyFont="1"/>
    <xf numFmtId="1" fontId="12" fillId="0" borderId="0" xfId="2" applyNumberFormat="1" applyFont="1"/>
    <xf numFmtId="0" fontId="0" fillId="17" borderId="3" xfId="0" applyFill="1" applyBorder="1"/>
    <xf numFmtId="0" fontId="0" fillId="17" borderId="4" xfId="0" applyFill="1" applyBorder="1"/>
    <xf numFmtId="0" fontId="0" fillId="18" borderId="3" xfId="0" applyFill="1" applyBorder="1"/>
    <xf numFmtId="0" fontId="0" fillId="18" borderId="4" xfId="0" applyFill="1" applyBorder="1"/>
    <xf numFmtId="164" fontId="8" fillId="0" borderId="0" xfId="1" applyFont="1" applyFill="1" applyBorder="1"/>
    <xf numFmtId="167" fontId="8" fillId="5" borderId="0" xfId="1" applyNumberFormat="1" applyFont="1" applyFill="1"/>
    <xf numFmtId="9" fontId="8" fillId="5" borderId="0" xfId="2" applyFont="1" applyFill="1"/>
    <xf numFmtId="164" fontId="8" fillId="0" borderId="0" xfId="1" applyFont="1" applyFill="1"/>
    <xf numFmtId="167" fontId="8" fillId="0" borderId="0" xfId="1" applyNumberFormat="1" applyFont="1" applyFill="1"/>
    <xf numFmtId="0" fontId="10" fillId="4" borderId="0" xfId="0" applyFont="1" applyFill="1"/>
    <xf numFmtId="167" fontId="11" fillId="0" borderId="0" xfId="1" applyNumberFormat="1" applyFont="1"/>
    <xf numFmtId="10" fontId="8" fillId="4" borderId="0" xfId="2" applyNumberFormat="1" applyFont="1" applyFill="1"/>
    <xf numFmtId="10" fontId="12" fillId="4" borderId="0" xfId="2" applyNumberFormat="1" applyFont="1" applyFill="1"/>
    <xf numFmtId="10" fontId="8" fillId="0" borderId="0" xfId="2" applyNumberFormat="1" applyFont="1"/>
    <xf numFmtId="169" fontId="8" fillId="0" borderId="0" xfId="1" applyNumberFormat="1" applyFont="1" applyFill="1"/>
    <xf numFmtId="167" fontId="5" fillId="0" borderId="0" xfId="0" applyNumberFormat="1" applyFont="1"/>
    <xf numFmtId="167" fontId="13" fillId="0" borderId="0" xfId="0" applyNumberFormat="1" applyFont="1"/>
    <xf numFmtId="174" fontId="12" fillId="0" borderId="0" xfId="2" applyNumberFormat="1" applyFont="1" applyFill="1" applyBorder="1"/>
    <xf numFmtId="10" fontId="14" fillId="0" borderId="0" xfId="0" applyNumberFormat="1" applyFont="1"/>
    <xf numFmtId="175" fontId="4" fillId="0" borderId="0" xfId="0" applyNumberFormat="1" applyFont="1"/>
    <xf numFmtId="14" fontId="4" fillId="0" borderId="0" xfId="2" applyNumberFormat="1" applyFont="1"/>
    <xf numFmtId="1" fontId="12" fillId="0" borderId="0" xfId="2" applyNumberFormat="1" applyFont="1" applyBorder="1"/>
    <xf numFmtId="10" fontId="12" fillId="0" borderId="0" xfId="2" applyNumberFormat="1" applyFont="1" applyBorder="1"/>
    <xf numFmtId="167" fontId="12" fillId="0" borderId="0" xfId="1" applyNumberFormat="1" applyFont="1" applyBorder="1"/>
    <xf numFmtId="167" fontId="11" fillId="0" borderId="0" xfId="1" applyNumberFormat="1" applyFont="1" applyFill="1" applyBorder="1"/>
    <xf numFmtId="10" fontId="4" fillId="0" borderId="0" xfId="2" applyNumberFormat="1" applyFont="1" applyBorder="1"/>
    <xf numFmtId="43" fontId="4" fillId="0" borderId="0" xfId="0" applyNumberFormat="1" applyFont="1"/>
    <xf numFmtId="167" fontId="8" fillId="0" borderId="0" xfId="2" applyNumberFormat="1" applyFont="1" applyFill="1" applyBorder="1"/>
    <xf numFmtId="181" fontId="4" fillId="0" borderId="0" xfId="0" applyNumberFormat="1" applyFont="1"/>
    <xf numFmtId="181" fontId="17" fillId="0" borderId="0" xfId="0" applyNumberFormat="1" applyFont="1"/>
    <xf numFmtId="182" fontId="4" fillId="0" borderId="0" xfId="0" applyNumberFormat="1" applyFont="1"/>
    <xf numFmtId="179" fontId="0" fillId="0" borderId="0" xfId="0" applyNumberFormat="1"/>
    <xf numFmtId="166" fontId="4" fillId="0" borderId="0" xfId="2" applyNumberFormat="1" applyFont="1" applyFill="1"/>
    <xf numFmtId="9" fontId="4" fillId="0" borderId="0" xfId="2" applyFont="1" applyFill="1"/>
    <xf numFmtId="178" fontId="4" fillId="0" borderId="0" xfId="0" applyNumberFormat="1" applyFont="1"/>
    <xf numFmtId="180" fontId="4" fillId="0" borderId="0" xfId="0" applyNumberFormat="1" applyFont="1"/>
    <xf numFmtId="174" fontId="4" fillId="0" borderId="0" xfId="2" applyNumberFormat="1" applyFont="1" applyFill="1"/>
    <xf numFmtId="167" fontId="8" fillId="0" borderId="5" xfId="1" applyNumberFormat="1" applyFont="1" applyFill="1" applyBorder="1"/>
    <xf numFmtId="177" fontId="5" fillId="0" borderId="0" xfId="2" applyNumberFormat="1" applyFont="1"/>
    <xf numFmtId="49" fontId="4" fillId="15" borderId="0" xfId="1" applyNumberFormat="1" applyFont="1" applyFill="1"/>
    <xf numFmtId="10" fontId="8" fillId="15" borderId="0" xfId="2" applyNumberFormat="1" applyFont="1" applyFill="1" applyBorder="1"/>
    <xf numFmtId="164" fontId="12" fillId="15" borderId="0" xfId="1" applyFont="1" applyFill="1" applyBorder="1"/>
    <xf numFmtId="0" fontId="10" fillId="15" borderId="0" xfId="0" applyFont="1" applyFill="1"/>
    <xf numFmtId="10" fontId="8" fillId="0" borderId="5" xfId="0" applyNumberFormat="1" applyFont="1" applyBorder="1"/>
    <xf numFmtId="176" fontId="4" fillId="0" borderId="0" xfId="0" applyNumberFormat="1" applyFont="1"/>
    <xf numFmtId="176" fontId="5" fillId="0" borderId="0" xfId="0" applyNumberFormat="1" applyFont="1"/>
    <xf numFmtId="176" fontId="4" fillId="0" borderId="0" xfId="0" quotePrefix="1" applyNumberFormat="1" applyFont="1"/>
    <xf numFmtId="176" fontId="8" fillId="0" borderId="0" xfId="0" applyNumberFormat="1" applyFont="1" applyAlignment="1">
      <alignment vertical="center"/>
    </xf>
    <xf numFmtId="174" fontId="4" fillId="0" borderId="0" xfId="0" applyNumberFormat="1" applyFont="1"/>
    <xf numFmtId="10" fontId="6" fillId="3" borderId="0" xfId="0" applyNumberFormat="1" applyFont="1" applyFill="1"/>
    <xf numFmtId="0" fontId="17" fillId="15" borderId="0" xfId="0" applyFont="1" applyFill="1"/>
    <xf numFmtId="0" fontId="13" fillId="15" borderId="0" xfId="0" applyFont="1" applyFill="1"/>
    <xf numFmtId="10" fontId="8" fillId="0" borderId="0" xfId="0" applyNumberFormat="1" applyFont="1" applyAlignment="1">
      <alignment vertical="center"/>
    </xf>
    <xf numFmtId="0" fontId="5" fillId="0" borderId="9" xfId="0" applyFont="1" applyBorder="1"/>
    <xf numFmtId="0" fontId="5" fillId="0" borderId="10" xfId="0" applyFont="1" applyBorder="1"/>
    <xf numFmtId="14" fontId="8" fillId="10" borderId="11" xfId="0" applyNumberFormat="1" applyFont="1" applyFill="1" applyBorder="1" applyAlignment="1">
      <alignment horizontal="center" vertical="center"/>
    </xf>
    <xf numFmtId="10" fontId="8" fillId="10" borderId="11" xfId="2" applyNumberFormat="1" applyFont="1" applyFill="1" applyBorder="1" applyAlignment="1">
      <alignment horizontal="center" vertical="center"/>
    </xf>
    <xf numFmtId="10" fontId="4" fillId="0" borderId="0" xfId="2" applyNumberFormat="1" applyFont="1" applyAlignment="1">
      <alignment horizontal="center" vertical="center"/>
    </xf>
    <xf numFmtId="166" fontId="8" fillId="10" borderId="11" xfId="2" applyNumberFormat="1" applyFont="1" applyFill="1" applyBorder="1" applyAlignment="1">
      <alignment horizontal="center" vertical="center"/>
    </xf>
    <xf numFmtId="166" fontId="4" fillId="0" borderId="0" xfId="2" applyNumberFormat="1" applyFont="1" applyAlignment="1">
      <alignment horizontal="center" vertical="center"/>
    </xf>
    <xf numFmtId="14" fontId="19" fillId="2" borderId="0" xfId="0" applyNumberFormat="1" applyFont="1" applyFill="1"/>
    <xf numFmtId="170" fontId="4" fillId="0" borderId="0" xfId="2" applyNumberFormat="1" applyFont="1" applyFill="1" applyBorder="1"/>
    <xf numFmtId="0" fontId="4" fillId="0" borderId="12" xfId="0" applyFont="1" applyBorder="1"/>
    <xf numFmtId="10" fontId="8" fillId="8" borderId="13" xfId="2" applyNumberFormat="1" applyFont="1" applyFill="1" applyBorder="1" applyAlignment="1">
      <alignment horizontal="center"/>
    </xf>
    <xf numFmtId="10" fontId="8" fillId="10" borderId="13" xfId="2" applyNumberFormat="1" applyFont="1" applyFill="1" applyBorder="1" applyAlignment="1">
      <alignment horizontal="center" vertical="center"/>
    </xf>
    <xf numFmtId="10" fontId="8" fillId="0" borderId="0" xfId="2" applyNumberFormat="1" applyFont="1" applyFill="1" applyBorder="1" applyAlignment="1">
      <alignment horizontal="center"/>
    </xf>
    <xf numFmtId="166" fontId="8" fillId="10" borderId="13" xfId="2" applyNumberFormat="1" applyFont="1" applyFill="1" applyBorder="1" applyAlignment="1">
      <alignment horizontal="center" vertical="center"/>
    </xf>
    <xf numFmtId="0" fontId="4" fillId="0" borderId="0" xfId="0" applyFont="1" applyAlignment="1">
      <alignment horizontal="center"/>
    </xf>
    <xf numFmtId="14" fontId="8" fillId="10" borderId="13" xfId="2" applyNumberFormat="1" applyFont="1" applyFill="1" applyBorder="1" applyAlignment="1">
      <alignment horizontal="center" vertical="center"/>
    </xf>
    <xf numFmtId="14" fontId="8" fillId="0" borderId="13" xfId="0" applyNumberFormat="1" applyFont="1" applyBorder="1" applyAlignment="1">
      <alignment horizontal="center" vertical="center"/>
    </xf>
    <xf numFmtId="2" fontId="8" fillId="0" borderId="0" xfId="1" applyNumberFormat="1" applyFont="1" applyFill="1" applyBorder="1" applyAlignment="1">
      <alignment horizontal="center"/>
    </xf>
    <xf numFmtId="167" fontId="14" fillId="0" borderId="0" xfId="1" applyNumberFormat="1" applyFont="1" applyBorder="1"/>
    <xf numFmtId="2" fontId="4" fillId="0" borderId="0" xfId="0" applyNumberFormat="1" applyFont="1" applyAlignment="1">
      <alignment vertical="center"/>
    </xf>
    <xf numFmtId="2" fontId="5" fillId="0" borderId="0" xfId="0" applyNumberFormat="1" applyFont="1"/>
    <xf numFmtId="0" fontId="8" fillId="0" borderId="0" xfId="2" applyNumberFormat="1" applyFont="1" applyFill="1" applyBorder="1"/>
    <xf numFmtId="0" fontId="5" fillId="0" borderId="12" xfId="0" applyFont="1" applyBorder="1"/>
    <xf numFmtId="0" fontId="8" fillId="5" borderId="13" xfId="0" applyFont="1" applyFill="1" applyBorder="1" applyAlignment="1">
      <alignment horizontal="center" vertical="center"/>
    </xf>
    <xf numFmtId="165" fontId="8" fillId="10" borderId="14" xfId="0" applyNumberFormat="1" applyFont="1" applyFill="1" applyBorder="1" applyAlignment="1">
      <alignment vertical="center"/>
    </xf>
    <xf numFmtId="0" fontId="17" fillId="2" borderId="0" xfId="0" applyFont="1" applyFill="1"/>
    <xf numFmtId="9" fontId="11" fillId="0" borderId="0" xfId="2" applyFont="1" applyFill="1"/>
    <xf numFmtId="183" fontId="8" fillId="0" borderId="0" xfId="0" applyNumberFormat="1" applyFont="1"/>
    <xf numFmtId="175" fontId="8" fillId="0" borderId="0" xfId="0" applyNumberFormat="1" applyFont="1"/>
    <xf numFmtId="176" fontId="4" fillId="0" borderId="0" xfId="2" applyNumberFormat="1" applyFont="1"/>
    <xf numFmtId="10" fontId="6" fillId="4" borderId="0" xfId="0" applyNumberFormat="1" applyFont="1" applyFill="1"/>
    <xf numFmtId="176" fontId="5" fillId="15" borderId="0" xfId="0" applyNumberFormat="1" applyFont="1" applyFill="1"/>
    <xf numFmtId="176" fontId="6" fillId="4" borderId="0" xfId="2" applyNumberFormat="1" applyFont="1" applyFill="1"/>
    <xf numFmtId="0" fontId="4" fillId="0" borderId="0" xfId="2" applyNumberFormat="1" applyFont="1"/>
    <xf numFmtId="0" fontId="8" fillId="10" borderId="11" xfId="0" applyFont="1" applyFill="1" applyBorder="1" applyAlignment="1">
      <alignment horizontal="center" vertical="center"/>
    </xf>
    <xf numFmtId="184" fontId="8" fillId="5" borderId="0" xfId="1" applyNumberFormat="1" applyFont="1" applyFill="1" applyBorder="1"/>
    <xf numFmtId="0" fontId="4" fillId="0" borderId="0" xfId="2" applyNumberFormat="1" applyFont="1" applyFill="1"/>
    <xf numFmtId="10" fontId="8" fillId="8" borderId="0" xfId="2" applyNumberFormat="1" applyFont="1" applyFill="1" applyBorder="1" applyAlignment="1">
      <alignment horizontal="left"/>
    </xf>
    <xf numFmtId="172" fontId="5" fillId="0" borderId="0" xfId="0" applyNumberFormat="1" applyFont="1"/>
    <xf numFmtId="167" fontId="12" fillId="0" borderId="0" xfId="1" applyNumberFormat="1" applyFont="1" applyFill="1"/>
    <xf numFmtId="2" fontId="12" fillId="19" borderId="0" xfId="0" applyNumberFormat="1" applyFont="1" applyFill="1"/>
    <xf numFmtId="168" fontId="4" fillId="20" borderId="0" xfId="1" applyNumberFormat="1" applyFont="1" applyFill="1"/>
    <xf numFmtId="168" fontId="4" fillId="20" borderId="0" xfId="1" applyNumberFormat="1" applyFont="1" applyFill="1" applyBorder="1"/>
    <xf numFmtId="168" fontId="17" fillId="20" borderId="5" xfId="1" applyNumberFormat="1" applyFont="1" applyFill="1" applyBorder="1"/>
    <xf numFmtId="10" fontId="8" fillId="20" borderId="0" xfId="0" applyNumberFormat="1" applyFont="1" applyFill="1" applyAlignment="1">
      <alignment vertical="center"/>
    </xf>
    <xf numFmtId="166" fontId="4" fillId="20" borderId="0" xfId="0" applyNumberFormat="1" applyFont="1" applyFill="1"/>
    <xf numFmtId="2" fontId="8" fillId="20" borderId="0" xfId="0" applyNumberFormat="1" applyFont="1" applyFill="1"/>
    <xf numFmtId="167" fontId="4" fillId="20" borderId="0" xfId="6" applyNumberFormat="1" applyFont="1" applyFill="1" applyAlignment="1">
      <alignment horizontal="left"/>
    </xf>
    <xf numFmtId="167" fontId="12" fillId="20" borderId="0" xfId="1" applyNumberFormat="1" applyFont="1" applyFill="1"/>
    <xf numFmtId="43" fontId="5" fillId="0" borderId="0" xfId="0" applyNumberFormat="1" applyFont="1"/>
    <xf numFmtId="1" fontId="23" fillId="2" borderId="0" xfId="0" applyNumberFormat="1" applyFont="1" applyFill="1"/>
    <xf numFmtId="0" fontId="24" fillId="0" borderId="0" xfId="0" applyFont="1"/>
    <xf numFmtId="0" fontId="23" fillId="3" borderId="0" xfId="0" applyFont="1" applyFill="1"/>
    <xf numFmtId="166" fontId="25" fillId="4" borderId="0" xfId="0" applyNumberFormat="1" applyFont="1" applyFill="1"/>
    <xf numFmtId="0" fontId="25" fillId="4" borderId="0" xfId="0" applyFont="1" applyFill="1"/>
    <xf numFmtId="166" fontId="25" fillId="4" borderId="0" xfId="0" applyNumberFormat="1" applyFont="1" applyFill="1" applyAlignment="1">
      <alignment wrapText="1"/>
    </xf>
    <xf numFmtId="0" fontId="26" fillId="3" borderId="0" xfId="0" applyFont="1" applyFill="1"/>
    <xf numFmtId="167" fontId="27" fillId="0" borderId="0" xfId="1" applyNumberFormat="1" applyFont="1" applyFill="1" applyBorder="1"/>
    <xf numFmtId="1" fontId="23" fillId="3" borderId="0" xfId="0" applyNumberFormat="1" applyFont="1" applyFill="1"/>
    <xf numFmtId="0" fontId="4" fillId="21" borderId="0" xfId="0" applyFont="1" applyFill="1"/>
  </cellXfs>
  <cellStyles count="13">
    <cellStyle name="Comma" xfId="1" builtinId="3"/>
    <cellStyle name="Comma 2" xfId="6" xr:uid="{6C702B05-1D3F-4582-B188-4BF5B6468509}"/>
    <cellStyle name="Comma 2 2" xfId="11" xr:uid="{A37169BE-E9D4-447D-A2C4-5469906BC71C}"/>
    <cellStyle name="Comment" xfId="4" xr:uid="{B3A74F1D-83D5-471A-BB2B-9CF90AF5CB0A}"/>
    <cellStyle name="Hyperlink" xfId="3" builtinId="8"/>
    <cellStyle name="MyCallup" xfId="9" xr:uid="{217CF49C-1181-4879-85D2-E89C24416E11}"/>
    <cellStyle name="MyNormal" xfId="7" xr:uid="{1338DD82-D0A9-4007-86FB-E86A18553721}"/>
    <cellStyle name="MyPercent" xfId="8" xr:uid="{37EA715B-8A2A-4429-9E1B-5837C53C7A4D}"/>
    <cellStyle name="Normal" xfId="0" builtinId="0"/>
    <cellStyle name="Normal 2" xfId="10" xr:uid="{A5D3EBC1-9A78-4CBA-BAC3-8A42C9F15F80}"/>
    <cellStyle name="Normal 2 2" xfId="12" xr:uid="{9AFEE98E-D44F-491A-8C38-C5EFE009C19C}"/>
    <cellStyle name="Per cent" xfId="2" builtinId="5"/>
    <cellStyle name="Style 1" xfId="5" xr:uid="{E7D39E07-7B6F-4CA0-8050-CBB02B13CF1A}"/>
  </cellStyles>
  <dxfs count="10">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CC"/>
      <color rgb="FFFF99FF"/>
      <color rgb="FFCCC0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Drop" dropLines="2" dropStyle="combo" dx="22" fmlaLink="$H$7" fmlaRange="Cover!$E$23:$E$24" sel="1" val="0"/>
</file>

<file path=xl/ctrlProps/ctrlProp2.xml><?xml version="1.0" encoding="utf-8"?>
<formControlPr xmlns="http://schemas.microsoft.com/office/spreadsheetml/2009/9/main" objectType="Drop" dropLines="9" dropStyle="combo" dx="22" fmlaLink="$H$8" fmlaRange="Scenarios!$E$7:$E$7" sel="1" val="0"/>
</file>

<file path=xl/drawings/_rels/drawing1.xml.rels><?xml version="1.0" encoding="UTF-8" standalone="yes"?>
<Relationships xmlns="http://schemas.openxmlformats.org/package/2006/relationships"><Relationship Id="rId8" Type="http://schemas.openxmlformats.org/officeDocument/2006/relationships/hyperlink" Target="#'Licensee 2'!A1"/><Relationship Id="rId13" Type="http://schemas.openxmlformats.org/officeDocument/2006/relationships/hyperlink" Target="#Capitalisation!A1"/><Relationship Id="rId3" Type="http://schemas.openxmlformats.org/officeDocument/2006/relationships/hyperlink" Target="#'Licensee 1'!A1"/><Relationship Id="rId7" Type="http://schemas.openxmlformats.org/officeDocument/2006/relationships/hyperlink" Target="#Interface!A1"/><Relationship Id="rId12" Type="http://schemas.openxmlformats.org/officeDocument/2006/relationships/hyperlink" Target="#AR!A1"/><Relationship Id="rId2" Type="http://schemas.openxmlformats.org/officeDocument/2006/relationships/hyperlink" Target="#ModelInput!A1"/><Relationship Id="rId1" Type="http://schemas.openxmlformats.org/officeDocument/2006/relationships/hyperlink" Target="#Scenarios!A1"/><Relationship Id="rId6" Type="http://schemas.openxmlformats.org/officeDocument/2006/relationships/image" Target="../media/image1.png"/><Relationship Id="rId11" Type="http://schemas.openxmlformats.org/officeDocument/2006/relationships/hyperlink" Target="#Revenue!A1"/><Relationship Id="rId5" Type="http://schemas.openxmlformats.org/officeDocument/2006/relationships/hyperlink" Target="#Metrics!A1"/><Relationship Id="rId10" Type="http://schemas.openxmlformats.org/officeDocument/2006/relationships/hyperlink" Target="#'Finance&amp;Tax'!A1"/><Relationship Id="rId4" Type="http://schemas.openxmlformats.org/officeDocument/2006/relationships/hyperlink" Target="#FinancialStatements!A1"/><Relationship Id="rId9" Type="http://schemas.openxmlformats.org/officeDocument/2006/relationships/hyperlink" Target="#Depreciation!A1"/><Relationship Id="rId14" Type="http://schemas.openxmlformats.org/officeDocument/2006/relationships/hyperlink" Target="#RAV!A1"/></Relationships>
</file>

<file path=xl/drawings/drawing1.xml><?xml version="1.0" encoding="utf-8"?>
<xdr:wsDr xmlns:xdr="http://schemas.openxmlformats.org/drawingml/2006/spreadsheetDrawing" xmlns:a="http://schemas.openxmlformats.org/drawingml/2006/main">
  <xdr:twoCellAnchor>
    <xdr:from>
      <xdr:col>4</xdr:col>
      <xdr:colOff>1992</xdr:colOff>
      <xdr:row>29</xdr:row>
      <xdr:rowOff>13388</xdr:rowOff>
    </xdr:from>
    <xdr:to>
      <xdr:col>11</xdr:col>
      <xdr:colOff>671</xdr:colOff>
      <xdr:row>40</xdr:row>
      <xdr:rowOff>161343</xdr:rowOff>
    </xdr:to>
    <xdr:sp macro="" textlink="">
      <xdr:nvSpPr>
        <xdr:cNvPr id="3" name="Rectangle 2">
          <a:extLst>
            <a:ext uri="{FF2B5EF4-FFF2-40B4-BE49-F238E27FC236}">
              <a16:creationId xmlns:a16="http://schemas.microsoft.com/office/drawing/2014/main" id="{00000000-0008-0000-0000-000003000000}"/>
            </a:ext>
            <a:ext uri="{C183D7F6-B498-43B3-948B-1728B52AA6E4}">
              <adec:decorative xmlns:adec="http://schemas.microsoft.com/office/drawing/2017/decorative" val="1"/>
            </a:ext>
          </a:extLst>
        </xdr:cNvPr>
        <xdr:cNvSpPr/>
      </xdr:nvSpPr>
      <xdr:spPr>
        <a:xfrm>
          <a:off x="946872" y="6238928"/>
          <a:ext cx="7923479" cy="2411095"/>
        </a:xfrm>
        <a:prstGeom prst="rect">
          <a:avLst/>
        </a:prstGeom>
        <a:solidFill>
          <a:schemeClr val="accent4">
            <a:lumMod val="20000"/>
            <a:lumOff val="80000"/>
          </a:schemeClr>
        </a:solidFill>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endParaRPr lang="en-GB" sz="1100"/>
        </a:p>
      </xdr:txBody>
    </xdr:sp>
    <xdr:clientData/>
  </xdr:twoCellAnchor>
  <xdr:twoCellAnchor>
    <xdr:from>
      <xdr:col>4</xdr:col>
      <xdr:colOff>177800</xdr:colOff>
      <xdr:row>33</xdr:row>
      <xdr:rowOff>140758</xdr:rowOff>
    </xdr:from>
    <xdr:to>
      <xdr:col>4</xdr:col>
      <xdr:colOff>1758951</xdr:colOff>
      <xdr:row>36</xdr:row>
      <xdr:rowOff>73025</xdr:rowOff>
    </xdr:to>
    <xdr:sp macro="" textlink="">
      <xdr:nvSpPr>
        <xdr:cNvPr id="4" name="Rectangle 3" descr="Scenarios_TI&#10;">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1044575" y="5646208"/>
          <a:ext cx="1581151" cy="503767"/>
        </a:xfrm>
        <a:prstGeom prst="rect">
          <a:avLst/>
        </a:prstGeom>
        <a:solidFill>
          <a:schemeClr val="accent4">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Scenarios</a:t>
          </a:r>
        </a:p>
      </xdr:txBody>
    </xdr:sp>
    <xdr:clientData/>
  </xdr:twoCellAnchor>
  <xdr:twoCellAnchor>
    <xdr:from>
      <xdr:col>6</xdr:col>
      <xdr:colOff>1072090</xdr:colOff>
      <xdr:row>33</xdr:row>
      <xdr:rowOff>64557</xdr:rowOff>
    </xdr:from>
    <xdr:to>
      <xdr:col>9</xdr:col>
      <xdr:colOff>1323</xdr:colOff>
      <xdr:row>36</xdr:row>
      <xdr:rowOff>28310</xdr:rowOff>
    </xdr:to>
    <xdr:sp macro="" textlink="">
      <xdr:nvSpPr>
        <xdr:cNvPr id="6" name="Rectangle 5" descr="Scenarios_TI&#10;">
          <a:hlinkClick xmlns:r="http://schemas.openxmlformats.org/officeDocument/2006/relationships" r:id="rId2"/>
          <a:extLst>
            <a:ext uri="{FF2B5EF4-FFF2-40B4-BE49-F238E27FC236}">
              <a16:creationId xmlns:a16="http://schemas.microsoft.com/office/drawing/2014/main" id="{00000000-0008-0000-0000-000006000000}"/>
            </a:ext>
          </a:extLst>
        </xdr:cNvPr>
        <xdr:cNvSpPr/>
      </xdr:nvSpPr>
      <xdr:spPr>
        <a:xfrm>
          <a:off x="5596465" y="6755870"/>
          <a:ext cx="1631952" cy="570971"/>
        </a:xfrm>
        <a:prstGeom prst="rect">
          <a:avLst/>
        </a:prstGeom>
        <a:solidFill>
          <a:schemeClr val="accent4">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ModelInput</a:t>
          </a:r>
        </a:p>
      </xdr:txBody>
    </xdr:sp>
    <xdr:clientData/>
  </xdr:twoCellAnchor>
  <xdr:twoCellAnchor>
    <xdr:from>
      <xdr:col>4</xdr:col>
      <xdr:colOff>2295789</xdr:colOff>
      <xdr:row>30</xdr:row>
      <xdr:rowOff>111919</xdr:rowOff>
    </xdr:from>
    <xdr:to>
      <xdr:col>6</xdr:col>
      <xdr:colOff>302949</xdr:colOff>
      <xdr:row>33</xdr:row>
      <xdr:rowOff>37571</xdr:rowOff>
    </xdr:to>
    <xdr:sp macro="" textlink="">
      <xdr:nvSpPr>
        <xdr:cNvPr id="7" name="Rectangle 6" descr="Scenarios_TI&#10;">
          <a:hlinkClick xmlns:r="http://schemas.openxmlformats.org/officeDocument/2006/relationships" r:id="rId3"/>
          <a:extLst>
            <a:ext uri="{FF2B5EF4-FFF2-40B4-BE49-F238E27FC236}">
              <a16:creationId xmlns:a16="http://schemas.microsoft.com/office/drawing/2014/main" id="{00000000-0008-0000-0000-000007000000}"/>
            </a:ext>
          </a:extLst>
        </xdr:cNvPr>
        <xdr:cNvSpPr/>
      </xdr:nvSpPr>
      <xdr:spPr>
        <a:xfrm>
          <a:off x="3176852" y="6005513"/>
          <a:ext cx="1329003" cy="497152"/>
        </a:xfrm>
        <a:prstGeom prst="rect">
          <a:avLst/>
        </a:prstGeom>
        <a:solidFill>
          <a:schemeClr val="accent4">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Licensee 1</a:t>
          </a:r>
        </a:p>
      </xdr:txBody>
    </xdr:sp>
    <xdr:clientData/>
  </xdr:twoCellAnchor>
  <xdr:twoCellAnchor>
    <xdr:from>
      <xdr:col>4</xdr:col>
      <xdr:colOff>1959</xdr:colOff>
      <xdr:row>56</xdr:row>
      <xdr:rowOff>0</xdr:rowOff>
    </xdr:from>
    <xdr:to>
      <xdr:col>11</xdr:col>
      <xdr:colOff>703</xdr:colOff>
      <xdr:row>61</xdr:row>
      <xdr:rowOff>112059</xdr:rowOff>
    </xdr:to>
    <xdr:sp macro="" textlink="">
      <xdr:nvSpPr>
        <xdr:cNvPr id="13" name="Rectangle 12">
          <a:extLst>
            <a:ext uri="{FF2B5EF4-FFF2-40B4-BE49-F238E27FC236}">
              <a16:creationId xmlns:a16="http://schemas.microsoft.com/office/drawing/2014/main" id="{00000000-0008-0000-0000-00000D000000}"/>
            </a:ext>
            <a:ext uri="{C183D7F6-B498-43B3-948B-1728B52AA6E4}">
              <adec:decorative xmlns:adec="http://schemas.microsoft.com/office/drawing/2017/decorative" val="1"/>
            </a:ext>
          </a:extLst>
        </xdr:cNvPr>
        <xdr:cNvSpPr/>
      </xdr:nvSpPr>
      <xdr:spPr>
        <a:xfrm>
          <a:off x="946839" y="11795760"/>
          <a:ext cx="7923544" cy="1140759"/>
        </a:xfrm>
        <a:prstGeom prst="rect">
          <a:avLst/>
        </a:prstGeom>
        <a:solidFill>
          <a:srgbClr val="FF99FF"/>
        </a:solidFill>
        <a:ln>
          <a:solidFill>
            <a:schemeClr val="accent1">
              <a:lumMod val="75000"/>
            </a:schemeClr>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endParaRPr lang="en-GB" sz="1100"/>
        </a:p>
      </xdr:txBody>
    </xdr:sp>
    <xdr:clientData/>
  </xdr:twoCellAnchor>
  <xdr:twoCellAnchor>
    <xdr:from>
      <xdr:col>4</xdr:col>
      <xdr:colOff>1851709</xdr:colOff>
      <xdr:row>57</xdr:row>
      <xdr:rowOff>15751</xdr:rowOff>
    </xdr:from>
    <xdr:to>
      <xdr:col>5</xdr:col>
      <xdr:colOff>171076</xdr:colOff>
      <xdr:row>59</xdr:row>
      <xdr:rowOff>186764</xdr:rowOff>
    </xdr:to>
    <xdr:sp macro="" textlink="">
      <xdr:nvSpPr>
        <xdr:cNvPr id="14" name="Rectangle 13" descr="Scenarios_TI&#10;">
          <a:hlinkClick xmlns:r="http://schemas.openxmlformats.org/officeDocument/2006/relationships" r:id="rId4"/>
          <a:extLst>
            <a:ext uri="{FF2B5EF4-FFF2-40B4-BE49-F238E27FC236}">
              <a16:creationId xmlns:a16="http://schemas.microsoft.com/office/drawing/2014/main" id="{00000000-0008-0000-0000-00000E000000}"/>
            </a:ext>
          </a:extLst>
        </xdr:cNvPr>
        <xdr:cNvSpPr/>
      </xdr:nvSpPr>
      <xdr:spPr>
        <a:xfrm>
          <a:off x="2718484" y="9540751"/>
          <a:ext cx="1424517" cy="552013"/>
        </a:xfrm>
        <a:prstGeom prst="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FinancialStatements</a:t>
          </a:r>
        </a:p>
      </xdr:txBody>
    </xdr:sp>
    <xdr:clientData/>
  </xdr:twoCellAnchor>
  <xdr:twoCellAnchor>
    <xdr:from>
      <xdr:col>6</xdr:col>
      <xdr:colOff>28140</xdr:colOff>
      <xdr:row>57</xdr:row>
      <xdr:rowOff>29510</xdr:rowOff>
    </xdr:from>
    <xdr:to>
      <xdr:col>7</xdr:col>
      <xdr:colOff>31749</xdr:colOff>
      <xdr:row>59</xdr:row>
      <xdr:rowOff>190501</xdr:rowOff>
    </xdr:to>
    <xdr:sp macro="" textlink="">
      <xdr:nvSpPr>
        <xdr:cNvPr id="15" name="Rectangle 14" descr="Scenarios_TI&#10;">
          <a:hlinkClick xmlns:r="http://schemas.openxmlformats.org/officeDocument/2006/relationships" r:id="rId5"/>
          <a:extLst>
            <a:ext uri="{FF2B5EF4-FFF2-40B4-BE49-F238E27FC236}">
              <a16:creationId xmlns:a16="http://schemas.microsoft.com/office/drawing/2014/main" id="{00000000-0008-0000-0000-00000F000000}"/>
            </a:ext>
          </a:extLst>
        </xdr:cNvPr>
        <xdr:cNvSpPr/>
      </xdr:nvSpPr>
      <xdr:spPr>
        <a:xfrm>
          <a:off x="4209615" y="9554510"/>
          <a:ext cx="1470459" cy="541991"/>
        </a:xfrm>
        <a:prstGeom prst="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Metrics</a:t>
          </a:r>
        </a:p>
      </xdr:txBody>
    </xdr:sp>
    <xdr:clientData/>
  </xdr:twoCellAnchor>
  <xdr:twoCellAnchor>
    <xdr:from>
      <xdr:col>4</xdr:col>
      <xdr:colOff>1758951</xdr:colOff>
      <xdr:row>31</xdr:row>
      <xdr:rowOff>169995</xdr:rowOff>
    </xdr:from>
    <xdr:to>
      <xdr:col>4</xdr:col>
      <xdr:colOff>2295789</xdr:colOff>
      <xdr:row>35</xdr:row>
      <xdr:rowOff>11642</xdr:rowOff>
    </xdr:to>
    <xdr:cxnSp macro="">
      <xdr:nvCxnSpPr>
        <xdr:cNvPr id="19" name="Straight Arrow Connector 18">
          <a:extLst>
            <a:ext uri="{FF2B5EF4-FFF2-40B4-BE49-F238E27FC236}">
              <a16:creationId xmlns:a16="http://schemas.microsoft.com/office/drawing/2014/main" id="{00000000-0008-0000-0000-000013000000}"/>
            </a:ext>
            <a:ext uri="{C183D7F6-B498-43B3-948B-1728B52AA6E4}">
              <adec:decorative xmlns:adec="http://schemas.microsoft.com/office/drawing/2017/decorative" val="1"/>
            </a:ext>
          </a:extLst>
        </xdr:cNvPr>
        <xdr:cNvCxnSpPr>
          <a:stCxn id="4" idx="3"/>
          <a:endCxn id="7" idx="1"/>
        </xdr:cNvCxnSpPr>
      </xdr:nvCxnSpPr>
      <xdr:spPr>
        <a:xfrm flipV="1">
          <a:off x="2640014" y="6254089"/>
          <a:ext cx="536838" cy="60364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23812</xdr:colOff>
      <xdr:row>0</xdr:row>
      <xdr:rowOff>11906</xdr:rowOff>
    </xdr:from>
    <xdr:to>
      <xdr:col>4</xdr:col>
      <xdr:colOff>2154821</xdr:colOff>
      <xdr:row>0</xdr:row>
      <xdr:rowOff>725290</xdr:rowOff>
    </xdr:to>
    <xdr:pic>
      <xdr:nvPicPr>
        <xdr:cNvPr id="32" name="Picture 31">
          <a:extLst>
            <a:ext uri="{FF2B5EF4-FFF2-40B4-BE49-F238E27FC236}">
              <a16:creationId xmlns:a16="http://schemas.microsoft.com/office/drawing/2014/main" id="{00000000-0008-0000-0000-000020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3812" y="11906"/>
          <a:ext cx="3012072" cy="713384"/>
        </a:xfrm>
        <a:prstGeom prst="rect">
          <a:avLst/>
        </a:prstGeom>
      </xdr:spPr>
    </xdr:pic>
    <xdr:clientData/>
  </xdr:twoCellAnchor>
  <xdr:twoCellAnchor>
    <xdr:from>
      <xdr:col>4</xdr:col>
      <xdr:colOff>176211</xdr:colOff>
      <xdr:row>30</xdr:row>
      <xdr:rowOff>30691</xdr:rowOff>
    </xdr:from>
    <xdr:to>
      <xdr:col>4</xdr:col>
      <xdr:colOff>1757362</xdr:colOff>
      <xdr:row>32</xdr:row>
      <xdr:rowOff>162189</xdr:rowOff>
    </xdr:to>
    <xdr:sp macro="" textlink="">
      <xdr:nvSpPr>
        <xdr:cNvPr id="36" name="Rectangle 35" descr="Scenarios_TI&#10;">
          <a:hlinkClick xmlns:r="http://schemas.openxmlformats.org/officeDocument/2006/relationships" r:id="rId7"/>
          <a:extLst>
            <a:ext uri="{FF2B5EF4-FFF2-40B4-BE49-F238E27FC236}">
              <a16:creationId xmlns:a16="http://schemas.microsoft.com/office/drawing/2014/main" id="{00000000-0008-0000-0000-000024000000}"/>
            </a:ext>
          </a:extLst>
        </xdr:cNvPr>
        <xdr:cNvSpPr/>
      </xdr:nvSpPr>
      <xdr:spPr>
        <a:xfrm>
          <a:off x="1116805" y="6114785"/>
          <a:ext cx="1581151" cy="536310"/>
        </a:xfrm>
        <a:prstGeom prst="rect">
          <a:avLst/>
        </a:prstGeom>
        <a:solidFill>
          <a:schemeClr val="accent4">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Interface</a:t>
          </a:r>
        </a:p>
      </xdr:txBody>
    </xdr:sp>
    <xdr:clientData/>
  </xdr:twoCellAnchor>
  <xdr:twoCellAnchor>
    <xdr:from>
      <xdr:col>4</xdr:col>
      <xdr:colOff>969962</xdr:colOff>
      <xdr:row>32</xdr:row>
      <xdr:rowOff>159014</xdr:rowOff>
    </xdr:from>
    <xdr:to>
      <xdr:col>4</xdr:col>
      <xdr:colOff>971551</xdr:colOff>
      <xdr:row>33</xdr:row>
      <xdr:rowOff>143933</xdr:rowOff>
    </xdr:to>
    <xdr:cxnSp macro="">
      <xdr:nvCxnSpPr>
        <xdr:cNvPr id="37" name="Straight Arrow Connector 36">
          <a:extLst>
            <a:ext uri="{FF2B5EF4-FFF2-40B4-BE49-F238E27FC236}">
              <a16:creationId xmlns:a16="http://schemas.microsoft.com/office/drawing/2014/main" id="{00000000-0008-0000-0000-000025000000}"/>
            </a:ext>
            <a:ext uri="{C183D7F6-B498-43B3-948B-1728B52AA6E4}">
              <adec:decorative xmlns:adec="http://schemas.microsoft.com/office/drawing/2017/decorative" val="1"/>
            </a:ext>
          </a:extLst>
        </xdr:cNvPr>
        <xdr:cNvCxnSpPr>
          <a:stCxn id="36" idx="2"/>
          <a:endCxn id="4" idx="0"/>
        </xdr:cNvCxnSpPr>
      </xdr:nvCxnSpPr>
      <xdr:spPr>
        <a:xfrm>
          <a:off x="1910556" y="6647920"/>
          <a:ext cx="1589" cy="18732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2298698</xdr:colOff>
      <xdr:row>35</xdr:row>
      <xdr:rowOff>63236</xdr:rowOff>
    </xdr:from>
    <xdr:to>
      <xdr:col>6</xdr:col>
      <xdr:colOff>302683</xdr:colOff>
      <xdr:row>37</xdr:row>
      <xdr:rowOff>197644</xdr:rowOff>
    </xdr:to>
    <xdr:sp macro="" textlink="">
      <xdr:nvSpPr>
        <xdr:cNvPr id="42" name="Rectangle 41" descr="Scenarios_TI&#10;">
          <a:hlinkClick xmlns:r="http://schemas.openxmlformats.org/officeDocument/2006/relationships" r:id="rId8"/>
          <a:extLst>
            <a:ext uri="{FF2B5EF4-FFF2-40B4-BE49-F238E27FC236}">
              <a16:creationId xmlns:a16="http://schemas.microsoft.com/office/drawing/2014/main" id="{00000000-0008-0000-0000-00002A000000}"/>
            </a:ext>
          </a:extLst>
        </xdr:cNvPr>
        <xdr:cNvSpPr/>
      </xdr:nvSpPr>
      <xdr:spPr>
        <a:xfrm>
          <a:off x="3239292" y="7159361"/>
          <a:ext cx="1587766" cy="539221"/>
        </a:xfrm>
        <a:prstGeom prst="rect">
          <a:avLst/>
        </a:prstGeom>
        <a:solidFill>
          <a:schemeClr val="accent4">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Licensee 2</a:t>
          </a:r>
        </a:p>
      </xdr:txBody>
    </xdr:sp>
    <xdr:clientData/>
  </xdr:twoCellAnchor>
  <xdr:twoCellAnchor>
    <xdr:from>
      <xdr:col>4</xdr:col>
      <xdr:colOff>1758951</xdr:colOff>
      <xdr:row>35</xdr:row>
      <xdr:rowOff>10451</xdr:rowOff>
    </xdr:from>
    <xdr:to>
      <xdr:col>4</xdr:col>
      <xdr:colOff>2298698</xdr:colOff>
      <xdr:row>36</xdr:row>
      <xdr:rowOff>133616</xdr:rowOff>
    </xdr:to>
    <xdr:cxnSp macro="">
      <xdr:nvCxnSpPr>
        <xdr:cNvPr id="43" name="Straight Arrow Connector 42">
          <a:extLst>
            <a:ext uri="{FF2B5EF4-FFF2-40B4-BE49-F238E27FC236}">
              <a16:creationId xmlns:a16="http://schemas.microsoft.com/office/drawing/2014/main" id="{00000000-0008-0000-0000-00002B000000}"/>
            </a:ext>
            <a:ext uri="{C183D7F6-B498-43B3-948B-1728B52AA6E4}">
              <adec:decorative xmlns:adec="http://schemas.microsoft.com/office/drawing/2017/decorative" val="1"/>
            </a:ext>
          </a:extLst>
        </xdr:cNvPr>
        <xdr:cNvCxnSpPr>
          <a:stCxn id="4" idx="3"/>
          <a:endCxn id="42" idx="1"/>
        </xdr:cNvCxnSpPr>
      </xdr:nvCxnSpPr>
      <xdr:spPr>
        <a:xfrm>
          <a:off x="2689039" y="7327892"/>
          <a:ext cx="539747" cy="32487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302949</xdr:colOff>
      <xdr:row>31</xdr:row>
      <xdr:rowOff>169995</xdr:rowOff>
    </xdr:from>
    <xdr:to>
      <xdr:col>6</xdr:col>
      <xdr:colOff>1072090</xdr:colOff>
      <xdr:row>34</xdr:row>
      <xdr:rowOff>141684</xdr:rowOff>
    </xdr:to>
    <xdr:cxnSp macro="">
      <xdr:nvCxnSpPr>
        <xdr:cNvPr id="47" name="Straight Arrow Connector 46">
          <a:extLst>
            <a:ext uri="{FF2B5EF4-FFF2-40B4-BE49-F238E27FC236}">
              <a16:creationId xmlns:a16="http://schemas.microsoft.com/office/drawing/2014/main" id="{00000000-0008-0000-0000-00002F000000}"/>
            </a:ext>
            <a:ext uri="{C183D7F6-B498-43B3-948B-1728B52AA6E4}">
              <adec:decorative xmlns:adec="http://schemas.microsoft.com/office/drawing/2017/decorative" val="1"/>
            </a:ext>
          </a:extLst>
        </xdr:cNvPr>
        <xdr:cNvCxnSpPr>
          <a:stCxn id="7" idx="3"/>
          <a:endCxn id="6" idx="1"/>
        </xdr:cNvCxnSpPr>
      </xdr:nvCxnSpPr>
      <xdr:spPr>
        <a:xfrm>
          <a:off x="4505855" y="6254089"/>
          <a:ext cx="769141" cy="54318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302683</xdr:colOff>
      <xdr:row>34</xdr:row>
      <xdr:rowOff>150812</xdr:rowOff>
    </xdr:from>
    <xdr:to>
      <xdr:col>6</xdr:col>
      <xdr:colOff>1075265</xdr:colOff>
      <xdr:row>36</xdr:row>
      <xdr:rowOff>133616</xdr:rowOff>
    </xdr:to>
    <xdr:cxnSp macro="">
      <xdr:nvCxnSpPr>
        <xdr:cNvPr id="51" name="Straight Arrow Connector 50">
          <a:extLst>
            <a:ext uri="{FF2B5EF4-FFF2-40B4-BE49-F238E27FC236}">
              <a16:creationId xmlns:a16="http://schemas.microsoft.com/office/drawing/2014/main" id="{00000000-0008-0000-0000-000033000000}"/>
            </a:ext>
            <a:ext uri="{C183D7F6-B498-43B3-948B-1728B52AA6E4}">
              <adec:decorative xmlns:adec="http://schemas.microsoft.com/office/drawing/2017/decorative" val="1"/>
            </a:ext>
          </a:extLst>
        </xdr:cNvPr>
        <xdr:cNvCxnSpPr>
          <a:stCxn id="42" idx="3"/>
          <a:endCxn id="6" idx="1"/>
        </xdr:cNvCxnSpPr>
      </xdr:nvCxnSpPr>
      <xdr:spPr>
        <a:xfrm flipV="1">
          <a:off x="4827058" y="7044531"/>
          <a:ext cx="772582" cy="3876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367092</xdr:colOff>
      <xdr:row>40</xdr:row>
      <xdr:rowOff>162613</xdr:rowOff>
    </xdr:from>
    <xdr:to>
      <xdr:col>6</xdr:col>
      <xdr:colOff>367092</xdr:colOff>
      <xdr:row>42</xdr:row>
      <xdr:rowOff>12542</xdr:rowOff>
    </xdr:to>
    <xdr:cxnSp macro="">
      <xdr:nvCxnSpPr>
        <xdr:cNvPr id="54" name="Straight Arrow Connector 53">
          <a:extLst>
            <a:ext uri="{FF2B5EF4-FFF2-40B4-BE49-F238E27FC236}">
              <a16:creationId xmlns:a16="http://schemas.microsoft.com/office/drawing/2014/main" id="{00000000-0008-0000-0000-000036000000}"/>
            </a:ext>
            <a:ext uri="{C183D7F6-B498-43B3-948B-1728B52AA6E4}">
              <adec:decorative xmlns:adec="http://schemas.microsoft.com/office/drawing/2017/decorative" val="1"/>
            </a:ext>
          </a:extLst>
        </xdr:cNvPr>
        <xdr:cNvCxnSpPr>
          <a:stCxn id="3" idx="2"/>
          <a:endCxn id="8" idx="0"/>
        </xdr:cNvCxnSpPr>
      </xdr:nvCxnSpPr>
      <xdr:spPr>
        <a:xfrm>
          <a:off x="4908612" y="8651293"/>
          <a:ext cx="0" cy="26902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1320342</xdr:colOff>
      <xdr:row>47</xdr:row>
      <xdr:rowOff>70512</xdr:rowOff>
    </xdr:from>
    <xdr:to>
      <xdr:col>6</xdr:col>
      <xdr:colOff>269876</xdr:colOff>
      <xdr:row>47</xdr:row>
      <xdr:rowOff>93132</xdr:rowOff>
    </xdr:to>
    <xdr:cxnSp macro="">
      <xdr:nvCxnSpPr>
        <xdr:cNvPr id="97" name="Straight Arrow Connector 96">
          <a:extLst>
            <a:ext uri="{FF2B5EF4-FFF2-40B4-BE49-F238E27FC236}">
              <a16:creationId xmlns:a16="http://schemas.microsoft.com/office/drawing/2014/main" id="{00000000-0008-0000-0000-000061000000}"/>
            </a:ext>
            <a:ext uri="{C183D7F6-B498-43B3-948B-1728B52AA6E4}">
              <adec:decorative xmlns:adec="http://schemas.microsoft.com/office/drawing/2017/decorative" val="1"/>
            </a:ext>
          </a:extLst>
        </xdr:cNvPr>
        <xdr:cNvCxnSpPr>
          <a:stCxn id="16" idx="3"/>
          <a:endCxn id="11" idx="1"/>
        </xdr:cNvCxnSpPr>
      </xdr:nvCxnSpPr>
      <xdr:spPr>
        <a:xfrm>
          <a:off x="2260936" y="9607418"/>
          <a:ext cx="2533315" cy="2262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1320342</xdr:colOff>
      <xdr:row>47</xdr:row>
      <xdr:rowOff>70512</xdr:rowOff>
    </xdr:from>
    <xdr:to>
      <xdr:col>4</xdr:col>
      <xdr:colOff>1634861</xdr:colOff>
      <xdr:row>49</xdr:row>
      <xdr:rowOff>83872</xdr:rowOff>
    </xdr:to>
    <xdr:cxnSp macro="">
      <xdr:nvCxnSpPr>
        <xdr:cNvPr id="110" name="Straight Arrow Connector 109">
          <a:extLst>
            <a:ext uri="{FF2B5EF4-FFF2-40B4-BE49-F238E27FC236}">
              <a16:creationId xmlns:a16="http://schemas.microsoft.com/office/drawing/2014/main" id="{00000000-0008-0000-0000-00006E000000}"/>
            </a:ext>
            <a:ext uri="{C183D7F6-B498-43B3-948B-1728B52AA6E4}">
              <adec:decorative xmlns:adec="http://schemas.microsoft.com/office/drawing/2017/decorative" val="1"/>
            </a:ext>
          </a:extLst>
        </xdr:cNvPr>
        <xdr:cNvCxnSpPr>
          <a:stCxn id="16" idx="3"/>
          <a:endCxn id="75" idx="1"/>
        </xdr:cNvCxnSpPr>
      </xdr:nvCxnSpPr>
      <xdr:spPr>
        <a:xfrm>
          <a:off x="2260936" y="9607418"/>
          <a:ext cx="314519" cy="41817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2278099</xdr:colOff>
      <xdr:row>45</xdr:row>
      <xdr:rowOff>133878</xdr:rowOff>
    </xdr:from>
    <xdr:to>
      <xdr:col>4</xdr:col>
      <xdr:colOff>2282861</xdr:colOff>
      <xdr:row>48</xdr:row>
      <xdr:rowOff>113505</xdr:rowOff>
    </xdr:to>
    <xdr:cxnSp macro="">
      <xdr:nvCxnSpPr>
        <xdr:cNvPr id="113" name="Straight Arrow Connector 112">
          <a:extLst>
            <a:ext uri="{FF2B5EF4-FFF2-40B4-BE49-F238E27FC236}">
              <a16:creationId xmlns:a16="http://schemas.microsoft.com/office/drawing/2014/main" id="{00000000-0008-0000-0000-000071000000}"/>
            </a:ext>
            <a:ext uri="{C183D7F6-B498-43B3-948B-1728B52AA6E4}">
              <adec:decorative xmlns:adec="http://schemas.microsoft.com/office/drawing/2017/decorative" val="1"/>
            </a:ext>
          </a:extLst>
        </xdr:cNvPr>
        <xdr:cNvCxnSpPr>
          <a:stCxn id="9" idx="2"/>
          <a:endCxn id="75" idx="0"/>
        </xdr:cNvCxnSpPr>
      </xdr:nvCxnSpPr>
      <xdr:spPr>
        <a:xfrm>
          <a:off x="3218693" y="9265972"/>
          <a:ext cx="4762" cy="58684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670</xdr:colOff>
      <xdr:row>42</xdr:row>
      <xdr:rowOff>10002</xdr:rowOff>
    </xdr:from>
    <xdr:to>
      <xdr:col>11</xdr:col>
      <xdr:colOff>1993</xdr:colOff>
      <xdr:row>54</xdr:row>
      <xdr:rowOff>99061</xdr:rowOff>
    </xdr:to>
    <xdr:sp macro="" textlink="">
      <xdr:nvSpPr>
        <xdr:cNvPr id="8" name="Rectangle 7">
          <a:extLst>
            <a:ext uri="{FF2B5EF4-FFF2-40B4-BE49-F238E27FC236}">
              <a16:creationId xmlns:a16="http://schemas.microsoft.com/office/drawing/2014/main" id="{00000000-0008-0000-0000-000008000000}"/>
            </a:ext>
            <a:ext uri="{C183D7F6-B498-43B3-948B-1728B52AA6E4}">
              <adec:decorative xmlns:adec="http://schemas.microsoft.com/office/drawing/2017/decorative" val="1"/>
            </a:ext>
          </a:extLst>
        </xdr:cNvPr>
        <xdr:cNvSpPr/>
      </xdr:nvSpPr>
      <xdr:spPr>
        <a:xfrm>
          <a:off x="945550" y="8917782"/>
          <a:ext cx="7926123" cy="2557939"/>
        </a:xfrm>
        <a:prstGeom prst="rect">
          <a:avLst/>
        </a:prstGeom>
        <a:solidFill>
          <a:srgbClr val="CCC0DA"/>
        </a:solidFill>
        <a:ln>
          <a:solidFill>
            <a:schemeClr val="accent1">
              <a:lumMod val="75000"/>
            </a:schemeClr>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endParaRPr lang="en-GB" sz="1100"/>
        </a:p>
      </xdr:txBody>
    </xdr:sp>
    <xdr:clientData/>
  </xdr:twoCellAnchor>
  <xdr:twoCellAnchor>
    <xdr:from>
      <xdr:col>4</xdr:col>
      <xdr:colOff>1631686</xdr:colOff>
      <xdr:row>43</xdr:row>
      <xdr:rowOff>136942</xdr:rowOff>
    </xdr:from>
    <xdr:to>
      <xdr:col>4</xdr:col>
      <xdr:colOff>2918161</xdr:colOff>
      <xdr:row>45</xdr:row>
      <xdr:rowOff>131624</xdr:rowOff>
    </xdr:to>
    <xdr:sp macro="" textlink="">
      <xdr:nvSpPr>
        <xdr:cNvPr id="9" name="Rectangle 8" descr="Scenarios_TI&#10;">
          <a:hlinkClick xmlns:r="http://schemas.openxmlformats.org/officeDocument/2006/relationships" r:id="rId9"/>
          <a:extLst>
            <a:ext uri="{FF2B5EF4-FFF2-40B4-BE49-F238E27FC236}">
              <a16:creationId xmlns:a16="http://schemas.microsoft.com/office/drawing/2014/main" id="{00000000-0008-0000-0000-000009000000}"/>
            </a:ext>
          </a:extLst>
        </xdr:cNvPr>
        <xdr:cNvSpPr/>
      </xdr:nvSpPr>
      <xdr:spPr>
        <a:xfrm>
          <a:off x="2572280" y="8864223"/>
          <a:ext cx="1286475" cy="399495"/>
        </a:xfrm>
        <a:prstGeom prst="rect">
          <a:avLst/>
        </a:prstGeom>
        <a:solidFill>
          <a:srgbClr val="CCC0D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Depreciation</a:t>
          </a:r>
        </a:p>
      </xdr:txBody>
    </xdr:sp>
    <xdr:clientData/>
  </xdr:twoCellAnchor>
  <xdr:twoCellAnchor>
    <xdr:from>
      <xdr:col>4</xdr:col>
      <xdr:colOff>1628511</xdr:colOff>
      <xdr:row>51</xdr:row>
      <xdr:rowOff>67461</xdr:rowOff>
    </xdr:from>
    <xdr:to>
      <xdr:col>4</xdr:col>
      <xdr:colOff>2918161</xdr:colOff>
      <xdr:row>53</xdr:row>
      <xdr:rowOff>122015</xdr:rowOff>
    </xdr:to>
    <xdr:sp macro="" textlink="">
      <xdr:nvSpPr>
        <xdr:cNvPr id="10" name="Rectangle 9" descr="Scenarios_TI&#10;">
          <a:hlinkClick xmlns:r="http://schemas.openxmlformats.org/officeDocument/2006/relationships" r:id="rId10"/>
          <a:extLst>
            <a:ext uri="{FF2B5EF4-FFF2-40B4-BE49-F238E27FC236}">
              <a16:creationId xmlns:a16="http://schemas.microsoft.com/office/drawing/2014/main" id="{00000000-0008-0000-0000-00000A000000}"/>
            </a:ext>
          </a:extLst>
        </xdr:cNvPr>
        <xdr:cNvSpPr/>
      </xdr:nvSpPr>
      <xdr:spPr>
        <a:xfrm>
          <a:off x="2569105" y="10413992"/>
          <a:ext cx="1289650" cy="459367"/>
        </a:xfrm>
        <a:prstGeom prst="rect">
          <a:avLst/>
        </a:prstGeom>
        <a:solidFill>
          <a:srgbClr val="CCC0D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Finance&amp;Tax</a:t>
          </a:r>
        </a:p>
      </xdr:txBody>
    </xdr:sp>
    <xdr:clientData/>
  </xdr:twoCellAnchor>
  <xdr:twoCellAnchor>
    <xdr:from>
      <xdr:col>6</xdr:col>
      <xdr:colOff>266701</xdr:colOff>
      <xdr:row>46</xdr:row>
      <xdr:rowOff>43397</xdr:rowOff>
    </xdr:from>
    <xdr:to>
      <xdr:col>6</xdr:col>
      <xdr:colOff>1575860</xdr:colOff>
      <xdr:row>48</xdr:row>
      <xdr:rowOff>139279</xdr:rowOff>
    </xdr:to>
    <xdr:sp macro="" textlink="">
      <xdr:nvSpPr>
        <xdr:cNvPr id="11" name="Rectangle 10" descr="Scenarios_TI&#10;">
          <a:hlinkClick xmlns:r="http://schemas.openxmlformats.org/officeDocument/2006/relationships" r:id="rId11"/>
          <a:extLst>
            <a:ext uri="{FF2B5EF4-FFF2-40B4-BE49-F238E27FC236}">
              <a16:creationId xmlns:a16="http://schemas.microsoft.com/office/drawing/2014/main" id="{00000000-0008-0000-0000-00000B000000}"/>
            </a:ext>
          </a:extLst>
        </xdr:cNvPr>
        <xdr:cNvSpPr/>
      </xdr:nvSpPr>
      <xdr:spPr>
        <a:xfrm>
          <a:off x="4791076" y="9377897"/>
          <a:ext cx="1309159" cy="500695"/>
        </a:xfrm>
        <a:prstGeom prst="rect">
          <a:avLst/>
        </a:prstGeom>
        <a:solidFill>
          <a:srgbClr val="CCC0D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Revenue</a:t>
          </a:r>
        </a:p>
      </xdr:txBody>
    </xdr:sp>
    <xdr:clientData/>
  </xdr:twoCellAnchor>
  <xdr:twoCellAnchor>
    <xdr:from>
      <xdr:col>7</xdr:col>
      <xdr:colOff>551994</xdr:colOff>
      <xdr:row>46</xdr:row>
      <xdr:rowOff>46576</xdr:rowOff>
    </xdr:from>
    <xdr:to>
      <xdr:col>9</xdr:col>
      <xdr:colOff>716230</xdr:colOff>
      <xdr:row>48</xdr:row>
      <xdr:rowOff>142795</xdr:rowOff>
    </xdr:to>
    <xdr:sp macro="" textlink="">
      <xdr:nvSpPr>
        <xdr:cNvPr id="12" name="Rectangle 11" descr="Scenarios_TI&#10;">
          <a:hlinkClick xmlns:r="http://schemas.openxmlformats.org/officeDocument/2006/relationships" r:id="rId12"/>
          <a:extLst>
            <a:ext uri="{FF2B5EF4-FFF2-40B4-BE49-F238E27FC236}">
              <a16:creationId xmlns:a16="http://schemas.microsoft.com/office/drawing/2014/main" id="{00000000-0008-0000-0000-00000C000000}"/>
            </a:ext>
          </a:extLst>
        </xdr:cNvPr>
        <xdr:cNvSpPr/>
      </xdr:nvSpPr>
      <xdr:spPr>
        <a:xfrm>
          <a:off x="6671807" y="9381076"/>
          <a:ext cx="1271517" cy="501032"/>
        </a:xfrm>
        <a:prstGeom prst="rect">
          <a:avLst/>
        </a:prstGeom>
        <a:solidFill>
          <a:srgbClr val="CCC0D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AR</a:t>
          </a:r>
        </a:p>
      </xdr:txBody>
    </xdr:sp>
    <xdr:clientData/>
  </xdr:twoCellAnchor>
  <xdr:twoCellAnchor>
    <xdr:from>
      <xdr:col>4</xdr:col>
      <xdr:colOff>21167</xdr:colOff>
      <xdr:row>46</xdr:row>
      <xdr:rowOff>35452</xdr:rowOff>
    </xdr:from>
    <xdr:to>
      <xdr:col>4</xdr:col>
      <xdr:colOff>1317167</xdr:colOff>
      <xdr:row>48</xdr:row>
      <xdr:rowOff>101928</xdr:rowOff>
    </xdr:to>
    <xdr:sp macro="" textlink="">
      <xdr:nvSpPr>
        <xdr:cNvPr id="16" name="Rectangle 15" descr="Scenarios_TI&#10;">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961761" y="9369952"/>
          <a:ext cx="1296000" cy="471289"/>
        </a:xfrm>
        <a:prstGeom prst="rect">
          <a:avLst/>
        </a:prstGeom>
        <a:solidFill>
          <a:srgbClr val="CCC0D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Capitalisation</a:t>
          </a:r>
        </a:p>
      </xdr:txBody>
    </xdr:sp>
    <xdr:clientData/>
  </xdr:twoCellAnchor>
  <xdr:twoCellAnchor>
    <xdr:from>
      <xdr:col>6</xdr:col>
      <xdr:colOff>1575860</xdr:colOff>
      <xdr:row>47</xdr:row>
      <xdr:rowOff>91507</xdr:rowOff>
    </xdr:from>
    <xdr:to>
      <xdr:col>7</xdr:col>
      <xdr:colOff>551994</xdr:colOff>
      <xdr:row>47</xdr:row>
      <xdr:rowOff>94518</xdr:rowOff>
    </xdr:to>
    <xdr:cxnSp macro="">
      <xdr:nvCxnSpPr>
        <xdr:cNvPr id="28" name="Straight Arrow Connector 27">
          <a:extLst>
            <a:ext uri="{FF2B5EF4-FFF2-40B4-BE49-F238E27FC236}">
              <a16:creationId xmlns:a16="http://schemas.microsoft.com/office/drawing/2014/main" id="{00000000-0008-0000-0000-00001C000000}"/>
            </a:ext>
            <a:ext uri="{C183D7F6-B498-43B3-948B-1728B52AA6E4}">
              <adec:decorative xmlns:adec="http://schemas.microsoft.com/office/drawing/2017/decorative" val="1"/>
            </a:ext>
          </a:extLst>
        </xdr:cNvPr>
        <xdr:cNvCxnSpPr>
          <a:stCxn id="11" idx="3"/>
          <a:endCxn id="12" idx="1"/>
        </xdr:cNvCxnSpPr>
      </xdr:nvCxnSpPr>
      <xdr:spPr>
        <a:xfrm flipV="1">
          <a:off x="6100235" y="9628413"/>
          <a:ext cx="571572" cy="3011"/>
        </a:xfrm>
        <a:prstGeom prst="straightConnector1">
          <a:avLst/>
        </a:prstGeom>
        <a:solidFill>
          <a:srgbClr val="CCC0DA"/>
        </a:solidFill>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2918161</xdr:colOff>
      <xdr:row>47</xdr:row>
      <xdr:rowOff>94518</xdr:rowOff>
    </xdr:from>
    <xdr:to>
      <xdr:col>6</xdr:col>
      <xdr:colOff>266701</xdr:colOff>
      <xdr:row>52</xdr:row>
      <xdr:rowOff>94739</xdr:rowOff>
    </xdr:to>
    <xdr:cxnSp macro="">
      <xdr:nvCxnSpPr>
        <xdr:cNvPr id="29" name="Straight Arrow Connector 28">
          <a:extLst>
            <a:ext uri="{FF2B5EF4-FFF2-40B4-BE49-F238E27FC236}">
              <a16:creationId xmlns:a16="http://schemas.microsoft.com/office/drawing/2014/main" id="{00000000-0008-0000-0000-00001D000000}"/>
            </a:ext>
            <a:ext uri="{C183D7F6-B498-43B3-948B-1728B52AA6E4}">
              <adec:decorative xmlns:adec="http://schemas.microsoft.com/office/drawing/2017/decorative" val="1"/>
            </a:ext>
          </a:extLst>
        </xdr:cNvPr>
        <xdr:cNvCxnSpPr>
          <a:stCxn id="10" idx="3"/>
          <a:endCxn id="11" idx="1"/>
        </xdr:cNvCxnSpPr>
      </xdr:nvCxnSpPr>
      <xdr:spPr>
        <a:xfrm flipV="1">
          <a:off x="3858755" y="9631424"/>
          <a:ext cx="932321" cy="1012253"/>
        </a:xfrm>
        <a:prstGeom prst="straightConnector1">
          <a:avLst/>
        </a:prstGeom>
        <a:solidFill>
          <a:srgbClr val="CCC0DA"/>
        </a:solidFill>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2918161</xdr:colOff>
      <xdr:row>44</xdr:row>
      <xdr:rowOff>142230</xdr:rowOff>
    </xdr:from>
    <xdr:to>
      <xdr:col>6</xdr:col>
      <xdr:colOff>266701</xdr:colOff>
      <xdr:row>47</xdr:row>
      <xdr:rowOff>94517</xdr:rowOff>
    </xdr:to>
    <xdr:cxnSp macro="">
      <xdr:nvCxnSpPr>
        <xdr:cNvPr id="31" name="Straight Arrow Connector 30">
          <a:extLst>
            <a:ext uri="{FF2B5EF4-FFF2-40B4-BE49-F238E27FC236}">
              <a16:creationId xmlns:a16="http://schemas.microsoft.com/office/drawing/2014/main" id="{00000000-0008-0000-0000-00001F000000}"/>
            </a:ext>
            <a:ext uri="{C183D7F6-B498-43B3-948B-1728B52AA6E4}">
              <adec:decorative xmlns:adec="http://schemas.microsoft.com/office/drawing/2017/decorative" val="1"/>
            </a:ext>
          </a:extLst>
        </xdr:cNvPr>
        <xdr:cNvCxnSpPr>
          <a:stCxn id="9" idx="3"/>
          <a:endCxn id="11" idx="1"/>
        </xdr:cNvCxnSpPr>
      </xdr:nvCxnSpPr>
      <xdr:spPr>
        <a:xfrm>
          <a:off x="3858755" y="9071918"/>
          <a:ext cx="932321" cy="559505"/>
        </a:xfrm>
        <a:prstGeom prst="straightConnector1">
          <a:avLst/>
        </a:prstGeom>
        <a:solidFill>
          <a:srgbClr val="CCC0DA"/>
        </a:solidFill>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1631686</xdr:colOff>
      <xdr:row>48</xdr:row>
      <xdr:rowOff>111993</xdr:rowOff>
    </xdr:from>
    <xdr:to>
      <xdr:col>4</xdr:col>
      <xdr:colOff>2927686</xdr:colOff>
      <xdr:row>50</xdr:row>
      <xdr:rowOff>53163</xdr:rowOff>
    </xdr:to>
    <xdr:sp macro="" textlink="">
      <xdr:nvSpPr>
        <xdr:cNvPr id="75" name="Rectangle 74" descr="Scenarios_TI&#10;">
          <a:hlinkClick xmlns:r="http://schemas.openxmlformats.org/officeDocument/2006/relationships" r:id="rId14"/>
          <a:extLst>
            <a:ext uri="{FF2B5EF4-FFF2-40B4-BE49-F238E27FC236}">
              <a16:creationId xmlns:a16="http://schemas.microsoft.com/office/drawing/2014/main" id="{00000000-0008-0000-0000-00004B000000}"/>
            </a:ext>
          </a:extLst>
        </xdr:cNvPr>
        <xdr:cNvSpPr/>
      </xdr:nvSpPr>
      <xdr:spPr>
        <a:xfrm>
          <a:off x="2572280" y="9851306"/>
          <a:ext cx="1296000" cy="345982"/>
        </a:xfrm>
        <a:prstGeom prst="rect">
          <a:avLst/>
        </a:prstGeom>
        <a:solidFill>
          <a:srgbClr val="CCC0D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RAV</a:t>
          </a:r>
        </a:p>
      </xdr:txBody>
    </xdr:sp>
    <xdr:clientData/>
  </xdr:twoCellAnchor>
  <xdr:twoCellAnchor>
    <xdr:from>
      <xdr:col>4</xdr:col>
      <xdr:colOff>2924511</xdr:colOff>
      <xdr:row>47</xdr:row>
      <xdr:rowOff>94518</xdr:rowOff>
    </xdr:from>
    <xdr:to>
      <xdr:col>6</xdr:col>
      <xdr:colOff>266701</xdr:colOff>
      <xdr:row>49</xdr:row>
      <xdr:rowOff>82579</xdr:rowOff>
    </xdr:to>
    <xdr:cxnSp macro="">
      <xdr:nvCxnSpPr>
        <xdr:cNvPr id="94" name="Straight Arrow Connector 93">
          <a:extLst>
            <a:ext uri="{FF2B5EF4-FFF2-40B4-BE49-F238E27FC236}">
              <a16:creationId xmlns:a16="http://schemas.microsoft.com/office/drawing/2014/main" id="{00000000-0008-0000-0000-00005E000000}"/>
            </a:ext>
            <a:ext uri="{C183D7F6-B498-43B3-948B-1728B52AA6E4}">
              <adec:decorative xmlns:adec="http://schemas.microsoft.com/office/drawing/2017/decorative" val="1"/>
            </a:ext>
          </a:extLst>
        </xdr:cNvPr>
        <xdr:cNvCxnSpPr>
          <a:stCxn id="75" idx="3"/>
          <a:endCxn id="11" idx="1"/>
        </xdr:cNvCxnSpPr>
      </xdr:nvCxnSpPr>
      <xdr:spPr>
        <a:xfrm flipV="1">
          <a:off x="3865105" y="9631424"/>
          <a:ext cx="925971" cy="392874"/>
        </a:xfrm>
        <a:prstGeom prst="straightConnector1">
          <a:avLst/>
        </a:prstGeom>
        <a:solidFill>
          <a:srgbClr val="CCC0DA"/>
        </a:solidFill>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1317167</xdr:colOff>
      <xdr:row>47</xdr:row>
      <xdr:rowOff>63922</xdr:rowOff>
    </xdr:from>
    <xdr:to>
      <xdr:col>4</xdr:col>
      <xdr:colOff>1628511</xdr:colOff>
      <xdr:row>52</xdr:row>
      <xdr:rowOff>94738</xdr:rowOff>
    </xdr:to>
    <xdr:cxnSp macro="">
      <xdr:nvCxnSpPr>
        <xdr:cNvPr id="119" name="Straight Arrow Connector 118">
          <a:extLst>
            <a:ext uri="{FF2B5EF4-FFF2-40B4-BE49-F238E27FC236}">
              <a16:creationId xmlns:a16="http://schemas.microsoft.com/office/drawing/2014/main" id="{00000000-0008-0000-0000-000077000000}"/>
            </a:ext>
            <a:ext uri="{C183D7F6-B498-43B3-948B-1728B52AA6E4}">
              <adec:decorative xmlns:adec="http://schemas.microsoft.com/office/drawing/2017/decorative" val="1"/>
            </a:ext>
          </a:extLst>
        </xdr:cNvPr>
        <xdr:cNvCxnSpPr>
          <a:stCxn id="16" idx="3"/>
          <a:endCxn id="10" idx="1"/>
        </xdr:cNvCxnSpPr>
      </xdr:nvCxnSpPr>
      <xdr:spPr>
        <a:xfrm>
          <a:off x="2257761" y="9600828"/>
          <a:ext cx="311344" cy="1042848"/>
        </a:xfrm>
        <a:prstGeom prst="straightConnector1">
          <a:avLst/>
        </a:prstGeom>
        <a:solidFill>
          <a:srgbClr val="CCC0DA"/>
        </a:solidFill>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2279686</xdr:colOff>
      <xdr:row>50</xdr:row>
      <xdr:rowOff>53163</xdr:rowOff>
    </xdr:from>
    <xdr:to>
      <xdr:col>4</xdr:col>
      <xdr:colOff>2279686</xdr:colOff>
      <xdr:row>51</xdr:row>
      <xdr:rowOff>67462</xdr:rowOff>
    </xdr:to>
    <xdr:cxnSp macro="">
      <xdr:nvCxnSpPr>
        <xdr:cNvPr id="122" name="Straight Arrow Connector 121">
          <a:extLst>
            <a:ext uri="{FF2B5EF4-FFF2-40B4-BE49-F238E27FC236}">
              <a16:creationId xmlns:a16="http://schemas.microsoft.com/office/drawing/2014/main" id="{00000000-0008-0000-0000-00007A000000}"/>
            </a:ext>
            <a:ext uri="{C183D7F6-B498-43B3-948B-1728B52AA6E4}">
              <adec:decorative xmlns:adec="http://schemas.microsoft.com/office/drawing/2017/decorative" val="1"/>
            </a:ext>
          </a:extLst>
        </xdr:cNvPr>
        <xdr:cNvCxnSpPr>
          <a:stCxn id="75" idx="2"/>
          <a:endCxn id="10" idx="0"/>
        </xdr:cNvCxnSpPr>
      </xdr:nvCxnSpPr>
      <xdr:spPr>
        <a:xfrm flipH="1">
          <a:off x="3220280" y="10197288"/>
          <a:ext cx="0" cy="216705"/>
        </a:xfrm>
        <a:prstGeom prst="straightConnector1">
          <a:avLst/>
        </a:prstGeom>
        <a:solidFill>
          <a:srgbClr val="CCC0DA"/>
        </a:solidFill>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367091</xdr:colOff>
      <xdr:row>54</xdr:row>
      <xdr:rowOff>96521</xdr:rowOff>
    </xdr:from>
    <xdr:to>
      <xdr:col>6</xdr:col>
      <xdr:colOff>367092</xdr:colOff>
      <xdr:row>56</xdr:row>
      <xdr:rowOff>0</xdr:rowOff>
    </xdr:to>
    <xdr:cxnSp macro="">
      <xdr:nvCxnSpPr>
        <xdr:cNvPr id="125" name="Straight Arrow Connector 124">
          <a:extLst>
            <a:ext uri="{FF2B5EF4-FFF2-40B4-BE49-F238E27FC236}">
              <a16:creationId xmlns:a16="http://schemas.microsoft.com/office/drawing/2014/main" id="{00000000-0008-0000-0000-00007D000000}"/>
            </a:ext>
            <a:ext uri="{C183D7F6-B498-43B3-948B-1728B52AA6E4}">
              <adec:decorative xmlns:adec="http://schemas.microsoft.com/office/drawing/2017/decorative" val="1"/>
            </a:ext>
          </a:extLst>
        </xdr:cNvPr>
        <xdr:cNvCxnSpPr>
          <a:stCxn id="8" idx="2"/>
          <a:endCxn id="13" idx="0"/>
        </xdr:cNvCxnSpPr>
      </xdr:nvCxnSpPr>
      <xdr:spPr>
        <a:xfrm flipH="1">
          <a:off x="4908611" y="11473181"/>
          <a:ext cx="1" cy="32257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1757362</xdr:colOff>
      <xdr:row>31</xdr:row>
      <xdr:rowOff>48816</xdr:rowOff>
    </xdr:from>
    <xdr:to>
      <xdr:col>4</xdr:col>
      <xdr:colOff>2295789</xdr:colOff>
      <xdr:row>31</xdr:row>
      <xdr:rowOff>122371</xdr:rowOff>
    </xdr:to>
    <xdr:cxnSp macro="">
      <xdr:nvCxnSpPr>
        <xdr:cNvPr id="2" name="Straight Arrow Connector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CxnSpPr/>
      </xdr:nvCxnSpPr>
      <xdr:spPr>
        <a:xfrm>
          <a:off x="2638425" y="6132910"/>
          <a:ext cx="538427" cy="7355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1757362</xdr:colOff>
      <xdr:row>31</xdr:row>
      <xdr:rowOff>96440</xdr:rowOff>
    </xdr:from>
    <xdr:to>
      <xdr:col>4</xdr:col>
      <xdr:colOff>2298698</xdr:colOff>
      <xdr:row>36</xdr:row>
      <xdr:rowOff>125678</xdr:rowOff>
    </xdr:to>
    <xdr:cxnSp macro="">
      <xdr:nvCxnSpPr>
        <xdr:cNvPr id="23" name="Straight Arrow Connector 22">
          <a:extLst>
            <a:ext uri="{FF2B5EF4-FFF2-40B4-BE49-F238E27FC236}">
              <a16:creationId xmlns:a16="http://schemas.microsoft.com/office/drawing/2014/main" id="{00000000-0008-0000-0000-000017000000}"/>
            </a:ext>
            <a:ext uri="{C183D7F6-B498-43B3-948B-1728B52AA6E4}">
              <adec:decorative xmlns:adec="http://schemas.microsoft.com/office/drawing/2017/decorative" val="1"/>
            </a:ext>
          </a:extLst>
        </xdr:cNvPr>
        <xdr:cNvCxnSpPr>
          <a:stCxn id="36" idx="3"/>
          <a:endCxn id="42" idx="1"/>
        </xdr:cNvCxnSpPr>
      </xdr:nvCxnSpPr>
      <xdr:spPr>
        <a:xfrm>
          <a:off x="2638425" y="6180534"/>
          <a:ext cx="541336" cy="98173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22860</xdr:colOff>
          <xdr:row>6</xdr:row>
          <xdr:rowOff>30480</xdr:rowOff>
        </xdr:from>
        <xdr:to>
          <xdr:col>7</xdr:col>
          <xdr:colOff>0</xdr:colOff>
          <xdr:row>7</xdr:row>
          <xdr:rowOff>38100</xdr:rowOff>
        </xdr:to>
        <xdr:sp macro="" textlink="">
          <xdr:nvSpPr>
            <xdr:cNvPr id="3085" name="Drop Down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7</xdr:row>
          <xdr:rowOff>22860</xdr:rowOff>
        </xdr:from>
        <xdr:to>
          <xdr:col>7</xdr:col>
          <xdr:colOff>0</xdr:colOff>
          <xdr:row>8</xdr:row>
          <xdr:rowOff>0</xdr:rowOff>
        </xdr:to>
        <xdr:sp macro="" textlink="">
          <xdr:nvSpPr>
            <xdr:cNvPr id="3087" name="Drop Down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BA421-66DF-4B13-9778-FBEE3EA0EB31}">
  <sheetPr>
    <pageSetUpPr autoPageBreaks="0"/>
  </sheetPr>
  <dimension ref="A1:CX66"/>
  <sheetViews>
    <sheetView zoomScaleNormal="100" workbookViewId="0">
      <pane ySplit="6" topLeftCell="A7" activePane="bottomLeft" state="frozen"/>
      <selection pane="bottomLeft" activeCell="M15" sqref="M15"/>
      <selection activeCell="E93" sqref="E93"/>
    </sheetView>
  </sheetViews>
  <sheetFormatPr defaultColWidth="0" defaultRowHeight="12.75" customHeight="1" zeroHeight="1"/>
  <cols>
    <col min="1" max="2" width="2.75" customWidth="1"/>
    <col min="3" max="3" width="3.125" customWidth="1"/>
    <col min="4" max="4" width="2.75" customWidth="1"/>
    <col min="5" max="5" width="40.75" customWidth="1"/>
    <col min="6" max="6" width="2.75" customWidth="1"/>
    <col min="7" max="7" width="19.25" customWidth="1"/>
    <col min="8" max="8" width="10.75" customWidth="1"/>
    <col min="9" max="9" width="2.75" customWidth="1"/>
    <col min="10" max="10" width="10.5" customWidth="1"/>
    <col min="11" max="12" width="9.25" customWidth="1"/>
    <col min="13" max="13" width="13.125" customWidth="1"/>
    <col min="14" max="14" width="12.25" customWidth="1"/>
    <col min="15" max="15" width="13.625" customWidth="1"/>
    <col min="16" max="16" width="12.25" bestFit="1" customWidth="1"/>
    <col min="17" max="17" width="18.875" customWidth="1"/>
    <col min="18" max="18" width="23.25" customWidth="1"/>
    <col min="19" max="19" width="12.25" bestFit="1" customWidth="1"/>
    <col min="20" max="16384" width="9.25" hidden="1"/>
  </cols>
  <sheetData>
    <row r="1" spans="1:19" ht="60" customHeight="1">
      <c r="A1" s="47" t="s">
        <v>0</v>
      </c>
      <c r="B1" s="47"/>
      <c r="C1" s="47"/>
      <c r="D1" s="47"/>
      <c r="E1" s="47"/>
      <c r="F1" s="47"/>
      <c r="G1" s="47"/>
      <c r="H1" s="47"/>
      <c r="I1" s="47"/>
      <c r="J1" s="47"/>
      <c r="K1" s="47"/>
      <c r="L1" s="47"/>
      <c r="M1" s="47"/>
      <c r="N1" s="47"/>
      <c r="O1" s="47"/>
      <c r="P1" s="47"/>
      <c r="Q1" s="47"/>
      <c r="R1" s="47"/>
      <c r="S1" s="47"/>
    </row>
    <row r="2" spans="1:19" ht="24.6">
      <c r="A2" s="48" t="s">
        <v>1</v>
      </c>
      <c r="B2" s="38"/>
      <c r="C2" s="38"/>
      <c r="D2" s="38"/>
      <c r="E2" s="38"/>
      <c r="F2" s="38"/>
      <c r="G2" s="38"/>
      <c r="H2" s="38"/>
      <c r="I2" s="38"/>
      <c r="J2" s="38"/>
      <c r="K2" s="38"/>
      <c r="L2" s="38"/>
      <c r="M2" s="38"/>
      <c r="N2" s="38"/>
      <c r="O2" s="38"/>
      <c r="P2" s="38"/>
      <c r="Q2" s="38"/>
      <c r="R2" s="38"/>
      <c r="S2" s="38"/>
    </row>
    <row r="3" spans="1:19" ht="16.899999999999999">
      <c r="A3" s="38"/>
      <c r="B3" s="38"/>
      <c r="C3" s="38"/>
      <c r="D3" s="38"/>
      <c r="E3" s="38"/>
      <c r="F3" s="38"/>
      <c r="G3" s="38"/>
      <c r="H3" s="38"/>
      <c r="I3" s="38"/>
      <c r="J3" s="38"/>
      <c r="K3" s="38"/>
      <c r="L3" s="38"/>
      <c r="M3" s="38"/>
      <c r="N3" s="38"/>
      <c r="O3" s="38"/>
      <c r="P3" s="38"/>
      <c r="Q3" s="38"/>
      <c r="R3" s="38"/>
      <c r="S3" s="38"/>
    </row>
    <row r="4" spans="1:19" ht="16.899999999999999">
      <c r="A4" s="38"/>
      <c r="B4" s="38"/>
      <c r="C4" s="38"/>
      <c r="D4" s="38"/>
      <c r="E4" s="223" t="s">
        <v>2</v>
      </c>
      <c r="F4" s="38"/>
      <c r="G4" s="49" t="e">
        <f ca="1">MID(CELL("filename"),SEARCH("[",CELL("filename"))+1,SEARCH("]",CELL("filename"))-SEARCH("[",CELL("filename"))-1)</f>
        <v>#VALUE!</v>
      </c>
      <c r="H4" s="38"/>
      <c r="I4" s="38"/>
      <c r="J4" s="38"/>
      <c r="K4" s="38"/>
      <c r="L4" s="38"/>
      <c r="M4" s="38"/>
      <c r="N4" s="38"/>
      <c r="O4" s="38"/>
      <c r="P4" s="38"/>
      <c r="Q4" s="38"/>
      <c r="R4" s="38"/>
      <c r="S4" s="38"/>
    </row>
    <row r="5" spans="1:19" ht="16.899999999999999">
      <c r="A5" s="38"/>
      <c r="B5" s="38"/>
      <c r="C5" s="38"/>
      <c r="D5" s="38"/>
      <c r="E5" s="38"/>
      <c r="F5" s="38"/>
      <c r="G5" s="38"/>
      <c r="H5" s="38"/>
      <c r="I5" s="38"/>
      <c r="J5" s="38"/>
      <c r="K5" s="38"/>
      <c r="L5" s="38"/>
      <c r="M5" s="38"/>
      <c r="N5" s="38"/>
      <c r="O5" s="38"/>
      <c r="P5" s="38"/>
      <c r="Q5" s="38"/>
      <c r="R5" s="38"/>
      <c r="S5" s="38"/>
    </row>
    <row r="6" spans="1:19" ht="16.899999999999999">
      <c r="A6" s="38"/>
      <c r="B6" s="38"/>
      <c r="C6" s="38"/>
      <c r="D6" s="38"/>
      <c r="E6" s="38"/>
      <c r="F6" s="38"/>
      <c r="G6" s="38"/>
      <c r="H6" s="38"/>
      <c r="I6" s="38"/>
      <c r="J6" s="38"/>
      <c r="K6" s="38"/>
      <c r="L6" s="38"/>
      <c r="M6" s="38"/>
      <c r="N6" s="38"/>
      <c r="O6" s="38"/>
      <c r="P6" s="38"/>
      <c r="Q6" s="38"/>
      <c r="R6" s="38"/>
      <c r="S6" s="38"/>
    </row>
    <row r="7" spans="1:19" ht="12.6"/>
    <row r="8" spans="1:19" ht="16.899999999999999">
      <c r="B8" s="225">
        <v>1</v>
      </c>
      <c r="C8" s="225" t="s">
        <v>3</v>
      </c>
      <c r="D8" s="7"/>
      <c r="E8" s="7"/>
      <c r="F8" s="7"/>
      <c r="G8" s="7"/>
      <c r="H8" s="7"/>
      <c r="I8" s="7"/>
      <c r="J8" s="7"/>
      <c r="K8" s="7"/>
      <c r="L8" s="7"/>
      <c r="M8" s="7"/>
      <c r="N8" s="7"/>
      <c r="O8" s="7"/>
      <c r="P8" s="7"/>
      <c r="Q8" s="7"/>
      <c r="R8" s="7"/>
    </row>
    <row r="9" spans="1:19" ht="12.6"/>
    <row r="10" spans="1:19" ht="16.899999999999999">
      <c r="E10" s="4" t="s">
        <v>4</v>
      </c>
      <c r="G10" s="4" t="s">
        <v>5</v>
      </c>
      <c r="M10" s="50" t="s">
        <v>4</v>
      </c>
      <c r="N10" s="51"/>
      <c r="O10" s="51" t="s">
        <v>6</v>
      </c>
    </row>
    <row r="11" spans="1:19" ht="16.899999999999999">
      <c r="E11" s="4" t="s">
        <v>4</v>
      </c>
      <c r="G11" s="52" t="s">
        <v>7</v>
      </c>
      <c r="M11" s="53" t="s">
        <v>4</v>
      </c>
      <c r="N11" s="51"/>
      <c r="O11" s="51" t="s">
        <v>8</v>
      </c>
    </row>
    <row r="12" spans="1:19" ht="17.45" thickBot="1">
      <c r="E12" s="4" t="s">
        <v>4</v>
      </c>
      <c r="G12" s="224" t="s">
        <v>9</v>
      </c>
      <c r="M12" s="11" t="s">
        <v>4</v>
      </c>
      <c r="N12" s="51"/>
      <c r="O12" s="51" t="s">
        <v>10</v>
      </c>
    </row>
    <row r="13" spans="1:19" ht="17.45" thickBot="1">
      <c r="E13" s="54" t="s">
        <v>4</v>
      </c>
      <c r="G13" s="4" t="s">
        <v>11</v>
      </c>
      <c r="M13" s="55" t="s">
        <v>4</v>
      </c>
      <c r="N13" s="51"/>
      <c r="O13" s="51" t="s">
        <v>12</v>
      </c>
    </row>
    <row r="14" spans="1:19" ht="16.899999999999999">
      <c r="E14" s="56" t="s">
        <v>4</v>
      </c>
      <c r="G14" s="4" t="s">
        <v>13</v>
      </c>
      <c r="M14" s="57" t="s">
        <v>4</v>
      </c>
      <c r="N14" s="51"/>
      <c r="O14" s="51" t="s">
        <v>14</v>
      </c>
    </row>
    <row r="15" spans="1:19" ht="16.899999999999999">
      <c r="E15" s="4"/>
      <c r="G15" s="4"/>
      <c r="M15" s="104" t="s">
        <v>4</v>
      </c>
      <c r="N15" s="51"/>
      <c r="O15" s="51" t="s">
        <v>15</v>
      </c>
    </row>
    <row r="16" spans="1:19" ht="16.899999999999999">
      <c r="E16" s="4"/>
      <c r="G16" s="4"/>
      <c r="M16" s="58" t="s">
        <v>4</v>
      </c>
      <c r="N16" s="51"/>
      <c r="O16" s="51" t="s">
        <v>16</v>
      </c>
    </row>
    <row r="17" spans="2:18" ht="16.899999999999999">
      <c r="M17" s="59" t="s">
        <v>4</v>
      </c>
      <c r="N17" s="51"/>
      <c r="O17" s="51" t="s">
        <v>17</v>
      </c>
    </row>
    <row r="18" spans="2:18" ht="16.899999999999999">
      <c r="M18" s="210" t="s">
        <v>4</v>
      </c>
      <c r="N18" s="51"/>
      <c r="O18" s="51" t="s">
        <v>18</v>
      </c>
    </row>
    <row r="19" spans="2:18" ht="16.899999999999999">
      <c r="M19" s="220" t="s">
        <v>4</v>
      </c>
      <c r="N19" s="51"/>
      <c r="O19" s="51" t="s">
        <v>19</v>
      </c>
    </row>
    <row r="20" spans="2:18" ht="12.6"/>
    <row r="21" spans="2:18" ht="16.899999999999999">
      <c r="B21" s="231">
        <f>MAX($B$8:B20)+1</f>
        <v>2</v>
      </c>
      <c r="C21" s="225" t="s">
        <v>20</v>
      </c>
      <c r="D21" s="7"/>
      <c r="E21" s="7"/>
      <c r="F21" s="7"/>
      <c r="G21" s="7"/>
      <c r="H21" s="7"/>
      <c r="I21" s="7"/>
      <c r="J21" s="7"/>
      <c r="K21" s="7"/>
      <c r="L21" s="7"/>
      <c r="M21" s="7"/>
      <c r="N21" s="7"/>
      <c r="O21" s="7"/>
      <c r="P21" s="7"/>
      <c r="Q21" s="7"/>
      <c r="R21" s="7"/>
    </row>
    <row r="22" spans="2:18" ht="12.6"/>
    <row r="23" spans="2:18" ht="16.899999999999999">
      <c r="E23" s="53" t="s">
        <v>21</v>
      </c>
    </row>
    <row r="24" spans="2:18" ht="16.899999999999999">
      <c r="E24" s="53" t="s">
        <v>22</v>
      </c>
    </row>
    <row r="25" spans="2:18" ht="12.6"/>
    <row r="26" spans="2:18" ht="12.6"/>
    <row r="27" spans="2:18" ht="16.899999999999999">
      <c r="B27" s="231">
        <f>MAX($B$8:B26)+1</f>
        <v>3</v>
      </c>
      <c r="C27" s="225" t="s">
        <v>23</v>
      </c>
      <c r="D27" s="7"/>
      <c r="E27" s="7"/>
      <c r="F27" s="7"/>
      <c r="G27" s="7"/>
      <c r="H27" s="7"/>
      <c r="I27" s="7"/>
      <c r="J27" s="7"/>
      <c r="K27" s="7"/>
      <c r="L27" s="7"/>
      <c r="M27" s="7"/>
      <c r="N27" s="7"/>
      <c r="O27" s="7"/>
      <c r="P27" s="7"/>
      <c r="Q27" s="7"/>
      <c r="R27" s="7"/>
    </row>
    <row r="28" spans="2:18" ht="12.6"/>
    <row r="29" spans="2:18" ht="17.45" thickBot="1">
      <c r="E29" s="51" t="s">
        <v>24</v>
      </c>
    </row>
    <row r="30" spans="2:18" ht="16.899999999999999">
      <c r="M30" s="60"/>
      <c r="O30" s="51" t="s">
        <v>25</v>
      </c>
      <c r="P30" s="51" t="s">
        <v>26</v>
      </c>
    </row>
    <row r="31" spans="2:18" ht="16.899999999999999">
      <c r="M31" s="61"/>
      <c r="O31" s="51" t="s">
        <v>27</v>
      </c>
      <c r="P31" s="51" t="s">
        <v>28</v>
      </c>
    </row>
    <row r="32" spans="2:18" ht="16.899999999999999">
      <c r="M32" s="61"/>
      <c r="O32" s="51" t="s">
        <v>29</v>
      </c>
      <c r="P32" s="51" t="s">
        <v>30</v>
      </c>
    </row>
    <row r="33" spans="5:16" ht="16.899999999999999">
      <c r="M33" s="61"/>
      <c r="O33" s="51" t="s">
        <v>31</v>
      </c>
      <c r="P33" s="51" t="s">
        <v>32</v>
      </c>
    </row>
    <row r="34" spans="5:16" ht="16.899999999999999">
      <c r="O34" s="51"/>
      <c r="P34" s="51"/>
    </row>
    <row r="35" spans="5:16" ht="16.899999999999999">
      <c r="O35" s="51"/>
      <c r="P35" s="51"/>
    </row>
    <row r="36" spans="5:16" ht="16.899999999999999">
      <c r="O36" s="51"/>
      <c r="P36" s="51"/>
    </row>
    <row r="37" spans="5:16" ht="16.899999999999999">
      <c r="O37" s="51"/>
      <c r="P37" s="51"/>
    </row>
    <row r="38" spans="5:16" ht="16.899999999999999">
      <c r="O38" s="51"/>
      <c r="P38" s="51"/>
    </row>
    <row r="39" spans="5:16" ht="16.899999999999999">
      <c r="O39" s="51"/>
      <c r="P39" s="51"/>
    </row>
    <row r="40" spans="5:16" ht="16.899999999999999">
      <c r="O40" s="51"/>
      <c r="P40" s="51"/>
    </row>
    <row r="41" spans="5:16" ht="16.899999999999999">
      <c r="O41" s="51"/>
      <c r="P41" s="51"/>
    </row>
    <row r="42" spans="5:16" ht="17.45" thickBot="1">
      <c r="E42" s="51" t="s">
        <v>33</v>
      </c>
      <c r="O42" s="51"/>
      <c r="P42" s="51"/>
    </row>
    <row r="43" spans="5:16" ht="16.899999999999999">
      <c r="M43" s="120"/>
      <c r="O43" s="51" t="s">
        <v>34</v>
      </c>
      <c r="P43" s="51" t="s">
        <v>35</v>
      </c>
    </row>
    <row r="44" spans="5:16" ht="16.899999999999999">
      <c r="M44" s="121"/>
      <c r="O44" s="51" t="s">
        <v>36</v>
      </c>
      <c r="P44" s="51" t="s">
        <v>37</v>
      </c>
    </row>
    <row r="45" spans="5:16" ht="16.899999999999999">
      <c r="M45" s="121"/>
      <c r="O45" s="51" t="s">
        <v>38</v>
      </c>
      <c r="P45" s="51" t="s">
        <v>39</v>
      </c>
    </row>
    <row r="46" spans="5:16" ht="16.899999999999999">
      <c r="M46" s="121"/>
      <c r="O46" s="51" t="s">
        <v>40</v>
      </c>
      <c r="P46" s="51" t="s">
        <v>41</v>
      </c>
    </row>
    <row r="47" spans="5:16" ht="16.899999999999999">
      <c r="M47" s="121"/>
      <c r="O47" s="51" t="s">
        <v>42</v>
      </c>
      <c r="P47" s="51" t="s">
        <v>43</v>
      </c>
    </row>
    <row r="48" spans="5:16" ht="16.899999999999999">
      <c r="M48" s="121"/>
      <c r="O48" s="51" t="s">
        <v>44</v>
      </c>
      <c r="P48" s="51" t="s">
        <v>45</v>
      </c>
    </row>
    <row r="49" spans="5:16" ht="16.899999999999999">
      <c r="O49" s="51"/>
      <c r="P49" s="51"/>
    </row>
    <row r="50" spans="5:16" ht="16.899999999999999">
      <c r="O50" s="51"/>
      <c r="P50" s="51"/>
    </row>
    <row r="51" spans="5:16" ht="16.899999999999999">
      <c r="O51" s="51"/>
      <c r="P51" s="51"/>
    </row>
    <row r="52" spans="5:16" ht="16.899999999999999">
      <c r="O52" s="51"/>
      <c r="P52" s="51"/>
    </row>
    <row r="53" spans="5:16" ht="16.899999999999999">
      <c r="O53" s="51"/>
      <c r="P53" s="51"/>
    </row>
    <row r="54" spans="5:16" ht="16.899999999999999">
      <c r="O54" s="51"/>
      <c r="P54" s="51"/>
    </row>
    <row r="55" spans="5:16" ht="16.899999999999999">
      <c r="O55" s="51"/>
      <c r="P55" s="51"/>
    </row>
    <row r="56" spans="5:16" ht="17.45" thickBot="1">
      <c r="E56" s="51" t="s">
        <v>46</v>
      </c>
      <c r="O56" s="51"/>
      <c r="P56" s="51"/>
    </row>
    <row r="57" spans="5:16" ht="16.899999999999999">
      <c r="M57" s="122"/>
      <c r="O57" s="51" t="s">
        <v>47</v>
      </c>
      <c r="P57" s="51" t="s">
        <v>48</v>
      </c>
    </row>
    <row r="58" spans="5:16" ht="16.899999999999999">
      <c r="M58" s="123"/>
      <c r="O58" s="51" t="s">
        <v>49</v>
      </c>
      <c r="P58" s="51" t="s">
        <v>50</v>
      </c>
    </row>
    <row r="59" spans="5:16" ht="16.899999999999999">
      <c r="O59" s="51"/>
      <c r="P59" s="51"/>
    </row>
    <row r="60" spans="5:16" ht="16.899999999999999">
      <c r="O60" s="51"/>
      <c r="P60" s="51"/>
    </row>
    <row r="61" spans="5:16" ht="16.899999999999999">
      <c r="O61" s="51"/>
      <c r="P61" s="51"/>
    </row>
    <row r="62" spans="5:16" ht="16.899999999999999">
      <c r="O62" s="51"/>
      <c r="P62" s="51"/>
    </row>
    <row r="63" spans="5:16" ht="16.899999999999999">
      <c r="O63" s="51"/>
      <c r="P63" s="51"/>
    </row>
    <row r="64" spans="5:16" ht="16.899999999999999">
      <c r="O64" s="51"/>
      <c r="P64" s="51"/>
    </row>
    <row r="65" spans="2:102" s="10" customFormat="1" ht="16.899999999999999">
      <c r="B65" s="30" t="s">
        <v>51</v>
      </c>
      <c r="C65" s="30"/>
      <c r="D65" s="30"/>
      <c r="E65" s="30"/>
      <c r="F65" s="30"/>
      <c r="G65" s="30"/>
      <c r="H65" s="30"/>
      <c r="I65" s="30"/>
      <c r="J65" s="30"/>
      <c r="K65" s="30"/>
      <c r="L65" s="30"/>
      <c r="M65" s="30"/>
      <c r="N65" s="30"/>
      <c r="O65" s="30"/>
      <c r="P65" s="30"/>
      <c r="Q65" s="30"/>
      <c r="R65" s="30"/>
      <c r="S65" s="24"/>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c r="BS65" s="30"/>
      <c r="BT65" s="30"/>
      <c r="BU65" s="30"/>
      <c r="BV65" s="30"/>
      <c r="BW65" s="30"/>
      <c r="BX65" s="30"/>
      <c r="BY65" s="30"/>
      <c r="BZ65" s="30"/>
      <c r="CA65" s="30"/>
      <c r="CB65" s="30"/>
      <c r="CC65" s="30"/>
      <c r="CD65" s="30"/>
      <c r="CE65" s="30"/>
      <c r="CF65" s="30"/>
      <c r="CG65" s="30"/>
      <c r="CH65" s="30"/>
      <c r="CI65" s="30"/>
      <c r="CJ65" s="30"/>
      <c r="CK65" s="30"/>
      <c r="CL65" s="30"/>
      <c r="CM65" s="30"/>
      <c r="CN65" s="30"/>
      <c r="CO65" s="30"/>
      <c r="CP65" s="30"/>
      <c r="CQ65" s="30"/>
      <c r="CR65" s="30"/>
      <c r="CS65" s="30"/>
      <c r="CT65" s="30"/>
      <c r="CU65" s="30"/>
      <c r="CV65" s="30"/>
      <c r="CW65" s="30"/>
      <c r="CX65" s="31"/>
    </row>
    <row r="66" spans="2:102" ht="12.6"/>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CBC17-7D27-4D64-B5CE-5F20D1F8AE49}">
  <sheetPr>
    <tabColor rgb="FFFFFFCC"/>
    <pageSetUpPr autoPageBreaks="0"/>
  </sheetPr>
  <dimension ref="A1:DB91"/>
  <sheetViews>
    <sheetView zoomScaleNormal="100" workbookViewId="0">
      <pane xSplit="12" ySplit="3" topLeftCell="M4" activePane="bottomRight" state="frozen"/>
      <selection pane="bottomRight" activeCell="N48" sqref="N48"/>
      <selection pane="bottomLeft" activeCell="B88" sqref="A88:XFD88"/>
      <selection pane="topRight" activeCell="B88" sqref="A88:XFD88"/>
    </sheetView>
  </sheetViews>
  <sheetFormatPr defaultColWidth="0" defaultRowHeight="16.899999999999999" zeroHeight="1"/>
  <cols>
    <col min="1" max="2" width="2.75" style="4" customWidth="1"/>
    <col min="3" max="3" width="3.125" style="4" customWidth="1"/>
    <col min="4" max="4" width="2.75" style="4" customWidth="1"/>
    <col min="5" max="5" width="40.75" style="4" customWidth="1"/>
    <col min="6" max="6" width="2.75" style="4" customWidth="1"/>
    <col min="7" max="7" width="14.25" style="4" customWidth="1"/>
    <col min="8" max="8" width="10.75" style="6" customWidth="1"/>
    <col min="9" max="9" width="2.75" style="6" customWidth="1"/>
    <col min="10" max="10" width="20.25" style="6" customWidth="1"/>
    <col min="11" max="11" width="2.75" style="6" customWidth="1"/>
    <col min="12" max="12" width="20.25" style="6" customWidth="1"/>
    <col min="13" max="13" width="3.125" style="6" customWidth="1"/>
    <col min="14" max="15" width="21.5" style="4" customWidth="1"/>
    <col min="16" max="16" width="9.25" style="4" customWidth="1"/>
    <col min="17" max="106" width="9.25" style="4" hidden="1" customWidth="1"/>
    <col min="107" max="16384" width="0" style="4" hidden="1"/>
  </cols>
  <sheetData>
    <row r="1" spans="1:95" s="1" customFormat="1" ht="18">
      <c r="A1" s="1" t="s">
        <v>27</v>
      </c>
      <c r="G1" s="198" t="s">
        <v>52</v>
      </c>
      <c r="H1" s="198" t="b">
        <f>AND(LBCCS!H1,NEP!H1,ModelInput!H1,Capitalisation!H1)</f>
        <v>1</v>
      </c>
      <c r="I1" s="2"/>
      <c r="J1" s="2"/>
      <c r="K1" s="2"/>
      <c r="L1" s="2"/>
      <c r="M1" s="2"/>
      <c r="N1" s="180" t="s">
        <v>21</v>
      </c>
      <c r="O1" s="180" t="s">
        <v>22</v>
      </c>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row>
    <row r="2" spans="1:95" s="38" customFormat="1">
      <c r="H2" s="39"/>
      <c r="I2" s="39"/>
      <c r="J2" s="39"/>
      <c r="K2" s="39"/>
      <c r="L2" s="39"/>
      <c r="M2" s="39"/>
      <c r="N2" s="38">
        <v>1</v>
      </c>
      <c r="O2" s="38">
        <v>1</v>
      </c>
    </row>
    <row r="3" spans="1:95" s="1" customFormat="1">
      <c r="E3" s="1" t="s">
        <v>53</v>
      </c>
      <c r="J3" s="1" t="s">
        <v>54</v>
      </c>
      <c r="L3" s="1" t="s">
        <v>55</v>
      </c>
      <c r="N3" s="1" t="s">
        <v>21</v>
      </c>
      <c r="O3" s="1" t="s">
        <v>22</v>
      </c>
      <c r="CQ3" s="2"/>
    </row>
    <row r="4" spans="1:95">
      <c r="H4" s="4"/>
      <c r="I4" s="4"/>
      <c r="J4" s="4"/>
      <c r="K4" s="4"/>
      <c r="L4" s="4"/>
      <c r="M4" s="4"/>
      <c r="CQ4" s="6"/>
    </row>
    <row r="5" spans="1:95">
      <c r="B5" s="225">
        <v>1</v>
      </c>
      <c r="C5" s="225" t="s">
        <v>56</v>
      </c>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8"/>
    </row>
    <row r="6" spans="1:95">
      <c r="H6" s="4"/>
      <c r="I6" s="4"/>
      <c r="J6" s="4"/>
      <c r="K6" s="4"/>
      <c r="L6" s="4"/>
      <c r="M6" s="4"/>
      <c r="N6" s="181"/>
      <c r="CQ6" s="6"/>
    </row>
    <row r="7" spans="1:95">
      <c r="E7" s="4" t="s">
        <v>57</v>
      </c>
      <c r="G7"/>
      <c r="H7" s="40">
        <v>1</v>
      </c>
      <c r="I7" s="4"/>
      <c r="J7" s="4"/>
      <c r="K7" s="4"/>
      <c r="L7" s="4"/>
      <c r="M7" s="4"/>
      <c r="N7" s="181"/>
      <c r="CQ7" s="6"/>
    </row>
    <row r="8" spans="1:95">
      <c r="E8" s="4" t="s">
        <v>58</v>
      </c>
      <c r="G8"/>
      <c r="H8" s="40">
        <v>1</v>
      </c>
      <c r="I8" s="4"/>
      <c r="J8" s="4"/>
      <c r="K8" s="4"/>
      <c r="L8" s="4"/>
      <c r="M8" s="4"/>
      <c r="N8" s="181"/>
      <c r="CQ8" s="6"/>
    </row>
    <row r="9" spans="1:95">
      <c r="H9" s="4"/>
      <c r="I9" s="4"/>
      <c r="J9" s="4"/>
      <c r="K9" s="4"/>
      <c r="L9" s="4"/>
      <c r="M9" s="4"/>
      <c r="CQ9" s="6"/>
    </row>
    <row r="10" spans="1:95">
      <c r="B10" s="225">
        <f>MAX($B$5:B9)+1</f>
        <v>2</v>
      </c>
      <c r="C10" s="225" t="s">
        <v>59</v>
      </c>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8"/>
    </row>
    <row r="11" spans="1:95">
      <c r="B11" s="6"/>
      <c r="C11" s="6"/>
      <c r="D11" s="6"/>
      <c r="E11" s="6"/>
      <c r="F11" s="6"/>
      <c r="G11" s="6"/>
      <c r="N11" s="6"/>
      <c r="O11" s="6"/>
      <c r="P11" s="6"/>
    </row>
    <row r="12" spans="1:95">
      <c r="E12" s="20" t="s">
        <v>60</v>
      </c>
      <c r="G12" s="6" t="s">
        <v>61</v>
      </c>
      <c r="J12" s="207" cm="1">
        <f t="array" ref="J12">INDEX(N12:N12,,$H$8)</f>
        <v>0</v>
      </c>
      <c r="L12" s="207" cm="1">
        <f t="array" ref="L12">INDEX(O12:O12,,$H$8)</f>
        <v>0</v>
      </c>
      <c r="M12" s="195"/>
      <c r="N12" s="196">
        <v>0</v>
      </c>
      <c r="O12" s="196">
        <v>0</v>
      </c>
    </row>
    <row r="13" spans="1:95">
      <c r="E13" s="20" t="s">
        <v>62</v>
      </c>
      <c r="G13" s="6" t="s">
        <v>61</v>
      </c>
      <c r="N13" s="196">
        <v>0</v>
      </c>
      <c r="O13" s="196">
        <v>0</v>
      </c>
    </row>
    <row r="14" spans="1:95">
      <c r="E14" s="20" t="s">
        <v>63</v>
      </c>
      <c r="G14" s="6" t="s">
        <v>61</v>
      </c>
      <c r="N14" s="196">
        <v>0</v>
      </c>
      <c r="O14" s="196">
        <v>0</v>
      </c>
    </row>
    <row r="15" spans="1:95">
      <c r="N15" s="187"/>
      <c r="O15" s="187"/>
    </row>
    <row r="16" spans="1:95">
      <c r="E16" s="20" t="s">
        <v>64</v>
      </c>
      <c r="G16" s="6" t="s">
        <v>65</v>
      </c>
      <c r="J16" s="207" cm="1">
        <f t="array" ref="J16">INDEX(N16:N16,,$H$8)</f>
        <v>300</v>
      </c>
      <c r="L16" s="207" cm="1">
        <f t="array" ref="L16">INDEX(O16:O16,,$H$8)</f>
        <v>300</v>
      </c>
      <c r="N16" s="186">
        <v>300</v>
      </c>
      <c r="O16" s="186">
        <v>300</v>
      </c>
    </row>
    <row r="17" spans="5:16">
      <c r="E17" s="20"/>
      <c r="G17" s="6"/>
      <c r="J17" s="173"/>
      <c r="N17" s="187"/>
      <c r="O17" s="187"/>
    </row>
    <row r="18" spans="5:16">
      <c r="E18" s="4" t="s">
        <v>66</v>
      </c>
      <c r="G18" s="4" t="s">
        <v>67</v>
      </c>
      <c r="I18" s="174"/>
      <c r="J18" s="175" cm="1">
        <f t="array" ref="J18">INDEX(N18:N18,,$H$8)</f>
        <v>45769</v>
      </c>
      <c r="K18" s="117"/>
      <c r="L18" s="175" cm="1">
        <f t="array" ref="L18">INDEX(O18:O18,,$H$8)</f>
        <v>45636</v>
      </c>
      <c r="N18" s="188">
        <v>45769</v>
      </c>
      <c r="O18" s="188">
        <v>45636</v>
      </c>
    </row>
    <row r="19" spans="5:16">
      <c r="H19" s="4"/>
      <c r="I19" s="4"/>
      <c r="J19" s="4"/>
      <c r="K19" s="4"/>
      <c r="L19" s="4"/>
      <c r="M19" s="4"/>
      <c r="N19" s="187"/>
      <c r="O19" s="187"/>
    </row>
    <row r="20" spans="5:16">
      <c r="E20" s="4" t="s">
        <v>68</v>
      </c>
      <c r="G20" s="4" t="s">
        <v>67</v>
      </c>
      <c r="H20" s="4"/>
      <c r="I20" s="4"/>
      <c r="J20" s="4"/>
      <c r="K20" s="4"/>
      <c r="L20" s="4"/>
      <c r="M20" s="182"/>
      <c r="N20" s="188">
        <v>46965</v>
      </c>
      <c r="O20" s="188">
        <v>46951</v>
      </c>
    </row>
    <row r="21" spans="5:16">
      <c r="E21" s="4" t="s">
        <v>69</v>
      </c>
      <c r="G21" s="4" t="s">
        <v>67</v>
      </c>
      <c r="H21" s="4"/>
      <c r="I21" s="4"/>
      <c r="J21" s="175" cm="1">
        <f t="array" ref="J21">INDEX(N21:N21,,$H$8)</f>
        <v>46965</v>
      </c>
      <c r="K21" s="117"/>
      <c r="L21" s="175" cm="1">
        <f t="array" ref="L21">INDEX(O21:O21,,$H$8)</f>
        <v>46951</v>
      </c>
      <c r="M21" s="4"/>
      <c r="N21" s="189">
        <f>N20+N12</f>
        <v>46965</v>
      </c>
      <c r="O21" s="189">
        <f>O20+O12</f>
        <v>46951</v>
      </c>
    </row>
    <row r="22" spans="5:16">
      <c r="H22" s="4"/>
      <c r="I22" s="4"/>
      <c r="J22" s="117"/>
      <c r="K22" s="117"/>
      <c r="L22" s="117"/>
      <c r="M22" s="4"/>
      <c r="N22" s="190"/>
      <c r="O22" s="190"/>
    </row>
    <row r="23" spans="5:16">
      <c r="E23" s="4" t="s">
        <v>70</v>
      </c>
      <c r="G23" s="4" t="s">
        <v>67</v>
      </c>
      <c r="N23" s="189">
        <f>N20</f>
        <v>46965</v>
      </c>
      <c r="O23" s="189">
        <f>O20</f>
        <v>46951</v>
      </c>
    </row>
    <row r="24" spans="5:16">
      <c r="E24" s="4" t="s">
        <v>71</v>
      </c>
      <c r="G24" s="4" t="s">
        <v>67</v>
      </c>
      <c r="J24" s="175" cm="1">
        <f t="array" ref="J24">INDEX(N24:N24,,$H$8)</f>
        <v>47141</v>
      </c>
      <c r="K24" s="117"/>
      <c r="L24" s="175" cm="1">
        <f t="array" ref="L24">INDEX(O24:O24,,$H$8)</f>
        <v>47168</v>
      </c>
      <c r="N24" s="188">
        <v>47141</v>
      </c>
      <c r="O24" s="188">
        <v>47168</v>
      </c>
    </row>
    <row r="25" spans="5:16">
      <c r="E25" s="4" t="s">
        <v>72</v>
      </c>
      <c r="G25" s="4" t="s">
        <v>67</v>
      </c>
      <c r="J25" s="175" cm="1">
        <f t="array" ref="J25">INDEX(N25:N25,,$H$8)</f>
        <v>47141</v>
      </c>
      <c r="K25" s="117"/>
      <c r="L25" s="175" cm="1">
        <f t="array" ref="L25">INDEX(O25:O25,,$H$8)</f>
        <v>47168</v>
      </c>
      <c r="N25" s="189">
        <f>N24+SUM(N13,N12)</f>
        <v>47141</v>
      </c>
      <c r="O25" s="189">
        <f>O24+O13+O12</f>
        <v>47168</v>
      </c>
      <c r="P25" s="23"/>
    </row>
    <row r="26" spans="5:16">
      <c r="J26" s="117"/>
      <c r="K26" s="117"/>
      <c r="L26" s="117"/>
      <c r="N26" s="190"/>
      <c r="O26" s="190"/>
      <c r="P26" s="23"/>
    </row>
    <row r="27" spans="5:16">
      <c r="E27" s="4" t="s">
        <v>73</v>
      </c>
      <c r="G27" s="4" t="s">
        <v>67</v>
      </c>
      <c r="J27" s="175" cm="1">
        <f t="array" ref="J27">INDEX(N27:N27,,$H$8)</f>
        <v>47141</v>
      </c>
      <c r="K27" s="117"/>
      <c r="L27" s="175">
        <f>INDEX(O27,,$H$8)</f>
        <v>47168</v>
      </c>
      <c r="N27" s="189">
        <f>N25+N14</f>
        <v>47141</v>
      </c>
      <c r="O27" s="189">
        <f>O25+O14</f>
        <v>47168</v>
      </c>
      <c r="P27" s="23"/>
    </row>
    <row r="28" spans="5:16">
      <c r="J28" s="117"/>
      <c r="K28" s="117"/>
      <c r="L28" s="117"/>
      <c r="N28" s="190"/>
      <c r="O28" s="190"/>
      <c r="P28" s="23"/>
    </row>
    <row r="29" spans="5:16">
      <c r="E29" s="4" t="s">
        <v>74</v>
      </c>
      <c r="G29" s="4" t="s">
        <v>67</v>
      </c>
      <c r="N29" s="189">
        <f>N24+N14</f>
        <v>47141</v>
      </c>
      <c r="O29" s="189">
        <f>O27</f>
        <v>47168</v>
      </c>
      <c r="P29" s="23"/>
    </row>
    <row r="30" spans="5:16">
      <c r="E30" s="4" t="s">
        <v>75</v>
      </c>
      <c r="G30" s="4" t="s">
        <v>67</v>
      </c>
      <c r="N30" s="189">
        <f>EDATE(N29,N16)</f>
        <v>56272</v>
      </c>
      <c r="O30" s="189">
        <f>EDATE(O29,O16)</f>
        <v>56299</v>
      </c>
      <c r="P30" s="41"/>
    </row>
    <row r="31" spans="5:16">
      <c r="H31" s="4"/>
      <c r="I31" s="4"/>
      <c r="J31" s="4"/>
      <c r="K31" s="4"/>
      <c r="L31" s="4"/>
      <c r="M31" s="4"/>
      <c r="N31" s="190"/>
      <c r="O31" s="190"/>
    </row>
    <row r="32" spans="5:16">
      <c r="E32" s="4" t="s">
        <v>76</v>
      </c>
      <c r="G32" s="4" t="s">
        <v>67</v>
      </c>
      <c r="J32" s="175" cm="1">
        <f t="array" ref="J32">INDEX(N32:N32,,$H$8)</f>
        <v>47141</v>
      </c>
      <c r="K32" s="117"/>
      <c r="L32" s="175" cm="1">
        <f t="array" ref="L32">INDEX(O32:O32,,$H$8)</f>
        <v>47168</v>
      </c>
      <c r="N32" s="189">
        <f>N27</f>
        <v>47141</v>
      </c>
      <c r="O32" s="189">
        <f>O27</f>
        <v>47168</v>
      </c>
    </row>
    <row r="33" spans="2:95">
      <c r="E33" s="4" t="s">
        <v>77</v>
      </c>
      <c r="G33" s="4" t="s">
        <v>67</v>
      </c>
      <c r="J33" s="175" cm="1">
        <f t="array" ref="J33">INDEX(N33:N33,,$H$8)</f>
        <v>56272</v>
      </c>
      <c r="K33" s="117"/>
      <c r="L33" s="175" cm="1">
        <f t="array" ref="L33">INDEX(O33:O33,,$H$8)</f>
        <v>56299</v>
      </c>
      <c r="N33" s="189">
        <f>EDATE(N32,N16)</f>
        <v>56272</v>
      </c>
      <c r="O33" s="189">
        <f>EDATE(O32,O16)</f>
        <v>56299</v>
      </c>
    </row>
    <row r="34" spans="2:95"/>
    <row r="35" spans="2:95">
      <c r="B35" s="225">
        <f>MAX($B$5:B34)+1</f>
        <v>3</v>
      </c>
      <c r="C35" s="225" t="s">
        <v>78</v>
      </c>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8"/>
    </row>
    <row r="36" spans="2:95">
      <c r="J36" s="4"/>
      <c r="K36" s="4"/>
      <c r="L36" s="4"/>
    </row>
    <row r="37" spans="2:95">
      <c r="E37" s="4" t="s">
        <v>79</v>
      </c>
      <c r="G37" s="4" t="s">
        <v>80</v>
      </c>
      <c r="J37" s="175" t="str" cm="1">
        <f t="array" ref="J37">INDEX(N37:N37,,$H$8)</f>
        <v>Notional gearing - 60%</v>
      </c>
      <c r="K37" s="117"/>
      <c r="L37" s="175" t="str" cm="1">
        <f t="array" ref="L37">INDEX(O37:O37,,$H$8)</f>
        <v>Notional gearing - 60%</v>
      </c>
      <c r="N37" s="183" t="s">
        <v>81</v>
      </c>
      <c r="O37" s="183" t="s">
        <v>81</v>
      </c>
    </row>
    <row r="38" spans="2:95">
      <c r="J38" s="4"/>
      <c r="K38" s="4"/>
      <c r="L38" s="4"/>
    </row>
    <row r="39" spans="2:95">
      <c r="E39" s="4" t="s">
        <v>82</v>
      </c>
      <c r="G39" s="4" t="s">
        <v>80</v>
      </c>
      <c r="J39" s="176" cm="1">
        <f t="array" ref="J39">INDEX(N39:N39,,$H$8)</f>
        <v>6.0900000000000003E-2</v>
      </c>
      <c r="K39" s="177"/>
      <c r="L39" s="176" cm="1">
        <f t="array" ref="L39">INDEX(O39:O39,,$H$8)</f>
        <v>6.2600000000000003E-2</v>
      </c>
      <c r="N39" s="184">
        <v>6.0900000000000003E-2</v>
      </c>
      <c r="O39" s="184">
        <v>6.2600000000000003E-2</v>
      </c>
    </row>
    <row r="40" spans="2:95">
      <c r="J40" s="111"/>
      <c r="K40" s="111"/>
      <c r="L40" s="111"/>
      <c r="N40" s="185"/>
      <c r="O40" s="185"/>
    </row>
    <row r="41" spans="2:95">
      <c r="E41" s="4" t="s">
        <v>83</v>
      </c>
      <c r="G41" s="4" t="s">
        <v>80</v>
      </c>
      <c r="J41" s="176" cm="1">
        <f t="array" ref="J41">INDEX(N41:N41,,$H$8)</f>
        <v>0</v>
      </c>
      <c r="K41" s="177"/>
      <c r="L41" s="176" cm="1">
        <f t="array" ref="L41">INDEX(O41:O41,,$H$8)</f>
        <v>0</v>
      </c>
      <c r="N41" s="184"/>
      <c r="O41" s="184"/>
    </row>
    <row r="42" spans="2:95">
      <c r="J42" s="111"/>
      <c r="K42" s="111"/>
      <c r="L42" s="111"/>
      <c r="N42" s="21"/>
      <c r="O42" s="21"/>
    </row>
    <row r="43" spans="2:95">
      <c r="B43" s="225">
        <f>MAX($B$5:B42)+1</f>
        <v>4</v>
      </c>
      <c r="C43" s="225" t="s">
        <v>84</v>
      </c>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8"/>
    </row>
    <row r="44" spans="2:95">
      <c r="B44" s="104" t="s">
        <v>85</v>
      </c>
      <c r="C44" s="104"/>
      <c r="D44" s="104"/>
      <c r="E44" s="104"/>
      <c r="F44" s="104"/>
      <c r="G44" s="104"/>
      <c r="H44" s="104"/>
      <c r="I44" s="104"/>
      <c r="J44" s="104"/>
      <c r="K44" s="104"/>
      <c r="L44" s="104"/>
      <c r="M44" s="104"/>
      <c r="N44" s="104"/>
      <c r="O44" s="104"/>
      <c r="P44" s="104"/>
    </row>
    <row r="45" spans="2:95">
      <c r="E45" s="4" t="s">
        <v>86</v>
      </c>
      <c r="G45" s="4" t="s">
        <v>87</v>
      </c>
      <c r="J45" s="176" cm="1">
        <f t="array" ref="J45">INDEX(N45:N45,,$H$8)</f>
        <v>0</v>
      </c>
      <c r="K45" s="177"/>
      <c r="L45" s="176" cm="1">
        <f t="array" ref="L45">INDEX(O45:O45,,$H$8)</f>
        <v>0</v>
      </c>
      <c r="N45" s="184"/>
      <c r="O45" s="184"/>
    </row>
    <row r="46" spans="2:95">
      <c r="E46" s="4" t="s">
        <v>88</v>
      </c>
      <c r="G46" s="4" t="s">
        <v>87</v>
      </c>
      <c r="J46" s="176" cm="1">
        <f t="array" ref="J46">INDEX(N46:N46,,$H$8)</f>
        <v>0</v>
      </c>
      <c r="K46" s="177"/>
      <c r="L46" s="176" cm="1">
        <f t="array" ref="L46">INDEX(O46:O46,,$H$8)</f>
        <v>0</v>
      </c>
      <c r="N46" s="184"/>
      <c r="O46" s="184"/>
    </row>
    <row r="47" spans="2:95">
      <c r="E47" s="4" t="s">
        <v>89</v>
      </c>
      <c r="G47" s="4" t="s">
        <v>87</v>
      </c>
      <c r="J47" s="176" cm="1">
        <f t="array" ref="J47">INDEX(N47:N47,,$H$8)</f>
        <v>0</v>
      </c>
      <c r="K47" s="177"/>
      <c r="L47" s="176" cm="1">
        <f t="array" ref="L47">INDEX(O47:O47,,$H$8)</f>
        <v>0</v>
      </c>
      <c r="N47" s="184"/>
      <c r="O47" s="184"/>
    </row>
    <row r="48" spans="2:95">
      <c r="E48" s="4" t="s">
        <v>90</v>
      </c>
      <c r="G48" s="6" t="s">
        <v>91</v>
      </c>
      <c r="J48" s="176" cm="1">
        <f t="array" ref="J48">INDEX(N48:N48,,$H$8)</f>
        <v>0</v>
      </c>
      <c r="K48" s="177"/>
      <c r="L48" s="176" cm="1">
        <f t="array" ref="L48">INDEX(O48:O48,,$H$8)</f>
        <v>0</v>
      </c>
      <c r="N48" s="183"/>
      <c r="O48" s="183"/>
    </row>
    <row r="49" spans="2:95">
      <c r="E49" s="4" t="s">
        <v>92</v>
      </c>
      <c r="G49" s="6" t="s">
        <v>91</v>
      </c>
      <c r="J49" s="176" cm="1">
        <f t="array" ref="J49">INDEX(N49:N49,,$H$8)</f>
        <v>0</v>
      </c>
      <c r="K49" s="177"/>
      <c r="L49" s="176" cm="1">
        <f t="array" ref="L49">INDEX(O49:O49,,$H$8)</f>
        <v>0</v>
      </c>
      <c r="N49" s="183"/>
      <c r="O49" s="183"/>
    </row>
    <row r="50" spans="2:95">
      <c r="E50" s="4" t="s">
        <v>93</v>
      </c>
      <c r="G50" s="6" t="s">
        <v>91</v>
      </c>
      <c r="J50" s="176" cm="1">
        <f t="array" ref="J50">INDEX(N50:N50,,$H$8)</f>
        <v>0</v>
      </c>
      <c r="K50" s="177"/>
      <c r="L50" s="176" cm="1">
        <f t="array" ref="L50">INDEX(O50:O50,,$H$8)</f>
        <v>0</v>
      </c>
      <c r="N50" s="183"/>
      <c r="O50" s="183"/>
    </row>
    <row r="51" spans="2:95">
      <c r="E51" s="4" t="s">
        <v>94</v>
      </c>
      <c r="G51" s="6" t="s">
        <v>91</v>
      </c>
      <c r="J51" s="176" cm="1">
        <f t="array" ref="J51">INDEX(N51:N51,,$H$8)</f>
        <v>0</v>
      </c>
      <c r="K51" s="177"/>
      <c r="L51" s="176" cm="1">
        <f t="array" ref="L51">INDEX(O51:O51,,$H$8)</f>
        <v>0</v>
      </c>
      <c r="N51" s="183"/>
      <c r="O51" s="183"/>
    </row>
    <row r="52" spans="2:95"/>
    <row r="53" spans="2:95">
      <c r="B53" s="225">
        <f>MAX($B$5:B52)+1</f>
        <v>5</v>
      </c>
      <c r="C53" s="225" t="s">
        <v>95</v>
      </c>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8"/>
    </row>
    <row r="54" spans="2:95"/>
    <row r="55" spans="2:95">
      <c r="E55" s="4" t="s">
        <v>96</v>
      </c>
      <c r="G55" s="4" t="s">
        <v>97</v>
      </c>
      <c r="J55" s="178" cm="1">
        <f t="array" ref="J55">INDEX(N55:N55,,$H$8)</f>
        <v>0</v>
      </c>
      <c r="K55" s="179"/>
      <c r="L55" s="178" cm="1">
        <f t="array" ref="L55">INDEX(O55:O55,,$H$8)</f>
        <v>0</v>
      </c>
      <c r="N55" s="186"/>
      <c r="O55" s="186"/>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28"/>
      <c r="BS55" s="28"/>
      <c r="BT55" s="28"/>
      <c r="BU55" s="28"/>
      <c r="BV55" s="28"/>
      <c r="BW55" s="28"/>
      <c r="BX55" s="28"/>
      <c r="BY55" s="28"/>
      <c r="BZ55" s="28"/>
      <c r="CA55" s="28"/>
      <c r="CB55" s="28"/>
      <c r="CC55" s="28"/>
      <c r="CD55" s="28"/>
      <c r="CE55" s="28"/>
      <c r="CF55" s="28"/>
      <c r="CG55" s="28"/>
      <c r="CH55" s="28"/>
      <c r="CI55" s="28"/>
      <c r="CJ55" s="28"/>
      <c r="CK55" s="28"/>
      <c r="CL55" s="28"/>
      <c r="CM55" s="28"/>
      <c r="CN55" s="28"/>
      <c r="CO55" s="28"/>
    </row>
    <row r="56" spans="2:95">
      <c r="J56" s="42"/>
      <c r="K56" s="42"/>
      <c r="L56" s="42"/>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c r="BF56" s="28"/>
      <c r="BG56" s="28"/>
      <c r="BH56" s="28"/>
      <c r="BI56" s="28"/>
      <c r="BJ56" s="28"/>
      <c r="BK56" s="28"/>
      <c r="BL56" s="28"/>
      <c r="BM56" s="28"/>
      <c r="BN56" s="28"/>
      <c r="BO56" s="28"/>
      <c r="BP56" s="28"/>
      <c r="BQ56" s="28"/>
      <c r="BR56" s="28"/>
      <c r="BS56" s="28"/>
      <c r="BT56" s="28"/>
      <c r="BU56" s="28"/>
      <c r="BV56" s="28"/>
      <c r="BW56" s="28"/>
      <c r="BX56" s="28"/>
      <c r="BY56" s="28"/>
      <c r="BZ56" s="28"/>
      <c r="CA56" s="28"/>
      <c r="CB56" s="28"/>
      <c r="CC56" s="28"/>
      <c r="CD56" s="28"/>
      <c r="CE56" s="28"/>
      <c r="CF56" s="28"/>
      <c r="CG56" s="28"/>
      <c r="CH56" s="28"/>
      <c r="CI56" s="28"/>
      <c r="CJ56" s="28"/>
      <c r="CK56" s="28"/>
      <c r="CL56" s="28"/>
      <c r="CM56" s="28"/>
      <c r="CN56" s="28"/>
      <c r="CO56" s="28"/>
    </row>
    <row r="57" spans="2:95">
      <c r="B57" s="225">
        <f>MAX(B$4:$B56)+1</f>
        <v>6</v>
      </c>
      <c r="C57" s="225" t="s">
        <v>98</v>
      </c>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8"/>
    </row>
    <row r="58" spans="2:95">
      <c r="H58" s="4"/>
      <c r="I58" s="4"/>
      <c r="J58" s="4"/>
      <c r="K58" s="4"/>
      <c r="L58" s="4"/>
      <c r="M58" s="4"/>
    </row>
    <row r="59" spans="2:95">
      <c r="E59" s="4" t="s">
        <v>99</v>
      </c>
      <c r="G59" s="4" t="s">
        <v>97</v>
      </c>
      <c r="J59" s="178" t="str" cm="1">
        <f t="array" ref="J59">INDEX(N59:N59,,$H$8)</f>
        <v>Licensee 1</v>
      </c>
      <c r="K59" s="179"/>
      <c r="L59" s="178" t="str" cm="1">
        <f t="array" ref="L59">INDEX(O59:O59,,$H$8)</f>
        <v>Licensee 2</v>
      </c>
      <c r="N59" s="183" t="s">
        <v>29</v>
      </c>
      <c r="O59" s="183" t="s">
        <v>31</v>
      </c>
    </row>
    <row r="60" spans="2:95">
      <c r="E60" s="4" t="s">
        <v>100</v>
      </c>
      <c r="G60" s="4" t="s">
        <v>87</v>
      </c>
      <c r="J60" s="178" t="str" cm="1">
        <f t="array" ref="J60">INDEX(N60:N60,,$H$8)</f>
        <v>Base case</v>
      </c>
      <c r="K60" s="179"/>
      <c r="L60" s="178" t="str" cm="1">
        <f t="array" ref="L60">INDEX(O60:O60,,$H$8)</f>
        <v>Base case</v>
      </c>
      <c r="N60" s="183" t="s">
        <v>101</v>
      </c>
      <c r="O60" s="183" t="s">
        <v>101</v>
      </c>
    </row>
    <row r="61" spans="2:95"/>
    <row r="62" spans="2:95" s="10" customFormat="1">
      <c r="B62" s="30" t="s">
        <v>51</v>
      </c>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c r="AN62" s="30"/>
      <c r="AO62" s="30"/>
      <c r="AP62" s="30"/>
      <c r="AQ62" s="30"/>
      <c r="AR62" s="30"/>
      <c r="AS62" s="30"/>
      <c r="AT62" s="30"/>
      <c r="AU62" s="30"/>
      <c r="AV62" s="30"/>
      <c r="AW62" s="30"/>
      <c r="AX62" s="30"/>
      <c r="AY62" s="30"/>
      <c r="AZ62" s="30"/>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1"/>
    </row>
    <row r="63" spans="2:95" s="10" customFormat="1">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5"/>
    </row>
    <row r="64" spans="2:95"/>
    <row r="65"/>
    <row r="66"/>
    <row r="67"/>
    <row r="68"/>
    <row r="69"/>
    <row r="70"/>
    <row r="71"/>
    <row r="72"/>
    <row r="73"/>
    <row r="74"/>
    <row r="75"/>
    <row r="76"/>
    <row r="77"/>
    <row r="78"/>
    <row r="79"/>
    <row r="80"/>
    <row r="81"/>
    <row r="82"/>
    <row r="83"/>
    <row r="84"/>
    <row r="85"/>
    <row r="86"/>
    <row r="87"/>
    <row r="88"/>
    <row r="89"/>
    <row r="90"/>
    <row r="91"/>
  </sheetData>
  <phoneticPr fontId="16" type="noConversion"/>
  <conditionalFormatting sqref="H1">
    <cfRule type="containsText" dxfId="9" priority="1" operator="containsText" text="FALSE">
      <formula>NOT(ISERROR(SEARCH("FALSE",H1)))</formula>
    </cfRule>
  </conditionalFormatting>
  <pageMargins left="0.7" right="0.7" top="0.75" bottom="0.75" header="0.3" footer="0.3"/>
  <pageSetup paperSize="9" orientation="portrait" r:id="rId1"/>
  <cellWatches>
    <cellWatch r="H7"/>
  </cellWatches>
  <drawing r:id="rId2"/>
  <legacyDrawing r:id="rId3"/>
  <mc:AlternateContent xmlns:mc="http://schemas.openxmlformats.org/markup-compatibility/2006">
    <mc:Choice Requires="x14">
      <controls>
        <mc:AlternateContent xmlns:mc="http://schemas.openxmlformats.org/markup-compatibility/2006">
          <mc:Choice Requires="x14">
            <control shapeId="3085" r:id="rId4" name="Drop Down 13">
              <controlPr defaultSize="0" autoLine="0" autoPict="0">
                <anchor moveWithCells="1">
                  <from>
                    <xdr:col>6</xdr:col>
                    <xdr:colOff>22860</xdr:colOff>
                    <xdr:row>6</xdr:row>
                    <xdr:rowOff>30480</xdr:rowOff>
                  </from>
                  <to>
                    <xdr:col>7</xdr:col>
                    <xdr:colOff>0</xdr:colOff>
                    <xdr:row>7</xdr:row>
                    <xdr:rowOff>38100</xdr:rowOff>
                  </to>
                </anchor>
              </controlPr>
            </control>
          </mc:Choice>
        </mc:AlternateContent>
        <mc:AlternateContent xmlns:mc="http://schemas.openxmlformats.org/markup-compatibility/2006">
          <mc:Choice Requires="x14">
            <control shapeId="3087" r:id="rId5" name="Drop Down 15">
              <controlPr defaultSize="0" autoLine="0" autoPict="0">
                <anchor moveWithCells="1">
                  <from>
                    <xdr:col>6</xdr:col>
                    <xdr:colOff>22860</xdr:colOff>
                    <xdr:row>7</xdr:row>
                    <xdr:rowOff>22860</xdr:rowOff>
                  </from>
                  <to>
                    <xdr:col>7</xdr:col>
                    <xdr:colOff>0</xdr:colOff>
                    <xdr:row>8</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836F2578-E7E3-438A-B1A5-1A56F8CF4A86}">
          <x14:formula1>
            <xm:f>Scenarios!$E$20:$E$24</xm:f>
          </x14:formula1>
          <xm:sqref>N60:O60</xm:sqref>
        </x14:dataValidation>
        <x14:dataValidation type="list" allowBlank="1" showInputMessage="1" showErrorMessage="1" xr:uid="{62F3463F-BB0A-4AC7-B3A5-B58A3CA7329F}">
          <x14:formula1>
            <xm:f>Scenarios!$E$29:$E$31</xm:f>
          </x14:formula1>
          <xm:sqref>N48:O51</xm:sqref>
        </x14:dataValidation>
        <x14:dataValidation type="list" allowBlank="1" showInputMessage="1" showErrorMessage="1" xr:uid="{169DB935-827D-413C-AE76-FFB2583CEA6F}">
          <x14:formula1>
            <xm:f>Scenarios!$E$12:$E$15</xm:f>
          </x14:formula1>
          <xm:sqref>N59:O59</xm:sqref>
        </x14:dataValidation>
        <x14:dataValidation type="list" allowBlank="1" showInputMessage="1" showErrorMessage="1" xr:uid="{05459429-0C7A-4BA3-B780-7048F8FA512C}">
          <x14:formula1>
            <xm:f>Scenarios!$E$287:$E$292</xm:f>
          </x14:formula1>
          <xm:sqref>N37:O37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32459-714E-4D27-B9C6-6FC3671A5652}">
  <sheetPr>
    <tabColor rgb="FFFFFFCC"/>
    <pageSetUpPr autoPageBreaks="0"/>
  </sheetPr>
  <dimension ref="A1:BL297"/>
  <sheetViews>
    <sheetView zoomScaleNormal="100" workbookViewId="0">
      <pane xSplit="10" ySplit="3" topLeftCell="K274" activePane="bottomRight" state="frozen"/>
      <selection pane="bottomRight" activeCell="D141" sqref="D141"/>
      <selection pane="bottomLeft" activeCell="A4" sqref="A4"/>
      <selection pane="topRight" activeCell="K1" sqref="K1"/>
    </sheetView>
  </sheetViews>
  <sheetFormatPr defaultColWidth="0" defaultRowHeight="16.899999999999999" zeroHeight="1" outlineLevelRow="1"/>
  <cols>
    <col min="1" max="4" width="3.125" style="4" customWidth="1"/>
    <col min="5" max="5" width="43.5" style="4" customWidth="1"/>
    <col min="6" max="6" width="2.75" style="4" customWidth="1"/>
    <col min="7" max="7" width="15.75" style="4" customWidth="1"/>
    <col min="8" max="8" width="13.625" style="6" customWidth="1"/>
    <col min="9" max="9" width="2.75" style="6" customWidth="1"/>
    <col min="10" max="10" width="12.875" style="6" customWidth="1"/>
    <col min="11" max="61" width="9.25" style="4" customWidth="1"/>
    <col min="62" max="64" width="9.25" style="4" hidden="1" customWidth="1"/>
    <col min="65" max="16384" width="9.25" style="4" hidden="1"/>
  </cols>
  <sheetData>
    <row r="1" spans="1:64" s="1" customFormat="1">
      <c r="A1" s="1" t="s">
        <v>27</v>
      </c>
      <c r="H1" s="2"/>
      <c r="I1" s="2"/>
      <c r="J1" s="2"/>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row>
    <row r="2" spans="1:64" s="1" customFormat="1">
      <c r="H2" s="2"/>
      <c r="I2" s="2"/>
      <c r="J2" s="2"/>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row>
    <row r="3" spans="1:64" s="1" customFormat="1">
      <c r="E3" s="1" t="s">
        <v>53</v>
      </c>
      <c r="G3" s="1" t="s">
        <v>102</v>
      </c>
      <c r="H3" s="1" t="s">
        <v>56</v>
      </c>
      <c r="J3" s="1" t="s">
        <v>103</v>
      </c>
      <c r="K3" s="1">
        <v>1</v>
      </c>
      <c r="L3" s="1">
        <v>2</v>
      </c>
      <c r="M3" s="1">
        <v>3</v>
      </c>
      <c r="N3" s="1">
        <v>4</v>
      </c>
      <c r="O3" s="1">
        <v>5</v>
      </c>
      <c r="P3" s="1">
        <v>6</v>
      </c>
      <c r="Q3" s="1">
        <v>7</v>
      </c>
      <c r="R3" s="1">
        <v>8</v>
      </c>
      <c r="S3" s="1">
        <v>9</v>
      </c>
      <c r="T3" s="1">
        <v>10</v>
      </c>
      <c r="U3" s="1">
        <v>11</v>
      </c>
      <c r="V3" s="1">
        <v>12</v>
      </c>
      <c r="W3" s="1">
        <v>13</v>
      </c>
      <c r="X3" s="1">
        <v>14</v>
      </c>
      <c r="Y3" s="1">
        <v>15</v>
      </c>
      <c r="Z3" s="1">
        <v>16</v>
      </c>
      <c r="AA3" s="1">
        <v>17</v>
      </c>
      <c r="AB3" s="1">
        <v>18</v>
      </c>
      <c r="AC3" s="1">
        <v>19</v>
      </c>
      <c r="AD3" s="1">
        <v>20</v>
      </c>
      <c r="AE3" s="1">
        <v>21</v>
      </c>
      <c r="AF3" s="1">
        <v>22</v>
      </c>
      <c r="AG3" s="1">
        <v>23</v>
      </c>
      <c r="AH3" s="1">
        <v>24</v>
      </c>
      <c r="AI3" s="1">
        <v>25</v>
      </c>
      <c r="AJ3" s="1">
        <v>26</v>
      </c>
      <c r="AK3" s="1">
        <v>27</v>
      </c>
      <c r="AL3" s="1">
        <v>28</v>
      </c>
      <c r="AM3" s="1">
        <v>29</v>
      </c>
      <c r="AN3" s="1">
        <v>30</v>
      </c>
      <c r="AO3" s="1">
        <v>31</v>
      </c>
      <c r="AP3" s="1">
        <v>32</v>
      </c>
      <c r="AQ3" s="1">
        <v>33</v>
      </c>
      <c r="AR3" s="1">
        <v>34</v>
      </c>
      <c r="AS3" s="1">
        <v>35</v>
      </c>
      <c r="AT3" s="1">
        <v>36</v>
      </c>
      <c r="AU3" s="1">
        <v>37</v>
      </c>
      <c r="AV3" s="1">
        <v>38</v>
      </c>
      <c r="AW3" s="1">
        <v>39</v>
      </c>
      <c r="AX3" s="1">
        <v>40</v>
      </c>
      <c r="AY3" s="1">
        <v>41</v>
      </c>
      <c r="AZ3" s="1">
        <v>42</v>
      </c>
      <c r="BA3" s="1">
        <v>43</v>
      </c>
      <c r="BB3" s="1">
        <v>44</v>
      </c>
      <c r="BC3" s="1">
        <v>45</v>
      </c>
      <c r="BD3" s="1">
        <v>46</v>
      </c>
      <c r="BE3" s="1">
        <v>47</v>
      </c>
      <c r="BF3" s="1">
        <v>48</v>
      </c>
      <c r="BG3" s="1">
        <v>49</v>
      </c>
      <c r="BH3" s="1">
        <v>50</v>
      </c>
    </row>
    <row r="4" spans="1:64">
      <c r="H4" s="4"/>
      <c r="I4" s="4"/>
      <c r="J4" s="4"/>
      <c r="X4" s="5"/>
      <c r="Y4" s="5"/>
      <c r="Z4" s="5"/>
      <c r="AA4" s="5"/>
      <c r="AB4" s="5"/>
      <c r="AC4" s="5"/>
      <c r="AD4" s="5"/>
    </row>
    <row r="5" spans="1:64">
      <c r="B5" s="225">
        <v>1</v>
      </c>
      <c r="C5" s="225" t="s">
        <v>104</v>
      </c>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24"/>
    </row>
    <row r="6" spans="1:64">
      <c r="H6" s="4"/>
      <c r="I6" s="4"/>
      <c r="J6" s="4"/>
      <c r="X6" s="5"/>
      <c r="Y6" s="5"/>
      <c r="Z6" s="5"/>
      <c r="AA6" s="5"/>
      <c r="AB6" s="5"/>
      <c r="AC6" s="5"/>
      <c r="AD6" s="5"/>
    </row>
    <row r="7" spans="1:64">
      <c r="E7" s="197" t="str" cm="1">
        <f t="array" ref="E7">IF(Interface!H$7=1,INDEX(Interface!$N$3:$N$3,H7),INDEX(Interface!$O$3:$O$3,H7))</f>
        <v>LBCCS</v>
      </c>
      <c r="H7" s="4">
        <v>1</v>
      </c>
      <c r="I7" s="4"/>
      <c r="J7" s="4"/>
      <c r="X7" s="5"/>
      <c r="Y7" s="5"/>
      <c r="Z7" s="5"/>
      <c r="AA7" s="5"/>
      <c r="AB7" s="5"/>
      <c r="AC7" s="5"/>
      <c r="AD7" s="5"/>
    </row>
    <row r="8" spans="1:64">
      <c r="E8" s="4" t="s">
        <v>105</v>
      </c>
      <c r="H8" s="6" t="str" cm="1">
        <f t="array" ref="H8">INDEX(E7:E7,Interface!H8)</f>
        <v>LBCCS</v>
      </c>
      <c r="I8" s="4"/>
      <c r="J8" s="4"/>
      <c r="X8" s="5"/>
      <c r="Y8" s="5"/>
      <c r="Z8" s="5"/>
      <c r="AA8" s="5"/>
      <c r="AB8" s="5"/>
      <c r="AC8" s="5"/>
      <c r="AD8" s="5"/>
    </row>
    <row r="9" spans="1:64">
      <c r="H9" s="4"/>
      <c r="I9" s="4"/>
      <c r="J9" s="4"/>
      <c r="X9" s="5"/>
      <c r="Y9" s="5"/>
      <c r="Z9" s="5"/>
      <c r="AA9" s="5"/>
      <c r="AB9" s="5"/>
      <c r="AC9" s="5"/>
      <c r="AD9" s="5"/>
    </row>
    <row r="10" spans="1:64">
      <c r="B10" s="225">
        <f>MAX($B$4:B9)+1</f>
        <v>2</v>
      </c>
      <c r="C10" s="225" t="s">
        <v>106</v>
      </c>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24"/>
    </row>
    <row r="11" spans="1:64">
      <c r="H11" s="4"/>
      <c r="I11" s="4"/>
      <c r="J11" s="4"/>
      <c r="X11" s="5"/>
      <c r="Y11" s="5"/>
      <c r="Z11" s="5"/>
      <c r="AA11" s="5"/>
      <c r="AB11" s="5"/>
      <c r="AC11" s="5"/>
      <c r="AD11" s="5"/>
    </row>
    <row r="12" spans="1:64">
      <c r="E12" s="112" t="s">
        <v>29</v>
      </c>
      <c r="F12"/>
      <c r="H12" s="4">
        <v>1</v>
      </c>
      <c r="I12" s="4"/>
      <c r="J12" s="4"/>
      <c r="X12" s="5"/>
      <c r="Y12" s="5"/>
      <c r="Z12" s="5"/>
      <c r="AA12" s="5"/>
      <c r="AB12" s="5"/>
      <c r="AC12" s="5"/>
      <c r="AD12" s="5"/>
    </row>
    <row r="13" spans="1:64">
      <c r="E13" s="113" t="s">
        <v>31</v>
      </c>
      <c r="F13"/>
      <c r="H13" s="4">
        <v>2</v>
      </c>
      <c r="I13" s="4"/>
      <c r="J13" s="4"/>
      <c r="O13" s="4" t="s">
        <v>0</v>
      </c>
      <c r="X13" s="5"/>
      <c r="Y13" s="5"/>
      <c r="Z13" s="5"/>
      <c r="AA13" s="5"/>
      <c r="AB13" s="5"/>
      <c r="AC13" s="5"/>
      <c r="AD13" s="5"/>
    </row>
    <row r="14" spans="1:64">
      <c r="E14" s="113" t="s">
        <v>107</v>
      </c>
      <c r="F14"/>
      <c r="H14" s="4">
        <v>3</v>
      </c>
      <c r="I14" s="4"/>
      <c r="J14" s="4"/>
      <c r="X14" s="5"/>
      <c r="Y14" s="5"/>
      <c r="Z14" s="5"/>
      <c r="AA14" s="5"/>
      <c r="AB14" s="5"/>
      <c r="AC14" s="5"/>
      <c r="AD14" s="5"/>
    </row>
    <row r="15" spans="1:64">
      <c r="E15" s="114" t="s">
        <v>108</v>
      </c>
      <c r="F15"/>
      <c r="H15" s="4">
        <v>4</v>
      </c>
      <c r="I15" s="4"/>
      <c r="J15" s="4"/>
      <c r="X15" s="5"/>
      <c r="Y15" s="5"/>
      <c r="Z15" s="5"/>
      <c r="AA15" s="5"/>
      <c r="AB15" s="5"/>
      <c r="AC15" s="5"/>
      <c r="AD15" s="5"/>
    </row>
    <row r="16" spans="1:64">
      <c r="E16" s="4" t="s">
        <v>105</v>
      </c>
      <c r="H16" s="6">
        <f>INDEX($H$12:$H$15,MATCH(CHOOSE(Interface!H7,Interface!J59,Interface!L59),Scenarios!$E$12:$E$15,0))</f>
        <v>1</v>
      </c>
      <c r="I16" s="4"/>
      <c r="J16" s="4"/>
      <c r="X16" s="5"/>
      <c r="Y16" s="5"/>
      <c r="Z16" s="5"/>
      <c r="AA16" s="5"/>
      <c r="AB16" s="5"/>
      <c r="AC16" s="5"/>
      <c r="AD16" s="5"/>
    </row>
    <row r="17" spans="2:64">
      <c r="H17" s="4"/>
      <c r="I17" s="4"/>
      <c r="J17" s="4"/>
      <c r="X17" s="5"/>
      <c r="Y17" s="5"/>
      <c r="Z17" s="5"/>
      <c r="AA17" s="5"/>
      <c r="AB17" s="5"/>
      <c r="AC17" s="5"/>
      <c r="AD17" s="5"/>
    </row>
    <row r="18" spans="2:64">
      <c r="B18" s="225">
        <f>MAX($B$4:B17)+1</f>
        <v>3</v>
      </c>
      <c r="C18" s="225" t="s">
        <v>109</v>
      </c>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24"/>
    </row>
    <row r="19" spans="2:64">
      <c r="H19" s="4"/>
      <c r="I19" s="4"/>
      <c r="J19" s="4"/>
      <c r="X19" s="5"/>
      <c r="Y19" s="5"/>
      <c r="Z19" s="5"/>
      <c r="AA19" s="5"/>
      <c r="AB19" s="5"/>
      <c r="AC19" s="5"/>
      <c r="AD19" s="5"/>
    </row>
    <row r="20" spans="2:64">
      <c r="E20" s="112" t="s">
        <v>101</v>
      </c>
      <c r="H20" s="4">
        <v>1</v>
      </c>
      <c r="I20" s="4"/>
      <c r="J20" s="4"/>
      <c r="X20" s="5"/>
      <c r="Y20" s="5"/>
      <c r="Z20" s="5"/>
      <c r="AA20" s="5"/>
      <c r="AB20" s="5"/>
      <c r="AC20" s="5"/>
      <c r="AD20" s="5"/>
    </row>
    <row r="21" spans="2:64">
      <c r="E21" s="113" t="s">
        <v>110</v>
      </c>
      <c r="H21" s="4">
        <v>2</v>
      </c>
      <c r="I21" s="4"/>
      <c r="J21" s="4"/>
      <c r="X21" s="5"/>
      <c r="Y21" s="5"/>
      <c r="Z21" s="5"/>
      <c r="AA21" s="5"/>
      <c r="AB21" s="5"/>
      <c r="AC21" s="5"/>
      <c r="AD21" s="5"/>
    </row>
    <row r="22" spans="2:64">
      <c r="E22" s="113" t="s">
        <v>111</v>
      </c>
      <c r="H22" s="4">
        <v>3</v>
      </c>
      <c r="I22" s="4"/>
      <c r="J22" s="4"/>
      <c r="X22" s="5"/>
      <c r="Y22" s="5"/>
      <c r="Z22" s="5"/>
      <c r="AA22" s="5"/>
      <c r="AB22" s="5"/>
      <c r="AC22" s="5"/>
      <c r="AD22" s="5"/>
    </row>
    <row r="23" spans="2:64">
      <c r="E23" s="113" t="s">
        <v>112</v>
      </c>
      <c r="H23" s="4">
        <v>4</v>
      </c>
      <c r="I23" s="4"/>
      <c r="J23" s="4"/>
      <c r="X23" s="5"/>
      <c r="Y23" s="5"/>
      <c r="Z23" s="5"/>
      <c r="AA23" s="5"/>
      <c r="AB23" s="5"/>
      <c r="AC23" s="5"/>
      <c r="AD23" s="5"/>
    </row>
    <row r="24" spans="2:64">
      <c r="E24" s="114" t="s">
        <v>113</v>
      </c>
      <c r="H24" s="4">
        <v>5</v>
      </c>
      <c r="I24" s="4"/>
      <c r="J24" s="4"/>
      <c r="X24" s="5"/>
      <c r="Y24" s="5"/>
      <c r="Z24" s="5"/>
      <c r="AA24" s="5"/>
      <c r="AB24" s="5"/>
      <c r="AC24" s="5"/>
      <c r="AD24" s="5"/>
    </row>
    <row r="25" spans="2:64">
      <c r="E25" s="4" t="s">
        <v>105</v>
      </c>
      <c r="H25" s="6">
        <f>INDEX($H$20:$H$24,MATCH(CHOOSE(Interface!H7,Interface!$J$60,Interface!$L$60),Scenarios!$E$20:$E$24,0))</f>
        <v>1</v>
      </c>
      <c r="I25" s="4"/>
      <c r="J25" s="4"/>
      <c r="X25" s="5"/>
      <c r="Y25" s="5"/>
      <c r="Z25" s="5"/>
      <c r="AA25" s="5"/>
      <c r="AB25" s="5"/>
      <c r="AC25" s="5"/>
      <c r="AD25" s="5"/>
    </row>
    <row r="26" spans="2:64">
      <c r="H26" s="4"/>
      <c r="I26" s="4"/>
      <c r="J26" s="4"/>
      <c r="X26" s="5"/>
      <c r="Y26" s="5"/>
      <c r="Z26" s="5"/>
      <c r="AA26" s="5"/>
      <c r="AB26" s="5"/>
      <c r="AC26" s="5"/>
      <c r="AD26" s="5"/>
    </row>
    <row r="27" spans="2:64">
      <c r="B27" s="225">
        <f>MAX($B$4:B26)+1</f>
        <v>4</v>
      </c>
      <c r="C27" s="225" t="s">
        <v>114</v>
      </c>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24"/>
    </row>
    <row r="28" spans="2:64">
      <c r="H28" s="4"/>
      <c r="I28" s="4"/>
      <c r="J28" s="4"/>
      <c r="X28" s="5"/>
      <c r="Y28" s="5"/>
      <c r="Z28" s="5"/>
      <c r="AA28" s="5"/>
      <c r="AB28" s="5"/>
      <c r="AC28" s="5"/>
      <c r="AD28" s="5"/>
    </row>
    <row r="29" spans="2:64">
      <c r="E29" s="112" t="s">
        <v>115</v>
      </c>
      <c r="H29" s="4">
        <v>1</v>
      </c>
      <c r="I29" s="4"/>
      <c r="J29" s="4"/>
      <c r="X29" s="5"/>
      <c r="Y29" s="5"/>
      <c r="Z29" s="5"/>
      <c r="AA29" s="5"/>
      <c r="AB29" s="5"/>
      <c r="AC29" s="5"/>
      <c r="AD29" s="5"/>
    </row>
    <row r="30" spans="2:64">
      <c r="E30" s="113" t="s">
        <v>116</v>
      </c>
      <c r="H30" s="4">
        <v>2</v>
      </c>
      <c r="I30" s="4"/>
      <c r="J30" s="4"/>
      <c r="X30" s="5"/>
      <c r="Y30" s="5"/>
      <c r="Z30" s="5"/>
      <c r="AA30" s="5"/>
      <c r="AB30" s="5"/>
      <c r="AC30" s="5"/>
      <c r="AD30" s="5"/>
    </row>
    <row r="31" spans="2:64">
      <c r="E31" s="114" t="s">
        <v>117</v>
      </c>
      <c r="H31" s="4">
        <v>3</v>
      </c>
      <c r="I31" s="4"/>
      <c r="J31" s="4"/>
      <c r="X31" s="5"/>
      <c r="Y31" s="5"/>
      <c r="Z31" s="5"/>
      <c r="AA31" s="5"/>
      <c r="AB31" s="5"/>
      <c r="AC31" s="5"/>
      <c r="AD31" s="5"/>
    </row>
    <row r="32" spans="2:64">
      <c r="H32" s="4"/>
      <c r="I32" s="4"/>
      <c r="J32" s="4"/>
      <c r="X32" s="5"/>
      <c r="Y32" s="5"/>
      <c r="Z32" s="5"/>
      <c r="AA32" s="5"/>
      <c r="AB32" s="5"/>
      <c r="AC32" s="5"/>
      <c r="AD32" s="5"/>
    </row>
    <row r="33" spans="2:64">
      <c r="B33" s="225">
        <f>MAX($B$4:B32)+1</f>
        <v>5</v>
      </c>
      <c r="C33" s="225" t="s">
        <v>118</v>
      </c>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24"/>
    </row>
    <row r="34" spans="2:64">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row>
    <row r="35" spans="2:64" outlineLevel="1">
      <c r="C35" s="226">
        <f>MAX($B$4:C33)+0.1</f>
        <v>5.0999999999999996</v>
      </c>
      <c r="D35" s="227" t="s">
        <v>21</v>
      </c>
      <c r="E35" s="33"/>
      <c r="F35" s="33"/>
      <c r="G35" s="32"/>
      <c r="H35" s="34"/>
      <c r="I35" s="34"/>
      <c r="J35" s="34"/>
      <c r="K35" s="35"/>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22"/>
    </row>
    <row r="36" spans="2:64" outlineLevel="1">
      <c r="H36" s="4"/>
      <c r="I36" s="4"/>
      <c r="J36" s="4"/>
      <c r="K36" s="67">
        <v>1</v>
      </c>
      <c r="L36" s="67">
        <f>K36+1</f>
        <v>2</v>
      </c>
      <c r="M36" s="67">
        <f t="shared" ref="M36:BD36" si="0">L36+1</f>
        <v>3</v>
      </c>
      <c r="N36" s="67">
        <f t="shared" si="0"/>
        <v>4</v>
      </c>
      <c r="O36" s="67">
        <f t="shared" si="0"/>
        <v>5</v>
      </c>
      <c r="P36" s="67">
        <f t="shared" si="0"/>
        <v>6</v>
      </c>
      <c r="Q36" s="67">
        <f t="shared" si="0"/>
        <v>7</v>
      </c>
      <c r="R36" s="67">
        <f t="shared" si="0"/>
        <v>8</v>
      </c>
      <c r="S36" s="67">
        <f t="shared" si="0"/>
        <v>9</v>
      </c>
      <c r="T36" s="67">
        <f t="shared" si="0"/>
        <v>10</v>
      </c>
      <c r="U36" s="67">
        <f t="shared" si="0"/>
        <v>11</v>
      </c>
      <c r="V36" s="67">
        <f t="shared" si="0"/>
        <v>12</v>
      </c>
      <c r="W36" s="67">
        <f t="shared" si="0"/>
        <v>13</v>
      </c>
      <c r="X36" s="67">
        <f t="shared" si="0"/>
        <v>14</v>
      </c>
      <c r="Y36" s="67">
        <f t="shared" si="0"/>
        <v>15</v>
      </c>
      <c r="Z36" s="67">
        <f t="shared" si="0"/>
        <v>16</v>
      </c>
      <c r="AA36" s="67">
        <f t="shared" si="0"/>
        <v>17</v>
      </c>
      <c r="AB36" s="67">
        <f t="shared" si="0"/>
        <v>18</v>
      </c>
      <c r="AC36" s="67">
        <f t="shared" si="0"/>
        <v>19</v>
      </c>
      <c r="AD36" s="67">
        <f t="shared" si="0"/>
        <v>20</v>
      </c>
      <c r="AE36" s="67">
        <f t="shared" si="0"/>
        <v>21</v>
      </c>
      <c r="AF36" s="67">
        <f t="shared" si="0"/>
        <v>22</v>
      </c>
      <c r="AG36" s="67">
        <f t="shared" si="0"/>
        <v>23</v>
      </c>
      <c r="AH36" s="67">
        <f t="shared" si="0"/>
        <v>24</v>
      </c>
      <c r="AI36" s="67">
        <f t="shared" si="0"/>
        <v>25</v>
      </c>
      <c r="AJ36" s="67">
        <f t="shared" si="0"/>
        <v>26</v>
      </c>
      <c r="AK36" s="67">
        <f t="shared" si="0"/>
        <v>27</v>
      </c>
      <c r="AL36" s="67">
        <f t="shared" si="0"/>
        <v>28</v>
      </c>
      <c r="AM36" s="67">
        <f t="shared" si="0"/>
        <v>29</v>
      </c>
      <c r="AN36" s="67">
        <f t="shared" si="0"/>
        <v>30</v>
      </c>
      <c r="AO36" s="67">
        <f t="shared" si="0"/>
        <v>31</v>
      </c>
      <c r="AP36" s="67">
        <f t="shared" si="0"/>
        <v>32</v>
      </c>
      <c r="AQ36" s="67">
        <f t="shared" si="0"/>
        <v>33</v>
      </c>
      <c r="AR36" s="67">
        <f t="shared" si="0"/>
        <v>34</v>
      </c>
      <c r="AS36" s="67">
        <f t="shared" si="0"/>
        <v>35</v>
      </c>
      <c r="AT36" s="67">
        <f t="shared" si="0"/>
        <v>36</v>
      </c>
      <c r="AU36" s="67">
        <f t="shared" si="0"/>
        <v>37</v>
      </c>
      <c r="AV36" s="67">
        <f t="shared" si="0"/>
        <v>38</v>
      </c>
      <c r="AW36" s="67">
        <f t="shared" si="0"/>
        <v>39</v>
      </c>
      <c r="AX36" s="67">
        <f t="shared" si="0"/>
        <v>40</v>
      </c>
      <c r="AY36" s="67">
        <f t="shared" si="0"/>
        <v>41</v>
      </c>
      <c r="AZ36" s="67">
        <f t="shared" si="0"/>
        <v>42</v>
      </c>
      <c r="BA36" s="67">
        <f t="shared" si="0"/>
        <v>43</v>
      </c>
      <c r="BB36" s="67">
        <f t="shared" si="0"/>
        <v>44</v>
      </c>
      <c r="BC36" s="67">
        <f t="shared" si="0"/>
        <v>45</v>
      </c>
      <c r="BD36" s="67">
        <f t="shared" si="0"/>
        <v>46</v>
      </c>
      <c r="BI36" s="22"/>
      <c r="BJ36" s="22"/>
      <c r="BK36" s="22"/>
      <c r="BL36" s="22"/>
    </row>
    <row r="37" spans="2:64" outlineLevel="1">
      <c r="E37" s="20" t="s">
        <v>119</v>
      </c>
      <c r="F37" s="20"/>
      <c r="G37" s="4" t="s">
        <v>97</v>
      </c>
      <c r="H37" s="6" t="s">
        <v>29</v>
      </c>
      <c r="K37" s="63">
        <v>0</v>
      </c>
      <c r="L37" s="63">
        <v>0</v>
      </c>
      <c r="M37" s="63">
        <v>0</v>
      </c>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22"/>
      <c r="BJ37" s="22"/>
      <c r="BK37" s="22"/>
      <c r="BL37" s="22"/>
    </row>
    <row r="38" spans="2:64" outlineLevel="1">
      <c r="E38" s="20" t="s">
        <v>120</v>
      </c>
      <c r="F38" s="20"/>
      <c r="G38" s="4" t="s">
        <v>97</v>
      </c>
      <c r="H38" s="6" t="s">
        <v>29</v>
      </c>
      <c r="K38" s="63">
        <v>0</v>
      </c>
      <c r="L38" s="63">
        <v>0</v>
      </c>
      <c r="M38" s="63">
        <v>0</v>
      </c>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22"/>
      <c r="BJ38" s="22"/>
      <c r="BK38" s="22"/>
      <c r="BL38" s="22"/>
    </row>
    <row r="39" spans="2:64" outlineLevel="1">
      <c r="E39" s="20" t="s">
        <v>121</v>
      </c>
      <c r="F39" s="20"/>
      <c r="G39" s="4" t="s">
        <v>97</v>
      </c>
      <c r="H39" s="6" t="s">
        <v>29</v>
      </c>
      <c r="K39" s="63">
        <v>0</v>
      </c>
      <c r="L39" s="63">
        <v>0</v>
      </c>
      <c r="M39" s="63">
        <v>0</v>
      </c>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22"/>
      <c r="BJ39" s="22"/>
      <c r="BK39" s="22"/>
      <c r="BL39" s="22"/>
    </row>
    <row r="40" spans="2:64" outlineLevel="1">
      <c r="E40" s="20" t="s">
        <v>122</v>
      </c>
      <c r="F40" s="20"/>
      <c r="G40" s="4" t="s">
        <v>97</v>
      </c>
      <c r="H40" s="6" t="s">
        <v>29</v>
      </c>
      <c r="K40" s="63">
        <v>356.1548256309049</v>
      </c>
      <c r="L40" s="63">
        <v>726.76128220897795</v>
      </c>
      <c r="M40" s="63">
        <v>0</v>
      </c>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22"/>
      <c r="BJ40" s="22"/>
      <c r="BK40" s="22"/>
      <c r="BL40" s="22"/>
    </row>
    <row r="41" spans="2:64" outlineLevel="1">
      <c r="E41" s="20" t="s">
        <v>123</v>
      </c>
      <c r="F41" s="20"/>
      <c r="G41" s="4" t="s">
        <v>97</v>
      </c>
      <c r="H41" s="6" t="s">
        <v>29</v>
      </c>
      <c r="K41" s="63">
        <v>0</v>
      </c>
      <c r="L41" s="63">
        <v>0</v>
      </c>
      <c r="M41" s="63">
        <v>0</v>
      </c>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22"/>
      <c r="BJ41" s="22"/>
      <c r="BK41" s="22"/>
      <c r="BL41" s="22"/>
    </row>
    <row r="42" spans="2:64" outlineLevel="1">
      <c r="E42" s="20" t="s">
        <v>124</v>
      </c>
      <c r="F42" s="20"/>
      <c r="G42" s="4" t="s">
        <v>97</v>
      </c>
      <c r="H42" s="6" t="s">
        <v>29</v>
      </c>
      <c r="K42" s="63">
        <v>206.1</v>
      </c>
      <c r="L42" s="63">
        <v>0</v>
      </c>
      <c r="M42" s="63">
        <v>0</v>
      </c>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22"/>
      <c r="BJ42" s="22"/>
      <c r="BK42" s="22"/>
      <c r="BL42" s="22"/>
    </row>
    <row r="43" spans="2:64" outlineLevel="1">
      <c r="E43" s="20" t="s">
        <v>125</v>
      </c>
      <c r="F43" s="20"/>
      <c r="G43" s="4" t="s">
        <v>97</v>
      </c>
      <c r="H43" s="6" t="s">
        <v>29</v>
      </c>
      <c r="K43" s="63">
        <v>21.91657205359245</v>
      </c>
      <c r="L43" s="63">
        <v>0</v>
      </c>
      <c r="M43" s="63">
        <v>0</v>
      </c>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22"/>
      <c r="BJ43" s="22"/>
      <c r="BK43" s="22"/>
      <c r="BL43" s="22"/>
    </row>
    <row r="44" spans="2:64" outlineLevel="1">
      <c r="E44" s="20" t="s">
        <v>126</v>
      </c>
      <c r="F44" s="20"/>
      <c r="G44" s="4" t="s">
        <v>97</v>
      </c>
      <c r="H44" s="6" t="s">
        <v>29</v>
      </c>
      <c r="K44" s="63">
        <v>13.223469776298492</v>
      </c>
      <c r="L44" s="63">
        <v>2.9870087782633639</v>
      </c>
      <c r="M44" s="63">
        <v>0</v>
      </c>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22"/>
      <c r="BJ44" s="22"/>
      <c r="BK44" s="22"/>
      <c r="BL44" s="22"/>
    </row>
    <row r="45" spans="2:64" outlineLevel="1">
      <c r="E45" s="20" t="s">
        <v>127</v>
      </c>
      <c r="F45" s="20"/>
      <c r="G45" s="4" t="s">
        <v>97</v>
      </c>
      <c r="H45" s="6" t="s">
        <v>29</v>
      </c>
      <c r="K45" s="63">
        <v>0</v>
      </c>
      <c r="L45" s="63">
        <v>0</v>
      </c>
      <c r="M45" s="63">
        <v>0</v>
      </c>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22"/>
      <c r="BJ45" s="22"/>
      <c r="BK45" s="22"/>
      <c r="BL45" s="22"/>
    </row>
    <row r="46" spans="2:64" outlineLevel="1">
      <c r="E46" s="20" t="s">
        <v>128</v>
      </c>
      <c r="F46" s="20"/>
      <c r="G46" s="4" t="s">
        <v>97</v>
      </c>
      <c r="H46" s="6" t="s">
        <v>29</v>
      </c>
      <c r="K46" s="63">
        <v>0</v>
      </c>
      <c r="L46" s="63">
        <v>0</v>
      </c>
      <c r="M46" s="63">
        <v>0</v>
      </c>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22"/>
      <c r="BJ46" s="22"/>
      <c r="BK46" s="22"/>
      <c r="BL46" s="22"/>
    </row>
    <row r="47" spans="2:64" outlineLevel="1">
      <c r="E47" s="20"/>
      <c r="F47" s="20"/>
      <c r="K47" s="21"/>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22"/>
      <c r="BK47" s="22"/>
      <c r="BL47" s="22"/>
    </row>
    <row r="48" spans="2:64" outlineLevel="1">
      <c r="C48" s="226">
        <f>MAX($B$4:C47)+0.1</f>
        <v>5.1999999999999993</v>
      </c>
      <c r="D48" s="227" t="s">
        <v>129</v>
      </c>
      <c r="E48" s="33"/>
      <c r="F48" s="33"/>
      <c r="G48" s="32"/>
      <c r="H48" s="34"/>
      <c r="I48" s="34"/>
      <c r="J48" s="34"/>
      <c r="K48" s="35"/>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22"/>
    </row>
    <row r="49" spans="3:64" outlineLevel="1">
      <c r="K49" s="67">
        <v>1</v>
      </c>
      <c r="L49" s="67">
        <f>K49+1</f>
        <v>2</v>
      </c>
      <c r="M49" s="67">
        <f t="shared" ref="M49:BD49" si="1">L49+1</f>
        <v>3</v>
      </c>
      <c r="N49" s="67">
        <f t="shared" si="1"/>
        <v>4</v>
      </c>
      <c r="O49" s="67">
        <f t="shared" si="1"/>
        <v>5</v>
      </c>
      <c r="P49" s="67">
        <f t="shared" si="1"/>
        <v>6</v>
      </c>
      <c r="Q49" s="67">
        <f t="shared" si="1"/>
        <v>7</v>
      </c>
      <c r="R49" s="67">
        <f t="shared" si="1"/>
        <v>8</v>
      </c>
      <c r="S49" s="67">
        <f t="shared" si="1"/>
        <v>9</v>
      </c>
      <c r="T49" s="67">
        <f t="shared" si="1"/>
        <v>10</v>
      </c>
      <c r="U49" s="67">
        <f t="shared" si="1"/>
        <v>11</v>
      </c>
      <c r="V49" s="67">
        <f t="shared" si="1"/>
        <v>12</v>
      </c>
      <c r="W49" s="67">
        <f t="shared" si="1"/>
        <v>13</v>
      </c>
      <c r="X49" s="67">
        <f t="shared" si="1"/>
        <v>14</v>
      </c>
      <c r="Y49" s="67">
        <f t="shared" si="1"/>
        <v>15</v>
      </c>
      <c r="Z49" s="67">
        <f t="shared" si="1"/>
        <v>16</v>
      </c>
      <c r="AA49" s="67">
        <f t="shared" si="1"/>
        <v>17</v>
      </c>
      <c r="AB49" s="67">
        <f t="shared" si="1"/>
        <v>18</v>
      </c>
      <c r="AC49" s="67">
        <f t="shared" si="1"/>
        <v>19</v>
      </c>
      <c r="AD49" s="67">
        <f t="shared" si="1"/>
        <v>20</v>
      </c>
      <c r="AE49" s="67">
        <f t="shared" si="1"/>
        <v>21</v>
      </c>
      <c r="AF49" s="67">
        <f t="shared" si="1"/>
        <v>22</v>
      </c>
      <c r="AG49" s="67">
        <f t="shared" si="1"/>
        <v>23</v>
      </c>
      <c r="AH49" s="67">
        <f t="shared" si="1"/>
        <v>24</v>
      </c>
      <c r="AI49" s="67">
        <f t="shared" si="1"/>
        <v>25</v>
      </c>
      <c r="AJ49" s="67">
        <f t="shared" si="1"/>
        <v>26</v>
      </c>
      <c r="AK49" s="67">
        <f t="shared" si="1"/>
        <v>27</v>
      </c>
      <c r="AL49" s="67">
        <f t="shared" si="1"/>
        <v>28</v>
      </c>
      <c r="AM49" s="67">
        <f t="shared" si="1"/>
        <v>29</v>
      </c>
      <c r="AN49" s="67">
        <f t="shared" si="1"/>
        <v>30</v>
      </c>
      <c r="AO49" s="67">
        <f t="shared" si="1"/>
        <v>31</v>
      </c>
      <c r="AP49" s="67">
        <f t="shared" si="1"/>
        <v>32</v>
      </c>
      <c r="AQ49" s="67">
        <f t="shared" si="1"/>
        <v>33</v>
      </c>
      <c r="AR49" s="67">
        <f t="shared" si="1"/>
        <v>34</v>
      </c>
      <c r="AS49" s="67">
        <f t="shared" si="1"/>
        <v>35</v>
      </c>
      <c r="AT49" s="67">
        <f t="shared" si="1"/>
        <v>36</v>
      </c>
      <c r="AU49" s="67">
        <f t="shared" si="1"/>
        <v>37</v>
      </c>
      <c r="AV49" s="67">
        <f t="shared" si="1"/>
        <v>38</v>
      </c>
      <c r="AW49" s="67">
        <f t="shared" si="1"/>
        <v>39</v>
      </c>
      <c r="AX49" s="67">
        <f t="shared" si="1"/>
        <v>40</v>
      </c>
      <c r="AY49" s="67">
        <f t="shared" si="1"/>
        <v>41</v>
      </c>
      <c r="AZ49" s="67">
        <f t="shared" si="1"/>
        <v>42</v>
      </c>
      <c r="BA49" s="67">
        <f t="shared" si="1"/>
        <v>43</v>
      </c>
      <c r="BB49" s="67">
        <f t="shared" si="1"/>
        <v>44</v>
      </c>
      <c r="BC49" s="67">
        <f t="shared" si="1"/>
        <v>45</v>
      </c>
      <c r="BD49" s="67">
        <f t="shared" si="1"/>
        <v>46</v>
      </c>
      <c r="BI49" s="22"/>
      <c r="BJ49" s="22"/>
      <c r="BK49" s="22"/>
      <c r="BL49" s="22"/>
    </row>
    <row r="50" spans="3:64" outlineLevel="1">
      <c r="E50" s="105" t="s">
        <v>119</v>
      </c>
      <c r="F50" s="20"/>
      <c r="G50" s="4" t="s">
        <v>97</v>
      </c>
      <c r="H50" s="6" t="s">
        <v>130</v>
      </c>
      <c r="K50" s="63">
        <v>0</v>
      </c>
      <c r="L50" s="63">
        <v>0</v>
      </c>
      <c r="M50" s="63">
        <v>0</v>
      </c>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22"/>
      <c r="BJ50" s="22"/>
      <c r="BK50" s="22"/>
      <c r="BL50" s="22"/>
    </row>
    <row r="51" spans="3:64" outlineLevel="1">
      <c r="E51" s="105" t="s">
        <v>120</v>
      </c>
      <c r="F51" s="20"/>
      <c r="G51" s="4" t="s">
        <v>97</v>
      </c>
      <c r="H51" s="6" t="s">
        <v>130</v>
      </c>
      <c r="K51" s="63">
        <v>0</v>
      </c>
      <c r="L51" s="63">
        <v>0</v>
      </c>
      <c r="M51" s="63">
        <v>0</v>
      </c>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22"/>
      <c r="BJ51" s="22"/>
      <c r="BK51" s="22"/>
      <c r="BL51" s="22"/>
    </row>
    <row r="52" spans="3:64" outlineLevel="1">
      <c r="E52" s="105" t="s">
        <v>121</v>
      </c>
      <c r="F52" s="20"/>
      <c r="G52" s="4" t="s">
        <v>97</v>
      </c>
      <c r="H52" s="6" t="s">
        <v>130</v>
      </c>
      <c r="K52" s="63">
        <v>0</v>
      </c>
      <c r="L52" s="63">
        <v>0</v>
      </c>
      <c r="M52" s="63">
        <v>0</v>
      </c>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22"/>
      <c r="BJ52" s="22"/>
      <c r="BK52" s="22"/>
      <c r="BL52" s="22"/>
    </row>
    <row r="53" spans="3:64" outlineLevel="1">
      <c r="E53" s="20" t="s">
        <v>122</v>
      </c>
      <c r="F53" s="20"/>
      <c r="G53" s="4" t="s">
        <v>97</v>
      </c>
      <c r="H53" s="6" t="s">
        <v>130</v>
      </c>
      <c r="K53" s="63">
        <v>0</v>
      </c>
      <c r="L53" s="63">
        <v>0</v>
      </c>
      <c r="M53" s="63">
        <v>0</v>
      </c>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22"/>
      <c r="BJ53" s="22"/>
      <c r="BK53" s="22"/>
      <c r="BL53" s="22"/>
    </row>
    <row r="54" spans="3:64" outlineLevel="1">
      <c r="E54" s="105" t="s">
        <v>123</v>
      </c>
      <c r="F54" s="20"/>
      <c r="G54" s="4" t="s">
        <v>97</v>
      </c>
      <c r="H54" s="6" t="s">
        <v>130</v>
      </c>
      <c r="K54" s="63">
        <v>0</v>
      </c>
      <c r="L54" s="63">
        <v>0</v>
      </c>
      <c r="M54" s="63">
        <v>0</v>
      </c>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22"/>
      <c r="BJ54" s="22"/>
      <c r="BK54" s="22"/>
      <c r="BL54" s="22"/>
    </row>
    <row r="55" spans="3:64" outlineLevel="1">
      <c r="E55" s="20" t="s">
        <v>124</v>
      </c>
      <c r="F55" s="20"/>
      <c r="G55" s="4" t="s">
        <v>97</v>
      </c>
      <c r="H55" s="6" t="s">
        <v>130</v>
      </c>
      <c r="K55" s="63">
        <v>0</v>
      </c>
      <c r="L55" s="63">
        <v>0</v>
      </c>
      <c r="M55" s="63">
        <v>0</v>
      </c>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22"/>
      <c r="BJ55" s="22"/>
      <c r="BK55" s="22"/>
      <c r="BL55" s="22"/>
    </row>
    <row r="56" spans="3:64" outlineLevel="1">
      <c r="E56" s="20" t="s">
        <v>125</v>
      </c>
      <c r="F56" s="20"/>
      <c r="G56" s="4" t="s">
        <v>97</v>
      </c>
      <c r="H56" s="6" t="s">
        <v>130</v>
      </c>
      <c r="K56" s="63">
        <v>0</v>
      </c>
      <c r="L56" s="63">
        <v>0</v>
      </c>
      <c r="M56" s="63">
        <v>0</v>
      </c>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22"/>
      <c r="BJ56" s="22"/>
      <c r="BK56" s="22"/>
      <c r="BL56" s="22"/>
    </row>
    <row r="57" spans="3:64" outlineLevel="1">
      <c r="E57" s="20" t="s">
        <v>126</v>
      </c>
      <c r="F57" s="20"/>
      <c r="G57" s="4" t="s">
        <v>97</v>
      </c>
      <c r="H57" s="6" t="s">
        <v>130</v>
      </c>
      <c r="K57" s="63">
        <v>0</v>
      </c>
      <c r="L57" s="63">
        <v>0</v>
      </c>
      <c r="M57" s="63">
        <v>0</v>
      </c>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22"/>
      <c r="BJ57" s="22"/>
      <c r="BK57" s="22"/>
      <c r="BL57" s="22"/>
    </row>
    <row r="58" spans="3:64" outlineLevel="1">
      <c r="E58" s="20" t="s">
        <v>127</v>
      </c>
      <c r="F58" s="20"/>
      <c r="G58" s="4" t="s">
        <v>97</v>
      </c>
      <c r="H58" s="6" t="s">
        <v>130</v>
      </c>
      <c r="K58" s="63">
        <v>0</v>
      </c>
      <c r="L58" s="63">
        <v>0</v>
      </c>
      <c r="M58" s="63">
        <v>0</v>
      </c>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22"/>
      <c r="BJ58" s="22"/>
      <c r="BK58" s="22"/>
      <c r="BL58" s="22"/>
    </row>
    <row r="59" spans="3:64" outlineLevel="1">
      <c r="E59" s="105" t="s">
        <v>128</v>
      </c>
      <c r="F59" s="20"/>
      <c r="G59" s="4" t="s">
        <v>97</v>
      </c>
      <c r="H59" s="6" t="s">
        <v>130</v>
      </c>
      <c r="K59" s="63">
        <v>0</v>
      </c>
      <c r="L59" s="63">
        <v>0</v>
      </c>
      <c r="M59" s="63">
        <v>0</v>
      </c>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22"/>
      <c r="BJ59" s="22"/>
      <c r="BK59" s="22"/>
      <c r="BL59" s="22"/>
    </row>
    <row r="60" spans="3:64" outlineLevel="1">
      <c r="E60" s="20"/>
      <c r="F60" s="20"/>
      <c r="K60" s="21"/>
      <c r="L60" s="22"/>
      <c r="M60" s="22"/>
      <c r="N60" s="22"/>
      <c r="O60" s="2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c r="BD60" s="22"/>
      <c r="BE60" s="22"/>
      <c r="BF60" s="22"/>
      <c r="BG60" s="22"/>
      <c r="BH60" s="22"/>
      <c r="BI60" s="22"/>
      <c r="BJ60" s="22"/>
      <c r="BK60" s="22"/>
      <c r="BL60" s="22"/>
    </row>
    <row r="61" spans="3:64" outlineLevel="1">
      <c r="C61" s="226">
        <f>MAX($B$4:C60)+0.1</f>
        <v>5.2999999999999989</v>
      </c>
      <c r="D61" s="227" t="s">
        <v>129</v>
      </c>
      <c r="E61" s="33"/>
      <c r="F61" s="33"/>
      <c r="G61" s="32"/>
      <c r="H61" s="34"/>
      <c r="I61" s="34"/>
      <c r="J61" s="34"/>
      <c r="K61" s="35"/>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22"/>
    </row>
    <row r="62" spans="3:64" outlineLevel="1">
      <c r="E62" s="20"/>
      <c r="F62" s="20"/>
      <c r="K62" s="67">
        <v>1</v>
      </c>
      <c r="L62" s="67">
        <f>K62+1</f>
        <v>2</v>
      </c>
      <c r="M62" s="67">
        <f t="shared" ref="M62:BD62" si="2">L62+1</f>
        <v>3</v>
      </c>
      <c r="N62" s="67">
        <f t="shared" si="2"/>
        <v>4</v>
      </c>
      <c r="O62" s="67">
        <f t="shared" si="2"/>
        <v>5</v>
      </c>
      <c r="P62" s="67">
        <f t="shared" si="2"/>
        <v>6</v>
      </c>
      <c r="Q62" s="67">
        <f t="shared" si="2"/>
        <v>7</v>
      </c>
      <c r="R62" s="67">
        <f t="shared" si="2"/>
        <v>8</v>
      </c>
      <c r="S62" s="67">
        <f t="shared" si="2"/>
        <v>9</v>
      </c>
      <c r="T62" s="67">
        <f t="shared" si="2"/>
        <v>10</v>
      </c>
      <c r="U62" s="67">
        <f t="shared" si="2"/>
        <v>11</v>
      </c>
      <c r="V62" s="67">
        <f t="shared" si="2"/>
        <v>12</v>
      </c>
      <c r="W62" s="67">
        <f t="shared" si="2"/>
        <v>13</v>
      </c>
      <c r="X62" s="67">
        <f t="shared" si="2"/>
        <v>14</v>
      </c>
      <c r="Y62" s="67">
        <f t="shared" si="2"/>
        <v>15</v>
      </c>
      <c r="Z62" s="67">
        <f t="shared" si="2"/>
        <v>16</v>
      </c>
      <c r="AA62" s="67">
        <f t="shared" si="2"/>
        <v>17</v>
      </c>
      <c r="AB62" s="67">
        <f t="shared" si="2"/>
        <v>18</v>
      </c>
      <c r="AC62" s="67">
        <f t="shared" si="2"/>
        <v>19</v>
      </c>
      <c r="AD62" s="67">
        <f t="shared" si="2"/>
        <v>20</v>
      </c>
      <c r="AE62" s="67">
        <f t="shared" si="2"/>
        <v>21</v>
      </c>
      <c r="AF62" s="67">
        <f t="shared" si="2"/>
        <v>22</v>
      </c>
      <c r="AG62" s="67">
        <f t="shared" si="2"/>
        <v>23</v>
      </c>
      <c r="AH62" s="67">
        <f t="shared" si="2"/>
        <v>24</v>
      </c>
      <c r="AI62" s="67">
        <f t="shared" si="2"/>
        <v>25</v>
      </c>
      <c r="AJ62" s="67">
        <f t="shared" si="2"/>
        <v>26</v>
      </c>
      <c r="AK62" s="67">
        <f t="shared" si="2"/>
        <v>27</v>
      </c>
      <c r="AL62" s="67">
        <f t="shared" si="2"/>
        <v>28</v>
      </c>
      <c r="AM62" s="67">
        <f t="shared" si="2"/>
        <v>29</v>
      </c>
      <c r="AN62" s="67">
        <f t="shared" si="2"/>
        <v>30</v>
      </c>
      <c r="AO62" s="67">
        <f t="shared" si="2"/>
        <v>31</v>
      </c>
      <c r="AP62" s="67">
        <f t="shared" si="2"/>
        <v>32</v>
      </c>
      <c r="AQ62" s="67">
        <f t="shared" si="2"/>
        <v>33</v>
      </c>
      <c r="AR62" s="67">
        <f t="shared" si="2"/>
        <v>34</v>
      </c>
      <c r="AS62" s="67">
        <f t="shared" si="2"/>
        <v>35</v>
      </c>
      <c r="AT62" s="67">
        <f t="shared" si="2"/>
        <v>36</v>
      </c>
      <c r="AU62" s="67">
        <f t="shared" si="2"/>
        <v>37</v>
      </c>
      <c r="AV62" s="67">
        <f t="shared" si="2"/>
        <v>38</v>
      </c>
      <c r="AW62" s="67">
        <f t="shared" si="2"/>
        <v>39</v>
      </c>
      <c r="AX62" s="67">
        <f t="shared" si="2"/>
        <v>40</v>
      </c>
      <c r="AY62" s="67">
        <f t="shared" si="2"/>
        <v>41</v>
      </c>
      <c r="AZ62" s="67">
        <f t="shared" si="2"/>
        <v>42</v>
      </c>
      <c r="BA62" s="67">
        <f t="shared" si="2"/>
        <v>43</v>
      </c>
      <c r="BB62" s="67">
        <f t="shared" si="2"/>
        <v>44</v>
      </c>
      <c r="BC62" s="67">
        <f t="shared" si="2"/>
        <v>45</v>
      </c>
      <c r="BD62" s="67">
        <f t="shared" si="2"/>
        <v>46</v>
      </c>
      <c r="BI62" s="22"/>
      <c r="BJ62" s="22"/>
      <c r="BK62" s="22"/>
      <c r="BL62" s="22"/>
    </row>
    <row r="63" spans="3:64" outlineLevel="1">
      <c r="E63" s="105" t="s">
        <v>119</v>
      </c>
      <c r="F63" s="20"/>
      <c r="G63" s="4" t="s">
        <v>97</v>
      </c>
      <c r="H63" s="6" t="s">
        <v>107</v>
      </c>
      <c r="K63" s="63">
        <v>0</v>
      </c>
      <c r="L63" s="63">
        <v>0</v>
      </c>
      <c r="M63" s="63">
        <v>0</v>
      </c>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22"/>
      <c r="BJ63" s="22"/>
      <c r="BK63" s="22"/>
      <c r="BL63" s="22"/>
    </row>
    <row r="64" spans="3:64" outlineLevel="1">
      <c r="E64" s="105" t="s">
        <v>120</v>
      </c>
      <c r="F64" s="20"/>
      <c r="G64" s="4" t="s">
        <v>97</v>
      </c>
      <c r="H64" s="6" t="s">
        <v>107</v>
      </c>
      <c r="K64" s="63">
        <v>0</v>
      </c>
      <c r="L64" s="63">
        <v>0</v>
      </c>
      <c r="M64" s="63">
        <v>0</v>
      </c>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22"/>
      <c r="BJ64" s="22"/>
      <c r="BK64" s="22"/>
      <c r="BL64" s="22"/>
    </row>
    <row r="65" spans="2:64" outlineLevel="1">
      <c r="E65" s="105" t="s">
        <v>121</v>
      </c>
      <c r="F65" s="20"/>
      <c r="G65" s="4" t="s">
        <v>97</v>
      </c>
      <c r="H65" s="6" t="s">
        <v>107</v>
      </c>
      <c r="K65" s="63">
        <v>0</v>
      </c>
      <c r="L65" s="63">
        <v>0</v>
      </c>
      <c r="M65" s="63">
        <v>0</v>
      </c>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63"/>
      <c r="BI65" s="22"/>
      <c r="BJ65" s="22"/>
      <c r="BK65" s="22"/>
      <c r="BL65" s="22"/>
    </row>
    <row r="66" spans="2:64" outlineLevel="1">
      <c r="E66" s="20" t="s">
        <v>122</v>
      </c>
      <c r="F66" s="20"/>
      <c r="G66" s="4" t="s">
        <v>97</v>
      </c>
      <c r="H66" s="6" t="s">
        <v>107</v>
      </c>
      <c r="K66" s="63">
        <v>0</v>
      </c>
      <c r="L66" s="63">
        <v>0</v>
      </c>
      <c r="M66" s="63">
        <v>0</v>
      </c>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c r="BI66" s="22"/>
      <c r="BJ66" s="22"/>
      <c r="BK66" s="22"/>
      <c r="BL66" s="22"/>
    </row>
    <row r="67" spans="2:64" outlineLevel="1">
      <c r="E67" s="105" t="s">
        <v>123</v>
      </c>
      <c r="F67" s="20"/>
      <c r="G67" s="4" t="s">
        <v>97</v>
      </c>
      <c r="H67" s="6" t="s">
        <v>107</v>
      </c>
      <c r="K67" s="63">
        <v>0</v>
      </c>
      <c r="L67" s="63">
        <v>0</v>
      </c>
      <c r="M67" s="63">
        <v>0</v>
      </c>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c r="BI67" s="22"/>
      <c r="BJ67" s="22"/>
      <c r="BK67" s="22"/>
      <c r="BL67" s="22"/>
    </row>
    <row r="68" spans="2:64" outlineLevel="1">
      <c r="E68" s="20" t="s">
        <v>124</v>
      </c>
      <c r="F68" s="20"/>
      <c r="G68" s="4" t="s">
        <v>97</v>
      </c>
      <c r="H68" s="6" t="s">
        <v>107</v>
      </c>
      <c r="K68" s="63">
        <v>0</v>
      </c>
      <c r="L68" s="63">
        <v>0</v>
      </c>
      <c r="M68" s="63">
        <v>0</v>
      </c>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c r="BI68" s="22"/>
      <c r="BJ68" s="22"/>
      <c r="BK68" s="22"/>
      <c r="BL68" s="22"/>
    </row>
    <row r="69" spans="2:64" outlineLevel="1">
      <c r="E69" s="20" t="s">
        <v>125</v>
      </c>
      <c r="F69" s="20"/>
      <c r="G69" s="4" t="s">
        <v>97</v>
      </c>
      <c r="H69" s="6" t="s">
        <v>107</v>
      </c>
      <c r="K69" s="63">
        <v>0</v>
      </c>
      <c r="L69" s="63">
        <v>0</v>
      </c>
      <c r="M69" s="63">
        <v>0</v>
      </c>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c r="BI69" s="22"/>
      <c r="BJ69" s="22"/>
      <c r="BK69" s="22"/>
      <c r="BL69" s="22"/>
    </row>
    <row r="70" spans="2:64" outlineLevel="1">
      <c r="E70" s="20" t="s">
        <v>126</v>
      </c>
      <c r="F70" s="20"/>
      <c r="G70" s="4" t="s">
        <v>97</v>
      </c>
      <c r="H70" s="6" t="s">
        <v>107</v>
      </c>
      <c r="K70" s="63">
        <v>0</v>
      </c>
      <c r="L70" s="63">
        <v>0</v>
      </c>
      <c r="M70" s="63">
        <v>0</v>
      </c>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c r="AY70" s="63"/>
      <c r="AZ70" s="63"/>
      <c r="BA70" s="63"/>
      <c r="BB70" s="63"/>
      <c r="BC70" s="63"/>
      <c r="BD70" s="63"/>
      <c r="BE70" s="63"/>
      <c r="BF70" s="63"/>
      <c r="BG70" s="63"/>
      <c r="BH70" s="63"/>
      <c r="BI70" s="22"/>
      <c r="BJ70" s="22"/>
      <c r="BK70" s="22"/>
      <c r="BL70" s="22"/>
    </row>
    <row r="71" spans="2:64" outlineLevel="1">
      <c r="E71" s="20" t="s">
        <v>127</v>
      </c>
      <c r="F71" s="20"/>
      <c r="G71" s="4" t="s">
        <v>97</v>
      </c>
      <c r="H71" s="6" t="s">
        <v>107</v>
      </c>
      <c r="K71" s="63">
        <v>0</v>
      </c>
      <c r="L71" s="63">
        <v>0</v>
      </c>
      <c r="M71" s="63">
        <v>0</v>
      </c>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22"/>
      <c r="BJ71" s="22"/>
      <c r="BK71" s="22"/>
      <c r="BL71" s="22"/>
    </row>
    <row r="72" spans="2:64" outlineLevel="1">
      <c r="E72" s="105" t="s">
        <v>128</v>
      </c>
      <c r="F72" s="20"/>
      <c r="G72" s="4" t="s">
        <v>97</v>
      </c>
      <c r="H72" s="6" t="s">
        <v>107</v>
      </c>
      <c r="K72" s="63">
        <v>0</v>
      </c>
      <c r="L72" s="63">
        <v>0</v>
      </c>
      <c r="M72" s="63">
        <v>0</v>
      </c>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c r="BE72" s="63"/>
      <c r="BF72" s="63"/>
      <c r="BG72" s="63"/>
      <c r="BH72" s="63"/>
      <c r="BI72" s="22"/>
      <c r="BJ72" s="22"/>
      <c r="BK72" s="22"/>
      <c r="BL72" s="22"/>
    </row>
    <row r="73" spans="2:64" outlineLevel="1">
      <c r="E73" s="20"/>
      <c r="F73" s="20"/>
      <c r="K73" s="21"/>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2"/>
      <c r="AS73" s="22"/>
      <c r="AT73" s="22"/>
      <c r="AU73" s="22"/>
      <c r="AV73" s="22"/>
      <c r="AW73" s="22"/>
      <c r="AX73" s="22"/>
      <c r="AY73" s="22"/>
      <c r="AZ73" s="22"/>
      <c r="BA73" s="22"/>
      <c r="BB73" s="22"/>
      <c r="BC73" s="22"/>
      <c r="BD73" s="22"/>
      <c r="BE73" s="22"/>
      <c r="BF73" s="22"/>
      <c r="BG73" s="22"/>
      <c r="BH73" s="22"/>
      <c r="BI73" s="22"/>
      <c r="BJ73" s="22"/>
      <c r="BK73" s="22"/>
      <c r="BL73" s="22"/>
    </row>
    <row r="74" spans="2:64" outlineLevel="1">
      <c r="C74" s="226">
        <f>MAX($B$4:C73)+0.1</f>
        <v>5.3999999999999986</v>
      </c>
      <c r="D74" s="227" t="s">
        <v>129</v>
      </c>
      <c r="E74" s="33"/>
      <c r="F74" s="33"/>
      <c r="G74" s="32"/>
      <c r="H74" s="34"/>
      <c r="I74" s="34"/>
      <c r="J74" s="34"/>
      <c r="K74" s="35"/>
      <c r="L74" s="36"/>
      <c r="M74" s="36"/>
      <c r="N74" s="36"/>
      <c r="O74" s="36"/>
      <c r="P74" s="36"/>
      <c r="Q74" s="36"/>
      <c r="R74" s="36"/>
      <c r="S74" s="36"/>
      <c r="T74" s="36"/>
      <c r="U74" s="36"/>
      <c r="V74" s="36"/>
      <c r="W74" s="36"/>
      <c r="X74" s="36"/>
      <c r="Y74" s="36"/>
      <c r="Z74" s="36"/>
      <c r="AA74" s="36"/>
      <c r="AB74" s="36"/>
      <c r="AC74" s="36"/>
      <c r="AD74" s="36"/>
      <c r="AE74" s="36"/>
      <c r="AF74" s="36"/>
      <c r="AG74" s="36"/>
      <c r="AH74" s="36"/>
      <c r="AI74" s="36"/>
      <c r="AJ74" s="36"/>
      <c r="AK74" s="36"/>
      <c r="AL74" s="36"/>
      <c r="AM74" s="36"/>
      <c r="AN74" s="36"/>
      <c r="AO74" s="36"/>
      <c r="AP74" s="36"/>
      <c r="AQ74" s="36"/>
      <c r="AR74" s="36"/>
      <c r="AS74" s="36"/>
      <c r="AT74" s="36"/>
      <c r="AU74" s="36"/>
      <c r="AV74" s="36"/>
      <c r="AW74" s="36"/>
      <c r="AX74" s="36"/>
      <c r="AY74" s="36"/>
      <c r="AZ74" s="36"/>
      <c r="BA74" s="36"/>
      <c r="BB74" s="36"/>
      <c r="BC74" s="36"/>
      <c r="BD74" s="36"/>
      <c r="BE74" s="36"/>
      <c r="BF74" s="36"/>
      <c r="BG74" s="36"/>
      <c r="BH74" s="36"/>
      <c r="BI74" s="36"/>
      <c r="BJ74" s="36"/>
      <c r="BK74" s="36"/>
      <c r="BL74" s="22"/>
    </row>
    <row r="75" spans="2:64" outlineLevel="1">
      <c r="K75" s="67">
        <v>1</v>
      </c>
      <c r="L75" s="67">
        <v>2</v>
      </c>
      <c r="M75" s="67">
        <v>3</v>
      </c>
      <c r="N75" s="67">
        <v>4</v>
      </c>
      <c r="O75" s="67">
        <v>5</v>
      </c>
      <c r="P75" s="67">
        <v>6</v>
      </c>
      <c r="Q75" s="67">
        <v>7</v>
      </c>
      <c r="R75" s="67">
        <v>8</v>
      </c>
      <c r="S75" s="67">
        <v>9</v>
      </c>
      <c r="T75" s="67">
        <v>10</v>
      </c>
      <c r="U75" s="67">
        <v>11</v>
      </c>
      <c r="V75" s="67">
        <v>12</v>
      </c>
      <c r="W75" s="67">
        <v>13</v>
      </c>
      <c r="X75" s="67">
        <v>14</v>
      </c>
      <c r="Y75" s="67">
        <v>15</v>
      </c>
      <c r="Z75" s="67">
        <v>16</v>
      </c>
      <c r="AA75" s="67">
        <v>17</v>
      </c>
      <c r="AB75" s="67">
        <v>18</v>
      </c>
      <c r="AC75" s="67">
        <v>19</v>
      </c>
      <c r="AD75" s="67">
        <v>20</v>
      </c>
      <c r="AE75" s="67">
        <v>21</v>
      </c>
      <c r="AF75" s="67">
        <v>22</v>
      </c>
      <c r="AG75" s="67">
        <v>23</v>
      </c>
      <c r="AH75" s="67">
        <v>24</v>
      </c>
      <c r="AI75" s="67">
        <v>25</v>
      </c>
      <c r="AJ75" s="67">
        <v>26</v>
      </c>
      <c r="AK75" s="67">
        <v>27</v>
      </c>
      <c r="AL75" s="67">
        <v>28</v>
      </c>
      <c r="AM75" s="67">
        <v>29</v>
      </c>
      <c r="AN75" s="67">
        <v>30</v>
      </c>
      <c r="AO75" s="67">
        <v>31</v>
      </c>
      <c r="AP75" s="67">
        <v>32</v>
      </c>
      <c r="AQ75" s="67">
        <v>33</v>
      </c>
      <c r="AR75" s="67">
        <v>34</v>
      </c>
      <c r="AS75" s="67">
        <v>35</v>
      </c>
      <c r="AT75" s="67">
        <v>36</v>
      </c>
      <c r="AU75" s="67">
        <v>37</v>
      </c>
      <c r="AV75" s="67">
        <v>38</v>
      </c>
      <c r="AW75" s="67">
        <v>39</v>
      </c>
      <c r="AX75" s="67">
        <v>40</v>
      </c>
      <c r="AY75" s="67">
        <v>41</v>
      </c>
      <c r="AZ75" s="67">
        <v>42</v>
      </c>
      <c r="BA75" s="67">
        <v>43</v>
      </c>
      <c r="BB75" s="67">
        <v>44</v>
      </c>
      <c r="BC75" s="67">
        <v>45</v>
      </c>
      <c r="BD75" s="67">
        <v>46</v>
      </c>
      <c r="BE75" s="43"/>
      <c r="BF75" s="43"/>
      <c r="BG75" s="43"/>
      <c r="BH75" s="43"/>
      <c r="BI75" s="22"/>
      <c r="BJ75" s="22"/>
      <c r="BK75" s="22"/>
      <c r="BL75" s="22"/>
    </row>
    <row r="76" spans="2:64" outlineLevel="1">
      <c r="B76" s="105"/>
      <c r="E76" s="105" t="s">
        <v>119</v>
      </c>
      <c r="F76" s="20"/>
      <c r="G76" s="4" t="s">
        <v>97</v>
      </c>
      <c r="H76" s="6" t="s">
        <v>108</v>
      </c>
      <c r="K76" s="63">
        <v>0</v>
      </c>
      <c r="L76" s="63">
        <v>0</v>
      </c>
      <c r="M76" s="63">
        <v>0</v>
      </c>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c r="BF76" s="63"/>
      <c r="BG76" s="63"/>
      <c r="BH76" s="63"/>
      <c r="BI76" s="22"/>
      <c r="BJ76" s="22"/>
      <c r="BK76" s="22"/>
      <c r="BL76" s="22"/>
    </row>
    <row r="77" spans="2:64" outlineLevel="1">
      <c r="B77" s="105"/>
      <c r="E77" s="105" t="s">
        <v>120</v>
      </c>
      <c r="F77" s="20"/>
      <c r="G77" s="4" t="s">
        <v>97</v>
      </c>
      <c r="H77" s="6" t="s">
        <v>108</v>
      </c>
      <c r="K77" s="63">
        <v>0</v>
      </c>
      <c r="L77" s="63">
        <v>0</v>
      </c>
      <c r="M77" s="63">
        <v>0</v>
      </c>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c r="BE77" s="63"/>
      <c r="BF77" s="63"/>
      <c r="BG77" s="63"/>
      <c r="BH77" s="63"/>
      <c r="BI77" s="22"/>
      <c r="BJ77" s="22"/>
      <c r="BK77" s="22"/>
      <c r="BL77" s="22"/>
    </row>
    <row r="78" spans="2:64" outlineLevel="1">
      <c r="B78" s="105"/>
      <c r="E78" s="105" t="s">
        <v>121</v>
      </c>
      <c r="F78" s="20"/>
      <c r="G78" s="4" t="s">
        <v>97</v>
      </c>
      <c r="H78" s="6" t="s">
        <v>108</v>
      </c>
      <c r="K78" s="63">
        <v>0</v>
      </c>
      <c r="L78" s="63">
        <v>0</v>
      </c>
      <c r="M78" s="63">
        <v>0</v>
      </c>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c r="BE78" s="63"/>
      <c r="BF78" s="63"/>
      <c r="BG78" s="63"/>
      <c r="BH78" s="63"/>
      <c r="BI78" s="22"/>
      <c r="BJ78" s="22"/>
      <c r="BK78" s="22"/>
      <c r="BL78" s="22"/>
    </row>
    <row r="79" spans="2:64" outlineLevel="1">
      <c r="B79" s="105"/>
      <c r="E79" s="20" t="s">
        <v>122</v>
      </c>
      <c r="F79" s="20"/>
      <c r="G79" s="4" t="s">
        <v>97</v>
      </c>
      <c r="H79" s="6" t="s">
        <v>108</v>
      </c>
      <c r="K79" s="63">
        <v>0</v>
      </c>
      <c r="L79" s="63">
        <v>0</v>
      </c>
      <c r="M79" s="63">
        <v>0</v>
      </c>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22"/>
      <c r="BJ79" s="22"/>
      <c r="BK79" s="22"/>
      <c r="BL79" s="22"/>
    </row>
    <row r="80" spans="2:64" outlineLevel="1">
      <c r="B80" s="105"/>
      <c r="E80" s="105" t="s">
        <v>123</v>
      </c>
      <c r="F80" s="20"/>
      <c r="G80" s="4" t="s">
        <v>97</v>
      </c>
      <c r="H80" s="6" t="s">
        <v>108</v>
      </c>
      <c r="K80" s="63">
        <v>0</v>
      </c>
      <c r="L80" s="63">
        <v>0</v>
      </c>
      <c r="M80" s="63">
        <v>0</v>
      </c>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63"/>
      <c r="AZ80" s="63"/>
      <c r="BA80" s="63"/>
      <c r="BB80" s="63"/>
      <c r="BC80" s="63"/>
      <c r="BD80" s="63"/>
      <c r="BE80" s="63"/>
      <c r="BF80" s="63"/>
      <c r="BG80" s="63"/>
      <c r="BH80" s="63"/>
      <c r="BI80" s="22"/>
      <c r="BJ80" s="22"/>
      <c r="BK80" s="22"/>
      <c r="BL80" s="22"/>
    </row>
    <row r="81" spans="2:64" outlineLevel="1">
      <c r="B81" s="20"/>
      <c r="E81" s="20" t="s">
        <v>124</v>
      </c>
      <c r="F81" s="20"/>
      <c r="G81" s="4" t="s">
        <v>97</v>
      </c>
      <c r="H81" s="6" t="s">
        <v>108</v>
      </c>
      <c r="K81" s="63">
        <v>0</v>
      </c>
      <c r="L81" s="63">
        <v>0</v>
      </c>
      <c r="M81" s="63">
        <v>0</v>
      </c>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22"/>
      <c r="BJ81" s="22"/>
      <c r="BK81" s="22"/>
      <c r="BL81" s="22"/>
    </row>
    <row r="82" spans="2:64" outlineLevel="1">
      <c r="E82" s="20" t="s">
        <v>125</v>
      </c>
      <c r="F82" s="20"/>
      <c r="G82" s="4" t="s">
        <v>97</v>
      </c>
      <c r="H82" s="6" t="s">
        <v>108</v>
      </c>
      <c r="K82" s="63">
        <v>0</v>
      </c>
      <c r="L82" s="63">
        <v>0</v>
      </c>
      <c r="M82" s="63">
        <v>0</v>
      </c>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c r="AY82" s="63"/>
      <c r="AZ82" s="63"/>
      <c r="BA82" s="63"/>
      <c r="BB82" s="63"/>
      <c r="BC82" s="63"/>
      <c r="BD82" s="63"/>
      <c r="BE82" s="63"/>
      <c r="BF82" s="63"/>
      <c r="BG82" s="63"/>
      <c r="BH82" s="63"/>
      <c r="BI82" s="22"/>
      <c r="BJ82" s="22"/>
      <c r="BK82" s="22"/>
      <c r="BL82" s="22"/>
    </row>
    <row r="83" spans="2:64" outlineLevel="1">
      <c r="B83" s="20"/>
      <c r="E83" s="20" t="s">
        <v>126</v>
      </c>
      <c r="F83" s="20"/>
      <c r="G83" s="4" t="s">
        <v>97</v>
      </c>
      <c r="H83" s="6" t="s">
        <v>108</v>
      </c>
      <c r="K83" s="63">
        <v>0</v>
      </c>
      <c r="L83" s="63">
        <v>0</v>
      </c>
      <c r="M83" s="63">
        <v>0</v>
      </c>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c r="BE83" s="63"/>
      <c r="BF83" s="63"/>
      <c r="BG83" s="63"/>
      <c r="BH83" s="63"/>
      <c r="BI83" s="22"/>
      <c r="BJ83" s="22"/>
      <c r="BK83" s="22"/>
      <c r="BL83" s="22"/>
    </row>
    <row r="84" spans="2:64" outlineLevel="1">
      <c r="B84" s="20"/>
      <c r="E84" s="20" t="s">
        <v>127</v>
      </c>
      <c r="F84" s="20"/>
      <c r="G84" s="4" t="s">
        <v>97</v>
      </c>
      <c r="H84" s="6" t="s">
        <v>108</v>
      </c>
      <c r="K84" s="63">
        <v>0</v>
      </c>
      <c r="L84" s="63">
        <v>0</v>
      </c>
      <c r="M84" s="63">
        <v>0</v>
      </c>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c r="AZ84" s="63"/>
      <c r="BA84" s="63"/>
      <c r="BB84" s="63"/>
      <c r="BC84" s="63"/>
      <c r="BD84" s="63"/>
      <c r="BE84" s="63"/>
      <c r="BF84" s="63"/>
      <c r="BG84" s="63"/>
      <c r="BH84" s="63"/>
      <c r="BI84" s="22"/>
      <c r="BJ84" s="22"/>
      <c r="BK84" s="22"/>
      <c r="BL84" s="22"/>
    </row>
    <row r="85" spans="2:64" outlineLevel="1">
      <c r="B85" s="105"/>
      <c r="E85" s="105" t="s">
        <v>128</v>
      </c>
      <c r="F85" s="20"/>
      <c r="G85" s="4" t="s">
        <v>97</v>
      </c>
      <c r="H85" s="6" t="s">
        <v>108</v>
      </c>
      <c r="K85" s="63">
        <v>0</v>
      </c>
      <c r="L85" s="63">
        <v>0</v>
      </c>
      <c r="M85" s="63">
        <v>0</v>
      </c>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22"/>
      <c r="BJ85" s="22"/>
      <c r="BK85" s="22"/>
      <c r="BL85" s="22"/>
    </row>
    <row r="86" spans="2:64" outlineLevel="1">
      <c r="E86" s="20"/>
      <c r="F86" s="20"/>
      <c r="K86" s="147"/>
      <c r="L86" s="147"/>
      <c r="M86" s="147"/>
      <c r="N86" s="147"/>
      <c r="O86" s="147"/>
      <c r="P86" s="147"/>
      <c r="Q86" s="147"/>
      <c r="R86" s="147"/>
      <c r="S86" s="147"/>
      <c r="T86" s="147"/>
      <c r="U86" s="147"/>
      <c r="V86" s="147"/>
      <c r="W86" s="147"/>
      <c r="X86" s="147"/>
      <c r="Y86" s="147"/>
      <c r="Z86" s="147"/>
      <c r="AA86" s="147"/>
      <c r="AB86" s="147"/>
      <c r="AC86" s="147"/>
      <c r="AD86" s="147"/>
      <c r="AE86" s="147"/>
      <c r="AF86" s="147"/>
      <c r="AG86" s="147"/>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22"/>
      <c r="BF86" s="22"/>
      <c r="BG86" s="22"/>
      <c r="BH86" s="22"/>
      <c r="BI86" s="22"/>
      <c r="BJ86" s="22"/>
      <c r="BK86" s="22"/>
      <c r="BL86" s="22"/>
    </row>
    <row r="87" spans="2:64" outlineLevel="1">
      <c r="C87" s="226">
        <f>MAX($B$4:C86)+0.1</f>
        <v>5.4999999999999982</v>
      </c>
      <c r="D87" s="227" t="s">
        <v>56</v>
      </c>
      <c r="E87" s="33"/>
      <c r="F87" s="33"/>
      <c r="G87" s="32"/>
      <c r="H87" s="34"/>
      <c r="I87" s="34"/>
      <c r="J87" s="34"/>
      <c r="K87" s="35"/>
      <c r="L87" s="36"/>
      <c r="M87" s="36"/>
      <c r="N87" s="36"/>
      <c r="O87" s="36"/>
      <c r="P87" s="36"/>
      <c r="Q87" s="36"/>
      <c r="R87" s="36"/>
      <c r="S87" s="36"/>
      <c r="T87" s="36"/>
      <c r="U87" s="36"/>
      <c r="V87" s="36"/>
      <c r="W87" s="36"/>
      <c r="X87" s="36"/>
      <c r="Y87" s="36"/>
      <c r="Z87" s="36"/>
      <c r="AA87" s="36"/>
      <c r="AB87" s="36"/>
      <c r="AC87" s="36"/>
      <c r="AD87" s="36"/>
      <c r="AE87" s="36"/>
      <c r="AF87" s="36"/>
      <c r="AG87" s="36"/>
      <c r="AH87" s="36"/>
      <c r="AI87" s="36"/>
      <c r="AJ87" s="36"/>
      <c r="AK87" s="36"/>
      <c r="AL87" s="36"/>
      <c r="AM87" s="36"/>
      <c r="AN87" s="36"/>
      <c r="AO87" s="36"/>
      <c r="AP87" s="36"/>
      <c r="AQ87" s="36"/>
      <c r="AR87" s="36"/>
      <c r="AS87" s="36"/>
      <c r="AT87" s="36"/>
      <c r="AU87" s="36"/>
      <c r="AV87" s="36"/>
      <c r="AW87" s="36"/>
      <c r="AX87" s="36"/>
      <c r="AY87" s="36"/>
      <c r="AZ87" s="36"/>
      <c r="BA87" s="36"/>
      <c r="BB87" s="36"/>
      <c r="BC87" s="36"/>
      <c r="BD87" s="36"/>
      <c r="BE87" s="36"/>
      <c r="BF87" s="36"/>
      <c r="BG87" s="36"/>
      <c r="BH87" s="36"/>
      <c r="BI87" s="36"/>
      <c r="BJ87" s="36"/>
      <c r="BK87" s="36"/>
      <c r="BL87" s="22"/>
    </row>
    <row r="88" spans="2:64" outlineLevel="1">
      <c r="E88" s="20"/>
      <c r="F88" s="20"/>
      <c r="K88" s="67">
        <v>1</v>
      </c>
      <c r="L88" s="67">
        <f>K88+1</f>
        <v>2</v>
      </c>
      <c r="M88" s="67">
        <f t="shared" ref="M88:BD88" si="3">L88+1</f>
        <v>3</v>
      </c>
      <c r="N88" s="67">
        <f t="shared" si="3"/>
        <v>4</v>
      </c>
      <c r="O88" s="67">
        <f t="shared" si="3"/>
        <v>5</v>
      </c>
      <c r="P88" s="67">
        <f t="shared" si="3"/>
        <v>6</v>
      </c>
      <c r="Q88" s="67">
        <f t="shared" si="3"/>
        <v>7</v>
      </c>
      <c r="R88" s="67">
        <f t="shared" si="3"/>
        <v>8</v>
      </c>
      <c r="S88" s="67">
        <f t="shared" si="3"/>
        <v>9</v>
      </c>
      <c r="T88" s="67">
        <f t="shared" si="3"/>
        <v>10</v>
      </c>
      <c r="U88" s="67">
        <f t="shared" si="3"/>
        <v>11</v>
      </c>
      <c r="V88" s="67">
        <f t="shared" si="3"/>
        <v>12</v>
      </c>
      <c r="W88" s="67">
        <f t="shared" si="3"/>
        <v>13</v>
      </c>
      <c r="X88" s="67">
        <f t="shared" si="3"/>
        <v>14</v>
      </c>
      <c r="Y88" s="67">
        <f t="shared" si="3"/>
        <v>15</v>
      </c>
      <c r="Z88" s="67">
        <f t="shared" si="3"/>
        <v>16</v>
      </c>
      <c r="AA88" s="67">
        <f t="shared" si="3"/>
        <v>17</v>
      </c>
      <c r="AB88" s="67">
        <f t="shared" si="3"/>
        <v>18</v>
      </c>
      <c r="AC88" s="67">
        <f t="shared" si="3"/>
        <v>19</v>
      </c>
      <c r="AD88" s="67">
        <f t="shared" si="3"/>
        <v>20</v>
      </c>
      <c r="AE88" s="67">
        <f t="shared" si="3"/>
        <v>21</v>
      </c>
      <c r="AF88" s="67">
        <f t="shared" si="3"/>
        <v>22</v>
      </c>
      <c r="AG88" s="67">
        <f t="shared" si="3"/>
        <v>23</v>
      </c>
      <c r="AH88" s="67">
        <f t="shared" si="3"/>
        <v>24</v>
      </c>
      <c r="AI88" s="67">
        <f t="shared" si="3"/>
        <v>25</v>
      </c>
      <c r="AJ88" s="67">
        <f t="shared" si="3"/>
        <v>26</v>
      </c>
      <c r="AK88" s="67">
        <f t="shared" si="3"/>
        <v>27</v>
      </c>
      <c r="AL88" s="67">
        <f t="shared" si="3"/>
        <v>28</v>
      </c>
      <c r="AM88" s="67">
        <f t="shared" si="3"/>
        <v>29</v>
      </c>
      <c r="AN88" s="67">
        <f t="shared" si="3"/>
        <v>30</v>
      </c>
      <c r="AO88" s="67">
        <f t="shared" si="3"/>
        <v>31</v>
      </c>
      <c r="AP88" s="67">
        <f t="shared" si="3"/>
        <v>32</v>
      </c>
      <c r="AQ88" s="67">
        <f t="shared" si="3"/>
        <v>33</v>
      </c>
      <c r="AR88" s="67">
        <f t="shared" si="3"/>
        <v>34</v>
      </c>
      <c r="AS88" s="67">
        <f t="shared" si="3"/>
        <v>35</v>
      </c>
      <c r="AT88" s="67">
        <f t="shared" si="3"/>
        <v>36</v>
      </c>
      <c r="AU88" s="67">
        <f t="shared" si="3"/>
        <v>37</v>
      </c>
      <c r="AV88" s="67">
        <f t="shared" si="3"/>
        <v>38</v>
      </c>
      <c r="AW88" s="67">
        <f t="shared" si="3"/>
        <v>39</v>
      </c>
      <c r="AX88" s="67">
        <f t="shared" si="3"/>
        <v>40</v>
      </c>
      <c r="AY88" s="67">
        <f t="shared" si="3"/>
        <v>41</v>
      </c>
      <c r="AZ88" s="67">
        <f t="shared" si="3"/>
        <v>42</v>
      </c>
      <c r="BA88" s="67">
        <f t="shared" si="3"/>
        <v>43</v>
      </c>
      <c r="BB88" s="67">
        <f t="shared" si="3"/>
        <v>44</v>
      </c>
      <c r="BC88" s="67">
        <f t="shared" si="3"/>
        <v>45</v>
      </c>
      <c r="BD88" s="67">
        <f t="shared" si="3"/>
        <v>46</v>
      </c>
      <c r="BI88" s="22"/>
      <c r="BJ88" s="22"/>
      <c r="BK88" s="22"/>
      <c r="BL88" s="22"/>
    </row>
    <row r="89" spans="2:64" outlineLevel="1">
      <c r="E89" s="105" t="s">
        <v>119</v>
      </c>
      <c r="F89" s="20"/>
      <c r="G89" s="4" t="s">
        <v>97</v>
      </c>
      <c r="H89" s="65" t="str">
        <f>Interface!$J$59</f>
        <v>Licensee 1</v>
      </c>
      <c r="J89" s="211">
        <f>SUM(K89:BD89)</f>
        <v>0</v>
      </c>
      <c r="K89" s="93">
        <f t="shared" ref="K89:M95" si="4">CHOOSE($H$16,K37,K50,K63,K76)</f>
        <v>0</v>
      </c>
      <c r="L89" s="93">
        <f t="shared" ref="L89:M89" si="5">CHOOSE($H$16,L37,L50,L63,L76)</f>
        <v>0</v>
      </c>
      <c r="M89" s="93">
        <f t="shared" si="5"/>
        <v>0</v>
      </c>
      <c r="N89" s="93"/>
      <c r="O89" s="93"/>
      <c r="P89" s="93"/>
      <c r="Q89" s="93"/>
      <c r="R89" s="93"/>
      <c r="S89" s="93"/>
      <c r="T89" s="93"/>
      <c r="U89" s="93"/>
      <c r="V89" s="93"/>
      <c r="W89" s="93"/>
      <c r="X89" s="93"/>
      <c r="Y89" s="93"/>
      <c r="Z89" s="93"/>
      <c r="AA89" s="93"/>
      <c r="AB89" s="93"/>
      <c r="AC89" s="93"/>
      <c r="AD89" s="93"/>
      <c r="AE89" s="93"/>
      <c r="AF89" s="93"/>
      <c r="AG89" s="93"/>
      <c r="AH89" s="93"/>
      <c r="AI89" s="93"/>
      <c r="AJ89" s="93"/>
      <c r="AK89" s="93"/>
      <c r="AL89" s="93"/>
      <c r="AM89" s="93"/>
      <c r="AN89" s="93"/>
      <c r="AO89" s="93"/>
      <c r="AP89" s="93"/>
      <c r="AQ89" s="93"/>
      <c r="AR89" s="93"/>
      <c r="AS89" s="93"/>
      <c r="AT89" s="93"/>
      <c r="AU89" s="93"/>
      <c r="AV89" s="93"/>
      <c r="AW89" s="93"/>
      <c r="AX89" s="93"/>
      <c r="AY89" s="93"/>
      <c r="AZ89" s="93"/>
      <c r="BA89" s="93"/>
      <c r="BB89" s="93"/>
      <c r="BC89" s="93"/>
      <c r="BD89" s="93"/>
      <c r="BI89" s="22"/>
      <c r="BJ89" s="22"/>
      <c r="BK89" s="22"/>
      <c r="BL89" s="22"/>
    </row>
    <row r="90" spans="2:64" outlineLevel="1">
      <c r="E90" s="105" t="s">
        <v>120</v>
      </c>
      <c r="F90" s="20"/>
      <c r="G90" s="4" t="s">
        <v>97</v>
      </c>
      <c r="H90" s="65" t="str">
        <f>Interface!$J$59</f>
        <v>Licensee 1</v>
      </c>
      <c r="J90" s="211">
        <f t="shared" ref="J90:J98" si="6">SUM(K90:BD90)</f>
        <v>0</v>
      </c>
      <c r="K90" s="93">
        <f t="shared" si="4"/>
        <v>0</v>
      </c>
      <c r="L90" s="93">
        <f t="shared" ref="L90:M90" si="7">CHOOSE($H$16,L38,L51,L64,L77)</f>
        <v>0</v>
      </c>
      <c r="M90" s="93">
        <f t="shared" si="7"/>
        <v>0</v>
      </c>
      <c r="N90" s="93"/>
      <c r="O90" s="93"/>
      <c r="P90" s="93"/>
      <c r="Q90" s="93"/>
      <c r="R90" s="93"/>
      <c r="S90" s="93"/>
      <c r="T90" s="93"/>
      <c r="U90" s="93"/>
      <c r="V90" s="93"/>
      <c r="W90" s="93"/>
      <c r="X90" s="93"/>
      <c r="Y90" s="93"/>
      <c r="Z90" s="93"/>
      <c r="AA90" s="93"/>
      <c r="AB90" s="93"/>
      <c r="AC90" s="93"/>
      <c r="AD90" s="93"/>
      <c r="AE90" s="93"/>
      <c r="AF90" s="93"/>
      <c r="AG90" s="93"/>
      <c r="AH90" s="93"/>
      <c r="AI90" s="93"/>
      <c r="AJ90" s="93"/>
      <c r="AK90" s="93"/>
      <c r="AL90" s="93"/>
      <c r="AM90" s="93"/>
      <c r="AN90" s="93"/>
      <c r="AO90" s="93"/>
      <c r="AP90" s="93"/>
      <c r="AQ90" s="93"/>
      <c r="AR90" s="93"/>
      <c r="AS90" s="93"/>
      <c r="AT90" s="93"/>
      <c r="AU90" s="93"/>
      <c r="AV90" s="93"/>
      <c r="AW90" s="93"/>
      <c r="AX90" s="93"/>
      <c r="AY90" s="93"/>
      <c r="AZ90" s="93"/>
      <c r="BA90" s="93"/>
      <c r="BB90" s="93"/>
      <c r="BC90" s="93"/>
      <c r="BD90" s="93"/>
      <c r="BI90" s="22"/>
      <c r="BJ90" s="22"/>
      <c r="BK90" s="22"/>
      <c r="BL90" s="22"/>
    </row>
    <row r="91" spans="2:64" outlineLevel="1">
      <c r="E91" s="105" t="s">
        <v>121</v>
      </c>
      <c r="F91" s="20"/>
      <c r="G91" s="4" t="s">
        <v>97</v>
      </c>
      <c r="H91" s="65" t="str">
        <f>Interface!$J$59</f>
        <v>Licensee 1</v>
      </c>
      <c r="J91" s="211">
        <f t="shared" si="6"/>
        <v>0</v>
      </c>
      <c r="K91" s="93">
        <f t="shared" si="4"/>
        <v>0</v>
      </c>
      <c r="L91" s="93">
        <f t="shared" ref="L91:M91" si="8">CHOOSE($H$16,L39,L52,L65,L78)</f>
        <v>0</v>
      </c>
      <c r="M91" s="93">
        <f t="shared" si="8"/>
        <v>0</v>
      </c>
      <c r="N91" s="93"/>
      <c r="O91" s="93"/>
      <c r="P91" s="93"/>
      <c r="Q91" s="93"/>
      <c r="R91" s="93"/>
      <c r="S91" s="93"/>
      <c r="T91" s="93"/>
      <c r="U91" s="93"/>
      <c r="V91" s="93"/>
      <c r="W91" s="93"/>
      <c r="X91" s="93"/>
      <c r="Y91" s="93"/>
      <c r="Z91" s="93"/>
      <c r="AA91" s="93"/>
      <c r="AB91" s="93"/>
      <c r="AC91" s="93"/>
      <c r="AD91" s="93"/>
      <c r="AE91" s="93"/>
      <c r="AF91" s="93"/>
      <c r="AG91" s="93"/>
      <c r="AH91" s="93"/>
      <c r="AI91" s="93"/>
      <c r="AJ91" s="93"/>
      <c r="AK91" s="93"/>
      <c r="AL91" s="93"/>
      <c r="AM91" s="93"/>
      <c r="AN91" s="93"/>
      <c r="AO91" s="93"/>
      <c r="AP91" s="93"/>
      <c r="AQ91" s="93"/>
      <c r="AR91" s="93"/>
      <c r="AS91" s="93"/>
      <c r="AT91" s="93"/>
      <c r="AU91" s="93"/>
      <c r="AV91" s="93"/>
      <c r="AW91" s="93"/>
      <c r="AX91" s="93"/>
      <c r="AY91" s="93"/>
      <c r="AZ91" s="93"/>
      <c r="BA91" s="93"/>
      <c r="BB91" s="93"/>
      <c r="BC91" s="93"/>
      <c r="BD91" s="93"/>
      <c r="BI91" s="22"/>
      <c r="BJ91" s="22"/>
      <c r="BK91" s="22"/>
      <c r="BL91" s="22"/>
    </row>
    <row r="92" spans="2:64" outlineLevel="1">
      <c r="E92" s="20" t="s">
        <v>122</v>
      </c>
      <c r="F92" s="20"/>
      <c r="G92" s="4" t="s">
        <v>97</v>
      </c>
      <c r="H92" s="65" t="str">
        <f>Interface!$J$59</f>
        <v>Licensee 1</v>
      </c>
      <c r="J92" s="211">
        <f t="shared" si="6"/>
        <v>1082.9161078398829</v>
      </c>
      <c r="K92" s="93">
        <f t="shared" si="4"/>
        <v>356.1548256309049</v>
      </c>
      <c r="L92" s="93">
        <f t="shared" ref="L92:M92" si="9">CHOOSE($H$16,L40,L53,L66,L79)</f>
        <v>726.76128220897795</v>
      </c>
      <c r="M92" s="93">
        <f t="shared" si="9"/>
        <v>0</v>
      </c>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c r="AR92" s="93"/>
      <c r="AS92" s="93"/>
      <c r="AT92" s="93"/>
      <c r="AU92" s="93"/>
      <c r="AV92" s="93"/>
      <c r="AW92" s="93"/>
      <c r="AX92" s="93"/>
      <c r="AY92" s="93"/>
      <c r="AZ92" s="93"/>
      <c r="BA92" s="93"/>
      <c r="BB92" s="93"/>
      <c r="BC92" s="93"/>
      <c r="BD92" s="93"/>
      <c r="BI92" s="22"/>
      <c r="BJ92" s="22"/>
      <c r="BK92" s="22"/>
      <c r="BL92" s="22"/>
    </row>
    <row r="93" spans="2:64" outlineLevel="1">
      <c r="E93" s="105" t="s">
        <v>123</v>
      </c>
      <c r="F93" s="20"/>
      <c r="G93" s="4" t="s">
        <v>97</v>
      </c>
      <c r="H93" s="65" t="str">
        <f>Interface!$J$59</f>
        <v>Licensee 1</v>
      </c>
      <c r="J93" s="211">
        <f t="shared" si="6"/>
        <v>0</v>
      </c>
      <c r="K93" s="93">
        <f t="shared" si="4"/>
        <v>0</v>
      </c>
      <c r="L93" s="93">
        <f t="shared" ref="L93:M93" si="10">CHOOSE($H$16,L41,L54,L67,L80)</f>
        <v>0</v>
      </c>
      <c r="M93" s="93">
        <f t="shared" si="10"/>
        <v>0</v>
      </c>
      <c r="N93" s="93"/>
      <c r="O93" s="93"/>
      <c r="P93" s="93"/>
      <c r="Q93" s="93"/>
      <c r="R93" s="93"/>
      <c r="S93" s="93"/>
      <c r="T93" s="93"/>
      <c r="U93" s="93"/>
      <c r="V93" s="93"/>
      <c r="W93" s="93"/>
      <c r="X93" s="93"/>
      <c r="Y93" s="93"/>
      <c r="Z93" s="93"/>
      <c r="AA93" s="93"/>
      <c r="AB93" s="93"/>
      <c r="AC93" s="93"/>
      <c r="AD93" s="93"/>
      <c r="AE93" s="93"/>
      <c r="AF93" s="93"/>
      <c r="AG93" s="93"/>
      <c r="AH93" s="93"/>
      <c r="AI93" s="93"/>
      <c r="AJ93" s="93"/>
      <c r="AK93" s="93"/>
      <c r="AL93" s="93"/>
      <c r="AM93" s="93"/>
      <c r="AN93" s="93"/>
      <c r="AO93" s="93"/>
      <c r="AP93" s="93"/>
      <c r="AQ93" s="93"/>
      <c r="AR93" s="93"/>
      <c r="AS93" s="93"/>
      <c r="AT93" s="93"/>
      <c r="AU93" s="93"/>
      <c r="AV93" s="93"/>
      <c r="AW93" s="93"/>
      <c r="AX93" s="93"/>
      <c r="AY93" s="93"/>
      <c r="AZ93" s="93"/>
      <c r="BA93" s="93"/>
      <c r="BB93" s="93"/>
      <c r="BC93" s="93"/>
      <c r="BD93" s="93"/>
      <c r="BI93" s="22"/>
      <c r="BJ93" s="22"/>
      <c r="BK93" s="22"/>
      <c r="BL93" s="22"/>
    </row>
    <row r="94" spans="2:64" outlineLevel="1">
      <c r="E94" s="20" t="s">
        <v>124</v>
      </c>
      <c r="F94" s="20"/>
      <c r="G94" s="4" t="s">
        <v>97</v>
      </c>
      <c r="H94" s="65" t="str">
        <f>Interface!$J$59</f>
        <v>Licensee 1</v>
      </c>
      <c r="J94" s="211">
        <f t="shared" si="6"/>
        <v>206.1</v>
      </c>
      <c r="K94" s="93">
        <f t="shared" si="4"/>
        <v>206.1</v>
      </c>
      <c r="L94" s="93">
        <f t="shared" ref="L94:M94" si="11">CHOOSE($H$16,L42,L55,L68,L81)</f>
        <v>0</v>
      </c>
      <c r="M94" s="93">
        <f t="shared" si="11"/>
        <v>0</v>
      </c>
      <c r="N94" s="93"/>
      <c r="O94" s="93"/>
      <c r="P94" s="93"/>
      <c r="Q94" s="93"/>
      <c r="R94" s="93"/>
      <c r="S94" s="93"/>
      <c r="T94" s="93"/>
      <c r="U94" s="93"/>
      <c r="V94" s="93"/>
      <c r="W94" s="93"/>
      <c r="X94" s="93"/>
      <c r="Y94" s="93"/>
      <c r="Z94" s="93"/>
      <c r="AA94" s="93"/>
      <c r="AB94" s="93"/>
      <c r="AC94" s="93"/>
      <c r="AD94" s="93"/>
      <c r="AE94" s="93"/>
      <c r="AF94" s="93"/>
      <c r="AG94" s="93"/>
      <c r="AH94" s="93"/>
      <c r="AI94" s="93"/>
      <c r="AJ94" s="93"/>
      <c r="AK94" s="93"/>
      <c r="AL94" s="93"/>
      <c r="AM94" s="93"/>
      <c r="AN94" s="93"/>
      <c r="AO94" s="93"/>
      <c r="AP94" s="93"/>
      <c r="AQ94" s="93"/>
      <c r="AR94" s="93"/>
      <c r="AS94" s="93"/>
      <c r="AT94" s="93"/>
      <c r="AU94" s="93"/>
      <c r="AV94" s="93"/>
      <c r="AW94" s="93"/>
      <c r="AX94" s="93"/>
      <c r="AY94" s="93"/>
      <c r="AZ94" s="93"/>
      <c r="BA94" s="93"/>
      <c r="BB94" s="93"/>
      <c r="BC94" s="93"/>
      <c r="BD94" s="93"/>
      <c r="BI94" s="22"/>
      <c r="BJ94" s="22"/>
      <c r="BK94" s="22"/>
      <c r="BL94" s="22"/>
    </row>
    <row r="95" spans="2:64" outlineLevel="1">
      <c r="E95" s="20" t="s">
        <v>125</v>
      </c>
      <c r="F95" s="20"/>
      <c r="G95" s="4" t="s">
        <v>97</v>
      </c>
      <c r="H95" s="65" t="str">
        <f>Interface!$J$59</f>
        <v>Licensee 1</v>
      </c>
      <c r="J95" s="211">
        <f t="shared" si="6"/>
        <v>21.91657205359245</v>
      </c>
      <c r="K95" s="93">
        <f>CHOOSE($H$16,K43,K56,K69,K82)</f>
        <v>21.91657205359245</v>
      </c>
      <c r="L95" s="93">
        <f>CHOOSE($H$16,L43,L56,L69,L82)</f>
        <v>0</v>
      </c>
      <c r="M95" s="93">
        <f t="shared" si="4"/>
        <v>0</v>
      </c>
      <c r="N95" s="93"/>
      <c r="O95" s="93"/>
      <c r="P95" s="93"/>
      <c r="Q95" s="93"/>
      <c r="R95" s="93"/>
      <c r="S95" s="93"/>
      <c r="T95" s="93"/>
      <c r="U95" s="93"/>
      <c r="V95" s="93"/>
      <c r="W95" s="93"/>
      <c r="X95" s="93"/>
      <c r="Y95" s="93"/>
      <c r="Z95" s="93"/>
      <c r="AA95" s="93"/>
      <c r="AB95" s="93"/>
      <c r="AC95" s="93"/>
      <c r="AD95" s="93"/>
      <c r="AE95" s="93"/>
      <c r="AF95" s="93"/>
      <c r="AG95" s="93"/>
      <c r="AH95" s="93"/>
      <c r="AI95" s="93"/>
      <c r="AJ95" s="93"/>
      <c r="AK95" s="93"/>
      <c r="AL95" s="93"/>
      <c r="AM95" s="93"/>
      <c r="AN95" s="93"/>
      <c r="AO95" s="93"/>
      <c r="AP95" s="93"/>
      <c r="AQ95" s="93"/>
      <c r="AR95" s="93"/>
      <c r="AS95" s="93"/>
      <c r="AT95" s="93"/>
      <c r="AU95" s="93"/>
      <c r="AV95" s="93"/>
      <c r="AW95" s="93"/>
      <c r="AX95" s="93"/>
      <c r="AY95" s="93"/>
      <c r="AZ95" s="93"/>
      <c r="BA95" s="93"/>
      <c r="BB95" s="93"/>
      <c r="BC95" s="93"/>
      <c r="BD95" s="93"/>
      <c r="BI95" s="22"/>
      <c r="BJ95" s="22"/>
      <c r="BK95" s="22"/>
      <c r="BL95" s="22"/>
    </row>
    <row r="96" spans="2:64" outlineLevel="1">
      <c r="E96" s="20" t="s">
        <v>126</v>
      </c>
      <c r="F96" s="20"/>
      <c r="G96" s="4" t="s">
        <v>97</v>
      </c>
      <c r="H96" s="65" t="str">
        <f>Interface!$J$59</f>
        <v>Licensee 1</v>
      </c>
      <c r="J96" s="211">
        <f t="shared" si="6"/>
        <v>16.210478554561856</v>
      </c>
      <c r="K96" s="93">
        <f>CHOOSE($H$16,K44,K57,K70,K83)</f>
        <v>13.223469776298492</v>
      </c>
      <c r="L96" s="93">
        <f t="shared" ref="L96:M96" si="12">CHOOSE($H$16,L44,L57,L70,L83)</f>
        <v>2.9870087782633639</v>
      </c>
      <c r="M96" s="93">
        <f t="shared" si="12"/>
        <v>0</v>
      </c>
      <c r="N96" s="93"/>
      <c r="O96" s="93"/>
      <c r="P96" s="93"/>
      <c r="Q96" s="93"/>
      <c r="R96" s="93"/>
      <c r="S96" s="93"/>
      <c r="T96" s="93"/>
      <c r="U96" s="93"/>
      <c r="V96" s="93"/>
      <c r="W96" s="93"/>
      <c r="X96" s="93"/>
      <c r="Y96" s="93"/>
      <c r="Z96" s="93"/>
      <c r="AA96" s="93"/>
      <c r="AB96" s="93"/>
      <c r="AC96" s="93"/>
      <c r="AD96" s="93"/>
      <c r="AE96" s="93"/>
      <c r="AF96" s="93"/>
      <c r="AG96" s="93"/>
      <c r="AH96" s="93"/>
      <c r="AI96" s="93"/>
      <c r="AJ96" s="93"/>
      <c r="AK96" s="93"/>
      <c r="AL96" s="93"/>
      <c r="AM96" s="93"/>
      <c r="AN96" s="93"/>
      <c r="AO96" s="93"/>
      <c r="AP96" s="93"/>
      <c r="AQ96" s="93"/>
      <c r="AR96" s="93"/>
      <c r="AS96" s="93"/>
      <c r="AT96" s="93"/>
      <c r="AU96" s="93"/>
      <c r="AV96" s="93"/>
      <c r="AW96" s="93"/>
      <c r="AX96" s="93"/>
      <c r="AY96" s="93"/>
      <c r="AZ96" s="93"/>
      <c r="BA96" s="93"/>
      <c r="BB96" s="93"/>
      <c r="BC96" s="93"/>
      <c r="BD96" s="93"/>
      <c r="BI96" s="22"/>
      <c r="BJ96" s="22"/>
      <c r="BK96" s="22"/>
      <c r="BL96" s="22"/>
    </row>
    <row r="97" spans="2:64" outlineLevel="1">
      <c r="E97" s="20" t="s">
        <v>127</v>
      </c>
      <c r="F97" s="20"/>
      <c r="G97" s="4" t="s">
        <v>97</v>
      </c>
      <c r="H97" s="65" t="str">
        <f>Interface!$J$59</f>
        <v>Licensee 1</v>
      </c>
      <c r="J97" s="211">
        <f t="shared" si="6"/>
        <v>0</v>
      </c>
      <c r="K97" s="93">
        <f>CHOOSE($H$16,K45,K58,K71,K84)</f>
        <v>0</v>
      </c>
      <c r="L97" s="93">
        <f t="shared" ref="L97:M97" si="13">CHOOSE($H$16,L45,L58,L71,L84)</f>
        <v>0</v>
      </c>
      <c r="M97" s="93">
        <f t="shared" si="13"/>
        <v>0</v>
      </c>
      <c r="N97" s="93"/>
      <c r="O97" s="93"/>
      <c r="P97" s="93"/>
      <c r="Q97" s="93"/>
      <c r="R97" s="93"/>
      <c r="S97" s="93"/>
      <c r="T97" s="93"/>
      <c r="U97" s="93"/>
      <c r="V97" s="93"/>
      <c r="W97" s="93"/>
      <c r="X97" s="93"/>
      <c r="Y97" s="93"/>
      <c r="Z97" s="93"/>
      <c r="AA97" s="93"/>
      <c r="AB97" s="93"/>
      <c r="AC97" s="93"/>
      <c r="AD97" s="93"/>
      <c r="AE97" s="93"/>
      <c r="AF97" s="93"/>
      <c r="AG97" s="93"/>
      <c r="AH97" s="93"/>
      <c r="AI97" s="93"/>
      <c r="AJ97" s="93"/>
      <c r="AK97" s="93"/>
      <c r="AL97" s="93"/>
      <c r="AM97" s="93"/>
      <c r="AN97" s="93"/>
      <c r="AO97" s="93"/>
      <c r="AP97" s="93"/>
      <c r="AQ97" s="93"/>
      <c r="AR97" s="93"/>
      <c r="AS97" s="93"/>
      <c r="AT97" s="93"/>
      <c r="AU97" s="93"/>
      <c r="AV97" s="93"/>
      <c r="AW97" s="93"/>
      <c r="AX97" s="93"/>
      <c r="AY97" s="93"/>
      <c r="AZ97" s="93"/>
      <c r="BA97" s="93"/>
      <c r="BB97" s="93"/>
      <c r="BC97" s="93"/>
      <c r="BD97" s="93"/>
      <c r="BI97" s="22"/>
      <c r="BJ97" s="22"/>
      <c r="BK97" s="22"/>
      <c r="BL97" s="22"/>
    </row>
    <row r="98" spans="2:64" outlineLevel="1">
      <c r="E98" s="105" t="s">
        <v>128</v>
      </c>
      <c r="F98" s="20"/>
      <c r="G98" s="4" t="s">
        <v>97</v>
      </c>
      <c r="H98" s="65" t="str">
        <f>Interface!$J$59</f>
        <v>Licensee 1</v>
      </c>
      <c r="J98" s="211">
        <f t="shared" si="6"/>
        <v>0</v>
      </c>
      <c r="K98" s="93">
        <f>CHOOSE($H$16,K46,K59,K72,K85)</f>
        <v>0</v>
      </c>
      <c r="L98" s="93">
        <f t="shared" ref="L98:M98" si="14">CHOOSE($H$16,L46,L59,L72,L85)</f>
        <v>0</v>
      </c>
      <c r="M98" s="93">
        <f t="shared" si="14"/>
        <v>0</v>
      </c>
      <c r="N98" s="93"/>
      <c r="O98" s="93"/>
      <c r="P98" s="93"/>
      <c r="Q98" s="93"/>
      <c r="R98" s="93"/>
      <c r="S98" s="93"/>
      <c r="T98" s="93"/>
      <c r="U98" s="93"/>
      <c r="V98" s="93"/>
      <c r="W98" s="93"/>
      <c r="X98" s="93"/>
      <c r="Y98" s="93"/>
      <c r="Z98" s="93"/>
      <c r="AA98" s="93"/>
      <c r="AB98" s="93"/>
      <c r="AC98" s="93"/>
      <c r="AD98" s="93"/>
      <c r="AE98" s="93"/>
      <c r="AF98" s="93"/>
      <c r="AG98" s="93"/>
      <c r="AH98" s="93"/>
      <c r="AI98" s="93"/>
      <c r="AJ98" s="93"/>
      <c r="AK98" s="93"/>
      <c r="AL98" s="93"/>
      <c r="AM98" s="93"/>
      <c r="AN98" s="93"/>
      <c r="AO98" s="93"/>
      <c r="AP98" s="93"/>
      <c r="AQ98" s="93"/>
      <c r="AR98" s="93"/>
      <c r="AS98" s="93"/>
      <c r="AT98" s="93"/>
      <c r="AU98" s="93"/>
      <c r="AV98" s="93"/>
      <c r="AW98" s="93"/>
      <c r="AX98" s="93"/>
      <c r="AY98" s="93"/>
      <c r="AZ98" s="93"/>
      <c r="BA98" s="93"/>
      <c r="BB98" s="93"/>
      <c r="BC98" s="93"/>
      <c r="BD98" s="93"/>
      <c r="BI98" s="22"/>
      <c r="BJ98" s="22"/>
      <c r="BK98" s="22"/>
      <c r="BL98" s="22"/>
    </row>
    <row r="99" spans="2:64" outlineLevel="1">
      <c r="E99" s="105"/>
      <c r="F99" s="20"/>
      <c r="H99" s="65"/>
      <c r="K99" s="93"/>
      <c r="L99" s="93"/>
      <c r="M99" s="93"/>
      <c r="N99" s="93"/>
      <c r="O99" s="93"/>
      <c r="P99" s="93"/>
      <c r="Q99" s="93"/>
      <c r="R99" s="93"/>
      <c r="S99" s="93"/>
      <c r="T99" s="93"/>
      <c r="U99" s="93"/>
      <c r="V99" s="93"/>
      <c r="W99" s="93"/>
      <c r="X99" s="93"/>
      <c r="Y99" s="93"/>
      <c r="Z99" s="93"/>
      <c r="AA99" s="93"/>
      <c r="AB99" s="93"/>
      <c r="AC99" s="93"/>
      <c r="AD99" s="93"/>
      <c r="AE99" s="93"/>
      <c r="AF99" s="93"/>
      <c r="AG99" s="93"/>
      <c r="AH99" s="93"/>
      <c r="AI99" s="93"/>
      <c r="AJ99" s="93"/>
      <c r="AK99" s="93"/>
      <c r="AL99" s="93"/>
      <c r="AM99" s="93"/>
      <c r="AN99" s="93"/>
      <c r="AO99" s="93"/>
      <c r="AP99" s="93"/>
      <c r="AQ99" s="93"/>
      <c r="AR99" s="93"/>
      <c r="AS99" s="93"/>
      <c r="AT99" s="93"/>
      <c r="AU99" s="93"/>
      <c r="AV99" s="93"/>
      <c r="AW99" s="93"/>
      <c r="AX99" s="93"/>
      <c r="AY99" s="93"/>
      <c r="AZ99" s="93"/>
      <c r="BA99" s="93"/>
      <c r="BB99" s="93"/>
      <c r="BC99" s="93"/>
      <c r="BD99" s="93"/>
      <c r="BI99" s="22"/>
      <c r="BJ99" s="22"/>
      <c r="BK99" s="22"/>
      <c r="BL99" s="22"/>
    </row>
    <row r="100" spans="2:64">
      <c r="B100" s="225">
        <f>MAX($B$4:B99)+1</f>
        <v>6</v>
      </c>
      <c r="C100" s="225" t="s">
        <v>131</v>
      </c>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24"/>
    </row>
    <row r="101" spans="2:64">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9"/>
      <c r="AQ101" s="19"/>
      <c r="AR101" s="19"/>
      <c r="AS101" s="19"/>
      <c r="AT101" s="19"/>
      <c r="AU101" s="19"/>
      <c r="AV101" s="19"/>
      <c r="AW101" s="19"/>
      <c r="AX101" s="19"/>
      <c r="AY101" s="19"/>
      <c r="AZ101" s="19"/>
      <c r="BA101" s="19"/>
      <c r="BB101" s="19"/>
      <c r="BC101" s="19"/>
      <c r="BD101" s="19"/>
      <c r="BE101" s="19"/>
      <c r="BF101" s="19"/>
      <c r="BG101" s="19"/>
      <c r="BH101" s="19"/>
      <c r="BI101" s="19"/>
      <c r="BJ101" s="19"/>
      <c r="BK101" s="19"/>
      <c r="BL101" s="19"/>
    </row>
    <row r="102" spans="2:64" outlineLevel="1">
      <c r="C102" s="226">
        <f>MAX($B$4:C100)+0.1</f>
        <v>6.1</v>
      </c>
      <c r="D102" s="227" t="s">
        <v>129</v>
      </c>
      <c r="E102" s="33"/>
      <c r="F102" s="33"/>
      <c r="G102" s="32"/>
      <c r="H102" s="34"/>
      <c r="I102" s="34"/>
      <c r="J102" s="34"/>
      <c r="K102" s="35"/>
      <c r="L102" s="36"/>
      <c r="M102" s="36"/>
      <c r="N102" s="36"/>
      <c r="O102" s="36"/>
      <c r="P102" s="36"/>
      <c r="Q102" s="36"/>
      <c r="R102" s="36"/>
      <c r="S102" s="36"/>
      <c r="T102" s="36"/>
      <c r="U102" s="36"/>
      <c r="V102" s="36"/>
      <c r="W102" s="36"/>
      <c r="X102" s="36"/>
      <c r="Y102" s="36"/>
      <c r="Z102" s="36"/>
      <c r="AA102" s="36"/>
      <c r="AB102" s="36"/>
      <c r="AC102" s="36"/>
      <c r="AD102" s="36"/>
      <c r="AE102" s="36"/>
      <c r="AF102" s="36"/>
      <c r="AG102" s="36"/>
      <c r="AH102" s="36"/>
      <c r="AI102" s="36"/>
      <c r="AJ102" s="36"/>
      <c r="AK102" s="36"/>
      <c r="AL102" s="36"/>
      <c r="AM102" s="36"/>
      <c r="AN102" s="36"/>
      <c r="AO102" s="36"/>
      <c r="AP102" s="36"/>
      <c r="AQ102" s="36"/>
      <c r="AR102" s="36"/>
      <c r="AS102" s="36"/>
      <c r="AT102" s="36"/>
      <c r="AU102" s="36"/>
      <c r="AV102" s="36"/>
      <c r="AW102" s="36"/>
      <c r="AX102" s="36"/>
      <c r="AY102" s="36"/>
      <c r="AZ102" s="36"/>
      <c r="BA102" s="36"/>
      <c r="BB102" s="36"/>
      <c r="BC102" s="36"/>
      <c r="BD102" s="36"/>
      <c r="BE102" s="36"/>
      <c r="BF102" s="36"/>
      <c r="BG102" s="36"/>
      <c r="BH102" s="36"/>
      <c r="BI102" s="36"/>
      <c r="BJ102" s="36"/>
      <c r="BK102" s="36"/>
      <c r="BL102" s="22"/>
    </row>
    <row r="103" spans="2:64" outlineLevel="1">
      <c r="H103" s="4"/>
      <c r="K103" s="67">
        <v>1</v>
      </c>
      <c r="L103" s="67">
        <f>K103+1</f>
        <v>2</v>
      </c>
      <c r="M103" s="67">
        <f t="shared" ref="M103:BD103" si="15">L103+1</f>
        <v>3</v>
      </c>
      <c r="N103" s="67">
        <f t="shared" si="15"/>
        <v>4</v>
      </c>
      <c r="O103" s="67">
        <f t="shared" si="15"/>
        <v>5</v>
      </c>
      <c r="P103" s="67">
        <f t="shared" si="15"/>
        <v>6</v>
      </c>
      <c r="Q103" s="67">
        <f t="shared" si="15"/>
        <v>7</v>
      </c>
      <c r="R103" s="67">
        <f t="shared" si="15"/>
        <v>8</v>
      </c>
      <c r="S103" s="67">
        <f t="shared" si="15"/>
        <v>9</v>
      </c>
      <c r="T103" s="67">
        <f t="shared" si="15"/>
        <v>10</v>
      </c>
      <c r="U103" s="67">
        <f t="shared" si="15"/>
        <v>11</v>
      </c>
      <c r="V103" s="67">
        <f t="shared" si="15"/>
        <v>12</v>
      </c>
      <c r="W103" s="67">
        <f t="shared" si="15"/>
        <v>13</v>
      </c>
      <c r="X103" s="67">
        <f t="shared" si="15"/>
        <v>14</v>
      </c>
      <c r="Y103" s="67">
        <f t="shared" si="15"/>
        <v>15</v>
      </c>
      <c r="Z103" s="67">
        <f t="shared" si="15"/>
        <v>16</v>
      </c>
      <c r="AA103" s="67">
        <f t="shared" si="15"/>
        <v>17</v>
      </c>
      <c r="AB103" s="67">
        <f t="shared" si="15"/>
        <v>18</v>
      </c>
      <c r="AC103" s="67">
        <f t="shared" si="15"/>
        <v>19</v>
      </c>
      <c r="AD103" s="67">
        <f t="shared" si="15"/>
        <v>20</v>
      </c>
      <c r="AE103" s="67">
        <f t="shared" si="15"/>
        <v>21</v>
      </c>
      <c r="AF103" s="67">
        <f t="shared" si="15"/>
        <v>22</v>
      </c>
      <c r="AG103" s="67">
        <f t="shared" si="15"/>
        <v>23</v>
      </c>
      <c r="AH103" s="67">
        <f t="shared" si="15"/>
        <v>24</v>
      </c>
      <c r="AI103" s="67">
        <f t="shared" si="15"/>
        <v>25</v>
      </c>
      <c r="AJ103" s="67">
        <f t="shared" si="15"/>
        <v>26</v>
      </c>
      <c r="AK103" s="67">
        <f t="shared" si="15"/>
        <v>27</v>
      </c>
      <c r="AL103" s="67">
        <f t="shared" si="15"/>
        <v>28</v>
      </c>
      <c r="AM103" s="67">
        <f t="shared" si="15"/>
        <v>29</v>
      </c>
      <c r="AN103" s="67">
        <f t="shared" si="15"/>
        <v>30</v>
      </c>
      <c r="AO103" s="67">
        <f t="shared" si="15"/>
        <v>31</v>
      </c>
      <c r="AP103" s="67">
        <f t="shared" si="15"/>
        <v>32</v>
      </c>
      <c r="AQ103" s="67">
        <f t="shared" si="15"/>
        <v>33</v>
      </c>
      <c r="AR103" s="67">
        <f t="shared" si="15"/>
        <v>34</v>
      </c>
      <c r="AS103" s="67">
        <f t="shared" si="15"/>
        <v>35</v>
      </c>
      <c r="AT103" s="67">
        <f t="shared" si="15"/>
        <v>36</v>
      </c>
      <c r="AU103" s="67">
        <f t="shared" si="15"/>
        <v>37</v>
      </c>
      <c r="AV103" s="67">
        <f t="shared" si="15"/>
        <v>38</v>
      </c>
      <c r="AW103" s="67">
        <f t="shared" si="15"/>
        <v>39</v>
      </c>
      <c r="AX103" s="67">
        <f t="shared" si="15"/>
        <v>40</v>
      </c>
      <c r="AY103" s="67">
        <f t="shared" si="15"/>
        <v>41</v>
      </c>
      <c r="AZ103" s="67">
        <f t="shared" si="15"/>
        <v>42</v>
      </c>
      <c r="BA103" s="67">
        <f t="shared" si="15"/>
        <v>43</v>
      </c>
      <c r="BB103" s="67">
        <f t="shared" si="15"/>
        <v>44</v>
      </c>
      <c r="BC103" s="67">
        <f t="shared" si="15"/>
        <v>45</v>
      </c>
      <c r="BD103" s="67">
        <f t="shared" si="15"/>
        <v>46</v>
      </c>
      <c r="BE103" s="43"/>
      <c r="BF103" s="43"/>
      <c r="BG103" s="43"/>
      <c r="BH103" s="43"/>
      <c r="BI103" s="22"/>
      <c r="BJ103" s="22"/>
      <c r="BK103" s="22"/>
      <c r="BL103" s="22"/>
    </row>
    <row r="104" spans="2:64" outlineLevel="1">
      <c r="E104" s="105" t="s">
        <v>119</v>
      </c>
      <c r="F104" s="20"/>
      <c r="G104" s="4" t="s">
        <v>97</v>
      </c>
      <c r="H104" s="6" t="s">
        <v>130</v>
      </c>
      <c r="K104" s="63">
        <v>0</v>
      </c>
      <c r="L104" s="63">
        <v>0</v>
      </c>
      <c r="M104" s="63">
        <v>0</v>
      </c>
      <c r="N104" s="63"/>
      <c r="O104" s="63"/>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c r="BB104" s="63"/>
      <c r="BC104" s="63"/>
      <c r="BD104" s="63"/>
      <c r="BE104" s="63"/>
      <c r="BF104" s="63"/>
      <c r="BG104" s="63"/>
      <c r="BH104" s="63"/>
      <c r="BI104" s="22"/>
      <c r="BJ104" s="22"/>
      <c r="BK104" s="22"/>
      <c r="BL104" s="22"/>
    </row>
    <row r="105" spans="2:64" outlineLevel="1">
      <c r="E105" s="105" t="s">
        <v>120</v>
      </c>
      <c r="F105" s="20"/>
      <c r="G105" s="4" t="s">
        <v>97</v>
      </c>
      <c r="H105" s="6" t="s">
        <v>130</v>
      </c>
      <c r="K105" s="63">
        <v>0</v>
      </c>
      <c r="L105" s="63">
        <v>0</v>
      </c>
      <c r="M105" s="63">
        <v>0</v>
      </c>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22"/>
      <c r="BJ105" s="22"/>
      <c r="BK105" s="22"/>
      <c r="BL105" s="22"/>
    </row>
    <row r="106" spans="2:64" outlineLevel="1">
      <c r="E106" s="105" t="s">
        <v>121</v>
      </c>
      <c r="F106" s="20"/>
      <c r="G106" s="4" t="s">
        <v>97</v>
      </c>
      <c r="H106" s="6" t="s">
        <v>130</v>
      </c>
      <c r="K106" s="63">
        <v>0</v>
      </c>
      <c r="L106" s="63">
        <v>0</v>
      </c>
      <c r="M106" s="63">
        <v>0</v>
      </c>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22"/>
      <c r="BJ106" s="22"/>
      <c r="BK106" s="22"/>
      <c r="BL106" s="22"/>
    </row>
    <row r="107" spans="2:64" outlineLevel="1">
      <c r="E107" s="20" t="s">
        <v>122</v>
      </c>
      <c r="F107" s="20"/>
      <c r="G107" s="4" t="s">
        <v>97</v>
      </c>
      <c r="H107" s="6" t="s">
        <v>130</v>
      </c>
      <c r="K107" s="63">
        <v>0</v>
      </c>
      <c r="L107" s="63">
        <v>0</v>
      </c>
      <c r="M107" s="63">
        <v>0</v>
      </c>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c r="AZ107" s="63"/>
      <c r="BA107" s="63"/>
      <c r="BB107" s="63"/>
      <c r="BC107" s="63"/>
      <c r="BD107" s="63"/>
      <c r="BE107" s="63"/>
      <c r="BF107" s="63"/>
      <c r="BG107" s="63"/>
      <c r="BH107" s="63"/>
      <c r="BI107" s="22"/>
      <c r="BJ107" s="22"/>
      <c r="BK107" s="22"/>
      <c r="BL107" s="22"/>
    </row>
    <row r="108" spans="2:64" outlineLevel="1">
      <c r="E108" s="105" t="s">
        <v>123</v>
      </c>
      <c r="F108" s="20"/>
      <c r="G108" s="4" t="s">
        <v>97</v>
      </c>
      <c r="H108" s="6" t="s">
        <v>130</v>
      </c>
      <c r="K108" s="63">
        <v>0</v>
      </c>
      <c r="L108" s="63">
        <v>0</v>
      </c>
      <c r="M108" s="63">
        <v>0</v>
      </c>
      <c r="N108" s="63"/>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c r="AY108" s="63"/>
      <c r="AZ108" s="63"/>
      <c r="BA108" s="63"/>
      <c r="BB108" s="63"/>
      <c r="BC108" s="63"/>
      <c r="BD108" s="63"/>
      <c r="BE108" s="63"/>
      <c r="BF108" s="63"/>
      <c r="BG108" s="63"/>
      <c r="BH108" s="63"/>
      <c r="BI108" s="22"/>
      <c r="BJ108" s="22"/>
      <c r="BK108" s="22"/>
      <c r="BL108" s="22"/>
    </row>
    <row r="109" spans="2:64" outlineLevel="1">
      <c r="E109" s="20" t="s">
        <v>124</v>
      </c>
      <c r="F109" s="20"/>
      <c r="G109" s="4" t="s">
        <v>97</v>
      </c>
      <c r="H109" s="6" t="s">
        <v>130</v>
      </c>
      <c r="K109" s="63">
        <v>0</v>
      </c>
      <c r="L109" s="63">
        <v>0</v>
      </c>
      <c r="M109" s="63">
        <v>0</v>
      </c>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c r="BE109" s="63"/>
      <c r="BF109" s="63"/>
      <c r="BG109" s="63"/>
      <c r="BH109" s="63"/>
      <c r="BI109" s="22"/>
      <c r="BJ109" s="22"/>
      <c r="BK109" s="22"/>
      <c r="BL109" s="22"/>
    </row>
    <row r="110" spans="2:64" outlineLevel="1">
      <c r="E110" s="20" t="s">
        <v>125</v>
      </c>
      <c r="F110" s="20"/>
      <c r="G110" s="4" t="s">
        <v>97</v>
      </c>
      <c r="H110" s="6" t="s">
        <v>130</v>
      </c>
      <c r="K110" s="63">
        <v>0</v>
      </c>
      <c r="L110" s="63">
        <v>0</v>
      </c>
      <c r="M110" s="63">
        <v>0</v>
      </c>
      <c r="N110" s="63"/>
      <c r="O110" s="63"/>
      <c r="P110" s="63"/>
      <c r="Q110" s="63"/>
      <c r="R110" s="63"/>
      <c r="S110" s="63"/>
      <c r="T110" s="63"/>
      <c r="U110" s="63"/>
      <c r="V110" s="63"/>
      <c r="W110" s="63"/>
      <c r="X110" s="63"/>
      <c r="Y110" s="63"/>
      <c r="Z110" s="63"/>
      <c r="AA110" s="63"/>
      <c r="AB110" s="63"/>
      <c r="AC110" s="63"/>
      <c r="AD110" s="63"/>
      <c r="AE110" s="63"/>
      <c r="AF110" s="63"/>
      <c r="AG110" s="63"/>
      <c r="AH110" s="63"/>
      <c r="AI110" s="63"/>
      <c r="AJ110" s="63"/>
      <c r="AK110" s="63"/>
      <c r="AL110" s="63"/>
      <c r="AM110" s="63"/>
      <c r="AN110" s="63"/>
      <c r="AO110" s="63"/>
      <c r="AP110" s="63"/>
      <c r="AQ110" s="63"/>
      <c r="AR110" s="63"/>
      <c r="AS110" s="63"/>
      <c r="AT110" s="63"/>
      <c r="AU110" s="63"/>
      <c r="AV110" s="63"/>
      <c r="AW110" s="63"/>
      <c r="AX110" s="63"/>
      <c r="AY110" s="63"/>
      <c r="AZ110" s="63"/>
      <c r="BA110" s="63"/>
      <c r="BB110" s="63"/>
      <c r="BC110" s="63"/>
      <c r="BD110" s="63"/>
      <c r="BE110" s="63"/>
      <c r="BF110" s="63"/>
      <c r="BG110" s="63"/>
      <c r="BH110" s="63"/>
      <c r="BI110" s="22"/>
      <c r="BJ110" s="22"/>
      <c r="BK110" s="22"/>
      <c r="BL110" s="22"/>
    </row>
    <row r="111" spans="2:64" outlineLevel="1">
      <c r="E111" s="20" t="s">
        <v>126</v>
      </c>
      <c r="F111" s="20"/>
      <c r="G111" s="4" t="s">
        <v>97</v>
      </c>
      <c r="H111" s="6" t="s">
        <v>130</v>
      </c>
      <c r="K111" s="63">
        <v>0</v>
      </c>
      <c r="L111" s="63">
        <v>0</v>
      </c>
      <c r="M111" s="63">
        <v>0</v>
      </c>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22"/>
      <c r="BJ111" s="22"/>
      <c r="BK111" s="22"/>
      <c r="BL111" s="22"/>
    </row>
    <row r="112" spans="2:64" outlineLevel="1">
      <c r="E112" s="20" t="s">
        <v>127</v>
      </c>
      <c r="F112" s="20"/>
      <c r="G112" s="4" t="s">
        <v>97</v>
      </c>
      <c r="H112" s="6" t="s">
        <v>130</v>
      </c>
      <c r="K112" s="63">
        <v>0</v>
      </c>
      <c r="L112" s="63">
        <v>0</v>
      </c>
      <c r="M112" s="63">
        <v>0</v>
      </c>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3"/>
      <c r="AY112" s="63"/>
      <c r="AZ112" s="63"/>
      <c r="BA112" s="63"/>
      <c r="BB112" s="63"/>
      <c r="BC112" s="63"/>
      <c r="BD112" s="63"/>
      <c r="BE112" s="63"/>
      <c r="BF112" s="63"/>
      <c r="BG112" s="63"/>
      <c r="BH112" s="63"/>
      <c r="BI112" s="22"/>
      <c r="BJ112" s="22"/>
      <c r="BK112" s="22"/>
      <c r="BL112" s="22"/>
    </row>
    <row r="113" spans="3:64" outlineLevel="1">
      <c r="E113" s="105" t="s">
        <v>128</v>
      </c>
      <c r="F113" s="20"/>
      <c r="G113" s="4" t="s">
        <v>97</v>
      </c>
      <c r="H113" s="6" t="s">
        <v>130</v>
      </c>
      <c r="K113" s="63">
        <v>0</v>
      </c>
      <c r="L113" s="63">
        <v>0</v>
      </c>
      <c r="M113" s="63">
        <v>0</v>
      </c>
      <c r="N113" s="63"/>
      <c r="O113" s="63"/>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c r="BC113" s="63"/>
      <c r="BD113" s="63"/>
      <c r="BE113" s="63"/>
      <c r="BF113" s="63"/>
      <c r="BG113" s="63"/>
      <c r="BH113" s="63"/>
      <c r="BI113" s="22"/>
      <c r="BJ113" s="22"/>
      <c r="BK113" s="22"/>
      <c r="BL113" s="22"/>
    </row>
    <row r="114" spans="3:64" outlineLevel="1">
      <c r="E114" s="20"/>
      <c r="F114" s="20"/>
      <c r="K114" s="21"/>
      <c r="L114" s="22"/>
      <c r="M114" s="22"/>
      <c r="N114" s="22"/>
      <c r="O114" s="22"/>
      <c r="P114" s="22"/>
      <c r="Q114" s="22"/>
      <c r="R114" s="22"/>
      <c r="S114" s="22"/>
      <c r="T114" s="22"/>
      <c r="U114" s="22"/>
      <c r="V114" s="22"/>
      <c r="W114" s="22"/>
      <c r="X114" s="22"/>
      <c r="Y114" s="22"/>
      <c r="Z114" s="22"/>
      <c r="AA114" s="22"/>
      <c r="AB114" s="22"/>
      <c r="AC114" s="22"/>
      <c r="AD114" s="22"/>
      <c r="AE114" s="22"/>
      <c r="AF114" s="22"/>
      <c r="AG114" s="22"/>
      <c r="AH114" s="22"/>
      <c r="AI114" s="22"/>
      <c r="AJ114" s="22"/>
      <c r="AK114" s="22"/>
      <c r="AL114" s="22"/>
      <c r="AM114" s="22"/>
      <c r="AN114" s="22"/>
      <c r="AO114" s="22"/>
      <c r="AP114" s="22"/>
      <c r="AQ114" s="22"/>
      <c r="AR114" s="22"/>
      <c r="AS114" s="22"/>
      <c r="AT114" s="22"/>
      <c r="AU114" s="22"/>
      <c r="AV114" s="22"/>
      <c r="AW114" s="22"/>
      <c r="AX114" s="22"/>
      <c r="AY114" s="22"/>
      <c r="AZ114" s="22"/>
      <c r="BA114" s="22"/>
      <c r="BB114" s="22"/>
      <c r="BC114" s="22"/>
      <c r="BD114" s="22"/>
      <c r="BE114" s="22"/>
      <c r="BF114" s="22"/>
      <c r="BG114" s="22"/>
      <c r="BH114" s="22"/>
      <c r="BI114" s="22"/>
      <c r="BJ114" s="22"/>
      <c r="BK114" s="22"/>
      <c r="BL114" s="22"/>
    </row>
    <row r="115" spans="3:64" outlineLevel="1">
      <c r="C115" s="226">
        <f>MAX($B$4:C114)+0.1</f>
        <v>6.1999999999999993</v>
      </c>
      <c r="D115" s="227" t="s">
        <v>22</v>
      </c>
      <c r="E115" s="33"/>
      <c r="F115" s="33"/>
      <c r="G115" s="32"/>
      <c r="H115" s="34"/>
      <c r="I115" s="34"/>
      <c r="J115" s="34"/>
      <c r="K115" s="35"/>
      <c r="L115" s="36"/>
      <c r="M115" s="36"/>
      <c r="N115" s="36"/>
      <c r="O115" s="36"/>
      <c r="P115" s="36"/>
      <c r="Q115" s="36"/>
      <c r="R115" s="36"/>
      <c r="S115" s="36"/>
      <c r="T115" s="36"/>
      <c r="U115" s="36"/>
      <c r="V115" s="36"/>
      <c r="W115" s="36"/>
      <c r="X115" s="36"/>
      <c r="Y115" s="36"/>
      <c r="Z115" s="36"/>
      <c r="AA115" s="36"/>
      <c r="AB115" s="36"/>
      <c r="AC115" s="36"/>
      <c r="AD115" s="36"/>
      <c r="AE115" s="36"/>
      <c r="AF115" s="36"/>
      <c r="AG115" s="36"/>
      <c r="AH115" s="36"/>
      <c r="AI115" s="36"/>
      <c r="AJ115" s="36"/>
      <c r="AK115" s="36"/>
      <c r="AL115" s="36"/>
      <c r="AM115" s="36"/>
      <c r="AN115" s="36"/>
      <c r="AO115" s="36"/>
      <c r="AP115" s="36"/>
      <c r="AQ115" s="36"/>
      <c r="AR115" s="36"/>
      <c r="AS115" s="36"/>
      <c r="AT115" s="36"/>
      <c r="AU115" s="36"/>
      <c r="AV115" s="36"/>
      <c r="AW115" s="36"/>
      <c r="AX115" s="36"/>
      <c r="AY115" s="36"/>
      <c r="AZ115" s="36"/>
      <c r="BA115" s="36"/>
      <c r="BB115" s="36"/>
      <c r="BC115" s="36"/>
      <c r="BD115" s="36"/>
      <c r="BE115" s="36"/>
      <c r="BF115" s="36"/>
      <c r="BG115" s="36"/>
      <c r="BH115" s="36"/>
      <c r="BI115" s="36"/>
      <c r="BJ115" s="36"/>
      <c r="BK115" s="36"/>
      <c r="BL115" s="22"/>
    </row>
    <row r="116" spans="3:64" outlineLevel="1">
      <c r="H116" s="4"/>
      <c r="I116" s="4"/>
      <c r="J116" s="4"/>
      <c r="K116" s="67">
        <v>1</v>
      </c>
      <c r="L116" s="67">
        <v>2</v>
      </c>
      <c r="M116" s="67">
        <v>3</v>
      </c>
      <c r="N116" s="67">
        <v>4</v>
      </c>
      <c r="O116" s="67">
        <v>5</v>
      </c>
      <c r="P116" s="67">
        <v>6</v>
      </c>
      <c r="Q116" s="67">
        <v>7</v>
      </c>
      <c r="R116" s="67">
        <v>8</v>
      </c>
      <c r="S116" s="67">
        <v>9</v>
      </c>
      <c r="T116" s="67">
        <v>10</v>
      </c>
      <c r="U116" s="67">
        <v>11</v>
      </c>
      <c r="V116" s="67">
        <v>12</v>
      </c>
      <c r="W116" s="67">
        <v>13</v>
      </c>
      <c r="X116" s="67">
        <v>14</v>
      </c>
      <c r="Y116" s="67">
        <v>15</v>
      </c>
      <c r="Z116" s="67">
        <v>16</v>
      </c>
      <c r="AA116" s="67">
        <v>17</v>
      </c>
      <c r="AB116" s="67">
        <v>18</v>
      </c>
      <c r="AC116" s="67">
        <v>19</v>
      </c>
      <c r="AD116" s="67">
        <v>20</v>
      </c>
      <c r="AE116" s="67">
        <v>21</v>
      </c>
      <c r="AF116" s="67">
        <v>22</v>
      </c>
      <c r="AG116" s="67">
        <v>23</v>
      </c>
      <c r="AH116" s="67">
        <v>24</v>
      </c>
      <c r="AI116" s="67">
        <v>25</v>
      </c>
      <c r="AJ116" s="67">
        <v>26</v>
      </c>
      <c r="AK116" s="67">
        <v>27</v>
      </c>
      <c r="AL116" s="67">
        <v>28</v>
      </c>
      <c r="AM116" s="67">
        <v>29</v>
      </c>
      <c r="AN116" s="67">
        <v>30</v>
      </c>
      <c r="AO116" s="67">
        <v>31</v>
      </c>
      <c r="AP116" s="67">
        <v>32</v>
      </c>
      <c r="AQ116" s="67">
        <v>33</v>
      </c>
      <c r="AR116" s="67">
        <v>34</v>
      </c>
      <c r="AS116" s="67">
        <v>35</v>
      </c>
      <c r="AT116" s="67">
        <v>36</v>
      </c>
      <c r="AU116" s="67">
        <v>37</v>
      </c>
      <c r="AV116" s="67">
        <v>38</v>
      </c>
      <c r="AW116" s="67">
        <v>39</v>
      </c>
      <c r="AX116" s="67">
        <v>40</v>
      </c>
      <c r="AY116" s="67">
        <v>41</v>
      </c>
      <c r="AZ116" s="67">
        <v>42</v>
      </c>
      <c r="BA116" s="67">
        <v>43</v>
      </c>
      <c r="BB116" s="67">
        <v>44</v>
      </c>
      <c r="BC116" s="67">
        <v>45</v>
      </c>
      <c r="BD116" s="67">
        <v>46</v>
      </c>
      <c r="BE116" s="43"/>
      <c r="BF116" s="43"/>
      <c r="BG116" s="43"/>
      <c r="BH116" s="43"/>
      <c r="BI116" s="22"/>
      <c r="BJ116" s="22"/>
      <c r="BK116" s="22"/>
      <c r="BL116" s="22"/>
    </row>
    <row r="117" spans="3:64" outlineLevel="1">
      <c r="E117" s="105" t="s">
        <v>119</v>
      </c>
      <c r="F117" s="20"/>
      <c r="G117" s="4" t="s">
        <v>97</v>
      </c>
      <c r="H117" s="6" t="s">
        <v>31</v>
      </c>
      <c r="J117" s="135"/>
      <c r="K117" s="63">
        <v>0.68269491357372336</v>
      </c>
      <c r="L117" s="63">
        <v>0.8528773377412987</v>
      </c>
      <c r="M117" s="63">
        <v>0.98929126654666832</v>
      </c>
      <c r="N117" s="63"/>
      <c r="O117" s="63"/>
      <c r="P117" s="63"/>
      <c r="Q117" s="63"/>
      <c r="R117" s="63"/>
      <c r="S117" s="63"/>
      <c r="T117" s="63"/>
      <c r="U117" s="63"/>
      <c r="V117" s="63"/>
      <c r="W117" s="63"/>
      <c r="X117" s="63"/>
      <c r="Y117" s="63"/>
      <c r="Z117" s="63"/>
      <c r="AA117" s="63"/>
      <c r="AB117" s="63"/>
      <c r="AC117" s="63"/>
      <c r="AD117" s="63"/>
      <c r="AE117" s="63"/>
      <c r="AF117" s="63"/>
      <c r="AG117" s="63"/>
      <c r="AH117" s="63"/>
      <c r="AI117" s="63"/>
      <c r="AJ117" s="63"/>
      <c r="AK117" s="63"/>
      <c r="AL117" s="63"/>
      <c r="AM117" s="63"/>
      <c r="AN117" s="63"/>
      <c r="AO117" s="63"/>
      <c r="AP117" s="63"/>
      <c r="AQ117" s="63"/>
      <c r="AR117" s="63"/>
      <c r="AS117" s="63"/>
      <c r="AT117" s="63"/>
      <c r="AU117" s="63"/>
      <c r="AV117" s="63"/>
      <c r="AW117" s="63"/>
      <c r="AX117" s="63"/>
      <c r="AY117" s="63"/>
      <c r="AZ117" s="63"/>
      <c r="BA117" s="63"/>
      <c r="BB117" s="63"/>
      <c r="BC117" s="63"/>
      <c r="BD117" s="63"/>
      <c r="BE117" s="63"/>
      <c r="BF117" s="63"/>
      <c r="BG117" s="63"/>
      <c r="BH117" s="63"/>
      <c r="BI117" s="22"/>
      <c r="BJ117" s="22"/>
      <c r="BK117" s="22"/>
      <c r="BL117" s="22"/>
    </row>
    <row r="118" spans="3:64" outlineLevel="1">
      <c r="E118" s="105" t="s">
        <v>120</v>
      </c>
      <c r="F118" s="20"/>
      <c r="G118" s="4" t="s">
        <v>97</v>
      </c>
      <c r="H118" s="6" t="s">
        <v>31</v>
      </c>
      <c r="J118" s="135"/>
      <c r="K118" s="63">
        <v>0</v>
      </c>
      <c r="L118" s="63">
        <v>0</v>
      </c>
      <c r="M118" s="63">
        <v>0</v>
      </c>
      <c r="N118" s="63"/>
      <c r="O118" s="63"/>
      <c r="P118" s="63"/>
      <c r="Q118" s="63"/>
      <c r="R118" s="63"/>
      <c r="S118" s="63"/>
      <c r="T118" s="63"/>
      <c r="U118" s="63"/>
      <c r="V118" s="63"/>
      <c r="W118" s="63"/>
      <c r="X118" s="63"/>
      <c r="Y118" s="63"/>
      <c r="Z118" s="63"/>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3"/>
      <c r="AW118" s="63"/>
      <c r="AX118" s="63"/>
      <c r="AY118" s="63"/>
      <c r="AZ118" s="63"/>
      <c r="BA118" s="63"/>
      <c r="BB118" s="63"/>
      <c r="BC118" s="63"/>
      <c r="BD118" s="63"/>
      <c r="BE118" s="63"/>
      <c r="BF118" s="63"/>
      <c r="BG118" s="63"/>
      <c r="BH118" s="63"/>
      <c r="BI118" s="22"/>
      <c r="BJ118" s="22"/>
      <c r="BK118" s="22"/>
      <c r="BL118" s="22"/>
    </row>
    <row r="119" spans="3:64" outlineLevel="1">
      <c r="E119" s="105" t="s">
        <v>121</v>
      </c>
      <c r="F119" s="20"/>
      <c r="G119" s="4" t="s">
        <v>97</v>
      </c>
      <c r="H119" s="6" t="s">
        <v>31</v>
      </c>
      <c r="J119" s="135"/>
      <c r="K119" s="63">
        <v>0</v>
      </c>
      <c r="L119" s="63">
        <v>0</v>
      </c>
      <c r="M119" s="63">
        <v>0</v>
      </c>
      <c r="N119" s="63"/>
      <c r="O119" s="63"/>
      <c r="P119" s="63"/>
      <c r="Q119" s="63"/>
      <c r="R119" s="63"/>
      <c r="S119" s="63"/>
      <c r="T119" s="63"/>
      <c r="U119" s="63"/>
      <c r="V119" s="63"/>
      <c r="W119" s="63"/>
      <c r="X119" s="63"/>
      <c r="Y119" s="63"/>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c r="AZ119" s="63"/>
      <c r="BA119" s="63"/>
      <c r="BB119" s="63"/>
      <c r="BC119" s="63"/>
      <c r="BD119" s="63"/>
      <c r="BE119" s="63"/>
      <c r="BF119" s="63"/>
      <c r="BG119" s="63"/>
      <c r="BH119" s="63"/>
      <c r="BI119" s="22"/>
      <c r="BJ119" s="22"/>
      <c r="BK119" s="22"/>
      <c r="BL119" s="22"/>
    </row>
    <row r="120" spans="3:64" outlineLevel="1">
      <c r="E120" s="20" t="s">
        <v>122</v>
      </c>
      <c r="F120" s="20"/>
      <c r="G120" s="4" t="s">
        <v>97</v>
      </c>
      <c r="H120" s="6" t="s">
        <v>31</v>
      </c>
      <c r="J120" s="135"/>
      <c r="K120" s="63">
        <v>163.73523544629845</v>
      </c>
      <c r="L120" s="63">
        <v>452.15165895626461</v>
      </c>
      <c r="M120" s="63">
        <v>944.656643449733</v>
      </c>
      <c r="N120" s="63"/>
      <c r="O120" s="63"/>
      <c r="P120" s="63"/>
      <c r="Q120" s="63"/>
      <c r="R120" s="63"/>
      <c r="S120" s="63"/>
      <c r="T120" s="63"/>
      <c r="U120" s="63"/>
      <c r="V120" s="63"/>
      <c r="W120" s="63"/>
      <c r="X120" s="63"/>
      <c r="Y120" s="63"/>
      <c r="Z120" s="63"/>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3"/>
      <c r="AW120" s="63"/>
      <c r="AX120" s="63"/>
      <c r="AY120" s="63"/>
      <c r="AZ120" s="63"/>
      <c r="BA120" s="63"/>
      <c r="BB120" s="63"/>
      <c r="BC120" s="63"/>
      <c r="BD120" s="63"/>
      <c r="BE120" s="63"/>
      <c r="BF120" s="63"/>
      <c r="BG120" s="63"/>
      <c r="BH120" s="63"/>
      <c r="BI120" s="22"/>
      <c r="BJ120" s="22"/>
      <c r="BK120" s="22"/>
      <c r="BL120" s="22"/>
    </row>
    <row r="121" spans="3:64" outlineLevel="1">
      <c r="E121" s="105" t="s">
        <v>123</v>
      </c>
      <c r="F121" s="20"/>
      <c r="G121" s="4" t="s">
        <v>97</v>
      </c>
      <c r="H121" s="6" t="s">
        <v>31</v>
      </c>
      <c r="J121" s="135"/>
      <c r="K121" s="63">
        <v>0</v>
      </c>
      <c r="L121" s="63">
        <v>0</v>
      </c>
      <c r="M121" s="63">
        <v>0</v>
      </c>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22"/>
      <c r="BJ121" s="22"/>
      <c r="BK121" s="22"/>
      <c r="BL121" s="22"/>
    </row>
    <row r="122" spans="3:64" outlineLevel="1">
      <c r="E122" s="20" t="s">
        <v>124</v>
      </c>
      <c r="F122" s="20"/>
      <c r="G122" s="4" t="s">
        <v>97</v>
      </c>
      <c r="H122" s="6" t="s">
        <v>31</v>
      </c>
      <c r="J122" s="135"/>
      <c r="K122" s="63">
        <v>194.9</v>
      </c>
      <c r="L122" s="63"/>
      <c r="M122" s="63"/>
      <c r="N122" s="63"/>
      <c r="O122" s="63"/>
      <c r="P122" s="63"/>
      <c r="Q122" s="63"/>
      <c r="R122" s="63"/>
      <c r="S122" s="63"/>
      <c r="T122" s="63"/>
      <c r="U122" s="63"/>
      <c r="V122" s="63"/>
      <c r="W122" s="63"/>
      <c r="X122" s="63"/>
      <c r="Y122" s="63"/>
      <c r="Z122" s="63"/>
      <c r="AA122" s="63"/>
      <c r="AB122" s="63"/>
      <c r="AC122" s="63"/>
      <c r="AD122" s="63"/>
      <c r="AE122" s="63"/>
      <c r="AF122" s="63"/>
      <c r="AG122" s="63"/>
      <c r="AH122" s="63"/>
      <c r="AI122" s="63"/>
      <c r="AJ122" s="63"/>
      <c r="AK122" s="63"/>
      <c r="AL122" s="63"/>
      <c r="AM122" s="63"/>
      <c r="AN122" s="63"/>
      <c r="AO122" s="63"/>
      <c r="AP122" s="63"/>
      <c r="AQ122" s="63"/>
      <c r="AR122" s="63"/>
      <c r="AS122" s="63"/>
      <c r="AT122" s="63"/>
      <c r="AU122" s="63"/>
      <c r="AV122" s="63"/>
      <c r="AW122" s="63"/>
      <c r="AX122" s="63"/>
      <c r="AY122" s="63"/>
      <c r="AZ122" s="63"/>
      <c r="BA122" s="63"/>
      <c r="BB122" s="63"/>
      <c r="BC122" s="63"/>
      <c r="BD122" s="63"/>
      <c r="BE122" s="63"/>
      <c r="BF122" s="63"/>
      <c r="BG122" s="63"/>
      <c r="BH122" s="63"/>
      <c r="BI122" s="22"/>
      <c r="BJ122" s="22"/>
      <c r="BK122" s="22"/>
      <c r="BL122" s="22"/>
    </row>
    <row r="123" spans="3:64" outlineLevel="1">
      <c r="E123" s="20" t="s">
        <v>125</v>
      </c>
      <c r="F123" s="20"/>
      <c r="G123" s="4" t="s">
        <v>97</v>
      </c>
      <c r="H123" s="6" t="s">
        <v>31</v>
      </c>
      <c r="K123" s="63">
        <v>43.2</v>
      </c>
      <c r="L123" s="63"/>
      <c r="M123" s="63"/>
      <c r="N123" s="63"/>
      <c r="O123" s="63"/>
      <c r="P123" s="63"/>
      <c r="Q123" s="63"/>
      <c r="R123" s="63"/>
      <c r="S123" s="63"/>
      <c r="T123" s="63"/>
      <c r="U123" s="63"/>
      <c r="V123" s="63"/>
      <c r="W123" s="63"/>
      <c r="X123" s="63"/>
      <c r="Y123" s="63"/>
      <c r="Z123" s="63"/>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3"/>
      <c r="AW123" s="63"/>
      <c r="AX123" s="63"/>
      <c r="AY123" s="63"/>
      <c r="AZ123" s="63"/>
      <c r="BA123" s="63"/>
      <c r="BB123" s="63"/>
      <c r="BC123" s="63"/>
      <c r="BD123" s="63"/>
      <c r="BE123" s="63"/>
      <c r="BF123" s="63"/>
      <c r="BG123" s="63"/>
      <c r="BH123" s="63"/>
      <c r="BI123" s="22"/>
      <c r="BJ123" s="22"/>
      <c r="BK123" s="22"/>
      <c r="BL123" s="22"/>
    </row>
    <row r="124" spans="3:64" outlineLevel="1">
      <c r="E124" s="20" t="s">
        <v>126</v>
      </c>
      <c r="F124" s="20"/>
      <c r="G124" s="4" t="s">
        <v>97</v>
      </c>
      <c r="H124" s="6" t="s">
        <v>31</v>
      </c>
      <c r="J124" s="135"/>
      <c r="K124" s="63">
        <v>4.5847394704865838</v>
      </c>
      <c r="L124" s="63">
        <v>53.81831659833226</v>
      </c>
      <c r="M124" s="63">
        <v>180.71347467145438</v>
      </c>
      <c r="N124" s="63"/>
      <c r="O124" s="63"/>
      <c r="P124" s="63"/>
      <c r="Q124" s="63"/>
      <c r="R124" s="63"/>
      <c r="S124" s="63"/>
      <c r="T124" s="63"/>
      <c r="U124" s="63"/>
      <c r="V124" s="63"/>
      <c r="W124" s="63"/>
      <c r="X124" s="63"/>
      <c r="Y124" s="63"/>
      <c r="Z124" s="63"/>
      <c r="AA124" s="63"/>
      <c r="AB124" s="63"/>
      <c r="AC124" s="63"/>
      <c r="AD124" s="63"/>
      <c r="AE124" s="63"/>
      <c r="AF124" s="63"/>
      <c r="AG124" s="63"/>
      <c r="AH124" s="63"/>
      <c r="AI124" s="63"/>
      <c r="AJ124" s="63"/>
      <c r="AK124" s="63"/>
      <c r="AL124" s="63"/>
      <c r="AM124" s="63"/>
      <c r="AN124" s="63"/>
      <c r="AO124" s="63"/>
      <c r="AP124" s="63"/>
      <c r="AQ124" s="63"/>
      <c r="AR124" s="63"/>
      <c r="AS124" s="63"/>
      <c r="AT124" s="63"/>
      <c r="AU124" s="63"/>
      <c r="AV124" s="63"/>
      <c r="AW124" s="63"/>
      <c r="AX124" s="63"/>
      <c r="AY124" s="63"/>
      <c r="AZ124" s="63"/>
      <c r="BA124" s="63"/>
      <c r="BB124" s="63"/>
      <c r="BC124" s="63"/>
      <c r="BD124" s="63"/>
      <c r="BE124" s="63"/>
      <c r="BF124" s="63"/>
      <c r="BG124" s="63"/>
      <c r="BH124" s="63"/>
      <c r="BI124" s="22"/>
      <c r="BJ124" s="22"/>
      <c r="BK124" s="22"/>
      <c r="BL124" s="22"/>
    </row>
    <row r="125" spans="3:64" outlineLevel="1">
      <c r="E125" s="20" t="s">
        <v>127</v>
      </c>
      <c r="F125" s="20"/>
      <c r="G125" s="4" t="s">
        <v>97</v>
      </c>
      <c r="H125" s="6" t="s">
        <v>31</v>
      </c>
      <c r="J125" s="135"/>
      <c r="K125" s="63">
        <v>0</v>
      </c>
      <c r="L125" s="63">
        <v>4.0663217055703216</v>
      </c>
      <c r="M125" s="63">
        <v>0</v>
      </c>
      <c r="N125" s="63"/>
      <c r="O125" s="63"/>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3"/>
      <c r="AW125" s="63"/>
      <c r="AX125" s="63"/>
      <c r="AY125" s="63"/>
      <c r="AZ125" s="63"/>
      <c r="BA125" s="63"/>
      <c r="BB125" s="63"/>
      <c r="BC125" s="63"/>
      <c r="BD125" s="63"/>
      <c r="BE125" s="63"/>
      <c r="BF125" s="63"/>
      <c r="BG125" s="63"/>
      <c r="BH125" s="63"/>
      <c r="BI125" s="22"/>
      <c r="BJ125" s="22"/>
      <c r="BK125" s="22"/>
      <c r="BL125" s="22"/>
    </row>
    <row r="126" spans="3:64" outlineLevel="1">
      <c r="E126" s="105" t="s">
        <v>128</v>
      </c>
      <c r="F126" s="20"/>
      <c r="G126" s="4" t="s">
        <v>97</v>
      </c>
      <c r="H126" s="6" t="s">
        <v>31</v>
      </c>
      <c r="J126" s="135"/>
      <c r="K126" s="63">
        <v>0</v>
      </c>
      <c r="L126" s="63">
        <v>0</v>
      </c>
      <c r="M126" s="63">
        <v>0</v>
      </c>
      <c r="N126" s="63"/>
      <c r="O126" s="63"/>
      <c r="P126" s="63"/>
      <c r="Q126" s="63"/>
      <c r="R126" s="63"/>
      <c r="S126" s="63"/>
      <c r="T126" s="63"/>
      <c r="U126" s="63"/>
      <c r="V126" s="63"/>
      <c r="W126" s="63"/>
      <c r="X126" s="63"/>
      <c r="Y126" s="63"/>
      <c r="Z126" s="63"/>
      <c r="AA126" s="63"/>
      <c r="AB126" s="63"/>
      <c r="AC126" s="63"/>
      <c r="AD126" s="63"/>
      <c r="AE126" s="63"/>
      <c r="AF126" s="63"/>
      <c r="AG126" s="63"/>
      <c r="AH126" s="63"/>
      <c r="AI126" s="63"/>
      <c r="AJ126" s="63"/>
      <c r="AK126" s="63"/>
      <c r="AL126" s="63"/>
      <c r="AM126" s="63"/>
      <c r="AN126" s="63"/>
      <c r="AO126" s="63"/>
      <c r="AP126" s="63"/>
      <c r="AQ126" s="63"/>
      <c r="AR126" s="63"/>
      <c r="AS126" s="63"/>
      <c r="AT126" s="63"/>
      <c r="AU126" s="63"/>
      <c r="AV126" s="63"/>
      <c r="AW126" s="63"/>
      <c r="AX126" s="63"/>
      <c r="AY126" s="63"/>
      <c r="AZ126" s="63"/>
      <c r="BA126" s="63"/>
      <c r="BB126" s="63"/>
      <c r="BC126" s="63"/>
      <c r="BD126" s="63"/>
      <c r="BE126" s="63"/>
      <c r="BF126" s="63"/>
      <c r="BG126" s="63"/>
      <c r="BH126" s="63"/>
      <c r="BI126" s="22"/>
      <c r="BJ126" s="22"/>
      <c r="BK126" s="22"/>
      <c r="BL126" s="22"/>
    </row>
    <row r="127" spans="3:64" outlineLevel="1">
      <c r="E127" s="20"/>
      <c r="F127" s="20"/>
      <c r="K127" s="21"/>
      <c r="L127" s="22"/>
      <c r="M127" s="22"/>
      <c r="N127" s="22"/>
      <c r="O127" s="22"/>
      <c r="P127" s="22"/>
      <c r="Q127" s="22"/>
      <c r="R127" s="22"/>
      <c r="S127" s="22"/>
      <c r="T127" s="22"/>
      <c r="U127" s="22"/>
      <c r="V127" s="22"/>
      <c r="W127" s="22"/>
      <c r="X127" s="22"/>
      <c r="Y127" s="22"/>
      <c r="Z127" s="22"/>
      <c r="AA127" s="22"/>
      <c r="AB127" s="22"/>
      <c r="AC127" s="22"/>
      <c r="AD127" s="22"/>
      <c r="AE127" s="22"/>
      <c r="AF127" s="22"/>
      <c r="AG127" s="22"/>
      <c r="AH127" s="22"/>
      <c r="AI127" s="22"/>
      <c r="AJ127" s="22"/>
      <c r="AK127" s="22"/>
      <c r="AL127" s="22"/>
      <c r="AM127" s="22"/>
      <c r="AN127" s="22"/>
      <c r="AO127" s="22"/>
      <c r="AP127" s="22"/>
      <c r="AQ127" s="22"/>
      <c r="AR127" s="22"/>
      <c r="AS127" s="22"/>
      <c r="AT127" s="22"/>
      <c r="AU127" s="22"/>
      <c r="AV127" s="22"/>
      <c r="AW127" s="22"/>
      <c r="AX127" s="22"/>
      <c r="AY127" s="22"/>
      <c r="AZ127" s="22"/>
      <c r="BA127" s="22"/>
      <c r="BB127" s="22"/>
      <c r="BC127" s="22"/>
      <c r="BD127" s="22"/>
      <c r="BE127" s="22"/>
      <c r="BF127" s="22"/>
      <c r="BG127" s="22"/>
      <c r="BH127" s="22"/>
      <c r="BI127" s="22"/>
      <c r="BJ127" s="22"/>
      <c r="BK127" s="22"/>
      <c r="BL127" s="22"/>
    </row>
    <row r="128" spans="3:64" outlineLevel="1">
      <c r="C128" s="226">
        <f>MAX($B$4:C127)+0.1</f>
        <v>6.2999999999999989</v>
      </c>
      <c r="D128" s="227" t="s">
        <v>129</v>
      </c>
      <c r="E128" s="33"/>
      <c r="F128" s="33"/>
      <c r="G128" s="32"/>
      <c r="H128" s="34"/>
      <c r="I128" s="34"/>
      <c r="J128" s="34"/>
      <c r="K128" s="35"/>
      <c r="L128" s="36"/>
      <c r="M128" s="36"/>
      <c r="N128" s="36"/>
      <c r="O128" s="36"/>
      <c r="P128" s="36"/>
      <c r="Q128" s="36"/>
      <c r="R128" s="36"/>
      <c r="S128" s="36"/>
      <c r="T128" s="36"/>
      <c r="U128" s="36"/>
      <c r="V128" s="36"/>
      <c r="W128" s="36"/>
      <c r="X128" s="36"/>
      <c r="Y128" s="36"/>
      <c r="Z128" s="36"/>
      <c r="AA128" s="36"/>
      <c r="AB128" s="36"/>
      <c r="AC128" s="36"/>
      <c r="AD128" s="36"/>
      <c r="AE128" s="36"/>
      <c r="AF128" s="36"/>
      <c r="AG128" s="36"/>
      <c r="AH128" s="36"/>
      <c r="AI128" s="36"/>
      <c r="AJ128" s="36"/>
      <c r="AK128" s="36"/>
      <c r="AL128" s="36"/>
      <c r="AM128" s="36"/>
      <c r="AN128" s="36"/>
      <c r="AO128" s="36"/>
      <c r="AP128" s="36"/>
      <c r="AQ128" s="36"/>
      <c r="AR128" s="36"/>
      <c r="AS128" s="36"/>
      <c r="AT128" s="36"/>
      <c r="AU128" s="36"/>
      <c r="AV128" s="36"/>
      <c r="AW128" s="36"/>
      <c r="AX128" s="36"/>
      <c r="AY128" s="36"/>
      <c r="AZ128" s="36"/>
      <c r="BA128" s="36"/>
      <c r="BB128" s="36"/>
      <c r="BC128" s="36"/>
      <c r="BD128" s="36"/>
      <c r="BE128" s="36"/>
      <c r="BF128" s="36"/>
      <c r="BG128" s="36"/>
      <c r="BH128" s="36"/>
      <c r="BI128" s="36"/>
      <c r="BJ128" s="36"/>
      <c r="BK128" s="36"/>
      <c r="BL128" s="22"/>
    </row>
    <row r="129" spans="3:64" outlineLevel="1">
      <c r="K129" s="67">
        <v>1</v>
      </c>
      <c r="L129" s="67">
        <v>2</v>
      </c>
      <c r="M129" s="67">
        <v>3</v>
      </c>
      <c r="N129" s="67">
        <v>4</v>
      </c>
      <c r="O129" s="67">
        <v>5</v>
      </c>
      <c r="P129" s="67">
        <v>6</v>
      </c>
      <c r="Q129" s="67">
        <v>7</v>
      </c>
      <c r="R129" s="67">
        <v>8</v>
      </c>
      <c r="S129" s="67">
        <v>9</v>
      </c>
      <c r="T129" s="67">
        <v>10</v>
      </c>
      <c r="U129" s="67">
        <v>11</v>
      </c>
      <c r="V129" s="67">
        <v>12</v>
      </c>
      <c r="W129" s="67">
        <v>13</v>
      </c>
      <c r="X129" s="67">
        <v>14</v>
      </c>
      <c r="Y129" s="67">
        <v>15</v>
      </c>
      <c r="Z129" s="67">
        <v>16</v>
      </c>
      <c r="AA129" s="67">
        <v>17</v>
      </c>
      <c r="AB129" s="67">
        <v>18</v>
      </c>
      <c r="AC129" s="67">
        <v>19</v>
      </c>
      <c r="AD129" s="67">
        <v>20</v>
      </c>
      <c r="AE129" s="67">
        <v>21</v>
      </c>
      <c r="AF129" s="67">
        <v>22</v>
      </c>
      <c r="AG129" s="67">
        <v>23</v>
      </c>
      <c r="AH129" s="67">
        <v>24</v>
      </c>
      <c r="AI129" s="67">
        <v>25</v>
      </c>
      <c r="AJ129" s="67">
        <v>26</v>
      </c>
      <c r="AK129" s="67">
        <v>27</v>
      </c>
      <c r="AL129" s="67">
        <v>28</v>
      </c>
      <c r="AM129" s="67">
        <v>29</v>
      </c>
      <c r="AN129" s="67">
        <v>30</v>
      </c>
      <c r="AO129" s="67">
        <v>31</v>
      </c>
      <c r="AP129" s="67">
        <v>32</v>
      </c>
      <c r="AQ129" s="67">
        <v>33</v>
      </c>
      <c r="AR129" s="67">
        <v>34</v>
      </c>
      <c r="AS129" s="67">
        <v>35</v>
      </c>
      <c r="AT129" s="67">
        <v>36</v>
      </c>
      <c r="AU129" s="67">
        <v>37</v>
      </c>
      <c r="AV129" s="67">
        <v>38</v>
      </c>
      <c r="AW129" s="67">
        <v>39</v>
      </c>
      <c r="AX129" s="67">
        <v>40</v>
      </c>
      <c r="AY129" s="67">
        <v>41</v>
      </c>
      <c r="AZ129" s="67">
        <v>42</v>
      </c>
      <c r="BA129" s="67">
        <v>43</v>
      </c>
      <c r="BB129" s="67">
        <v>44</v>
      </c>
      <c r="BC129" s="67">
        <v>45</v>
      </c>
      <c r="BD129" s="67">
        <v>46</v>
      </c>
      <c r="BE129" s="43"/>
      <c r="BF129" s="43"/>
      <c r="BG129" s="43"/>
      <c r="BH129" s="43"/>
      <c r="BI129" s="22"/>
      <c r="BJ129" s="22"/>
      <c r="BK129" s="22"/>
      <c r="BL129" s="22"/>
    </row>
    <row r="130" spans="3:64" outlineLevel="1">
      <c r="E130" s="105" t="s">
        <v>119</v>
      </c>
      <c r="F130" s="20"/>
      <c r="G130" s="4" t="s">
        <v>97</v>
      </c>
      <c r="H130" s="6" t="s">
        <v>107</v>
      </c>
      <c r="K130" s="63">
        <v>0</v>
      </c>
      <c r="L130" s="63">
        <v>0</v>
      </c>
      <c r="M130" s="63">
        <v>0</v>
      </c>
      <c r="N130" s="63"/>
      <c r="O130" s="63"/>
      <c r="P130" s="63"/>
      <c r="Q130" s="63"/>
      <c r="R130" s="63"/>
      <c r="S130" s="63"/>
      <c r="T130" s="63"/>
      <c r="U130" s="63"/>
      <c r="V130" s="63"/>
      <c r="W130" s="63"/>
      <c r="X130" s="63"/>
      <c r="Y130" s="63"/>
      <c r="Z130" s="63"/>
      <c r="AA130" s="63"/>
      <c r="AB130" s="63"/>
      <c r="AC130" s="63"/>
      <c r="AD130" s="63"/>
      <c r="AE130" s="63"/>
      <c r="AF130" s="63"/>
      <c r="AG130" s="63"/>
      <c r="AH130" s="63"/>
      <c r="AI130" s="63"/>
      <c r="AJ130" s="63"/>
      <c r="AK130" s="63"/>
      <c r="AL130" s="63"/>
      <c r="AM130" s="63"/>
      <c r="AN130" s="63"/>
      <c r="AO130" s="63"/>
      <c r="AP130" s="63"/>
      <c r="AQ130" s="63"/>
      <c r="AR130" s="63"/>
      <c r="AS130" s="63"/>
      <c r="AT130" s="63"/>
      <c r="AU130" s="63"/>
      <c r="AV130" s="63"/>
      <c r="AW130" s="63"/>
      <c r="AX130" s="63"/>
      <c r="AY130" s="63"/>
      <c r="AZ130" s="63"/>
      <c r="BA130" s="63"/>
      <c r="BB130" s="63"/>
      <c r="BC130" s="63"/>
      <c r="BD130" s="63"/>
      <c r="BE130" s="63"/>
      <c r="BF130" s="63"/>
      <c r="BG130" s="63"/>
      <c r="BH130" s="63"/>
      <c r="BI130" s="22"/>
      <c r="BJ130" s="22"/>
      <c r="BK130" s="22"/>
      <c r="BL130" s="22"/>
    </row>
    <row r="131" spans="3:64" outlineLevel="1">
      <c r="E131" s="105" t="s">
        <v>120</v>
      </c>
      <c r="F131" s="20"/>
      <c r="G131" s="4" t="s">
        <v>97</v>
      </c>
      <c r="H131" s="6" t="s">
        <v>107</v>
      </c>
      <c r="K131" s="63">
        <v>0</v>
      </c>
      <c r="L131" s="63">
        <v>0</v>
      </c>
      <c r="M131" s="63">
        <v>0</v>
      </c>
      <c r="N131" s="63"/>
      <c r="O131" s="63"/>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3"/>
      <c r="AW131" s="63"/>
      <c r="AX131" s="63"/>
      <c r="AY131" s="63"/>
      <c r="AZ131" s="63"/>
      <c r="BA131" s="63"/>
      <c r="BB131" s="63"/>
      <c r="BC131" s="63"/>
      <c r="BD131" s="63"/>
      <c r="BE131" s="63"/>
      <c r="BF131" s="63"/>
      <c r="BG131" s="63"/>
      <c r="BH131" s="63"/>
      <c r="BI131" s="22"/>
      <c r="BJ131" s="22"/>
      <c r="BK131" s="22"/>
      <c r="BL131" s="22"/>
    </row>
    <row r="132" spans="3:64" outlineLevel="1">
      <c r="E132" s="105" t="s">
        <v>121</v>
      </c>
      <c r="F132" s="20"/>
      <c r="G132" s="4" t="s">
        <v>97</v>
      </c>
      <c r="H132" s="6" t="s">
        <v>107</v>
      </c>
      <c r="K132" s="63">
        <v>0</v>
      </c>
      <c r="L132" s="63">
        <v>0</v>
      </c>
      <c r="M132" s="63">
        <v>0</v>
      </c>
      <c r="N132" s="63"/>
      <c r="O132" s="63"/>
      <c r="P132" s="63"/>
      <c r="Q132" s="63"/>
      <c r="R132" s="63"/>
      <c r="S132" s="63"/>
      <c r="T132" s="63"/>
      <c r="U132" s="63"/>
      <c r="V132" s="63"/>
      <c r="W132" s="63"/>
      <c r="X132" s="63"/>
      <c r="Y132" s="63"/>
      <c r="Z132" s="63"/>
      <c r="AA132" s="63"/>
      <c r="AB132" s="63"/>
      <c r="AC132" s="63"/>
      <c r="AD132" s="63"/>
      <c r="AE132" s="63"/>
      <c r="AF132" s="63"/>
      <c r="AG132" s="63"/>
      <c r="AH132" s="63"/>
      <c r="AI132" s="63"/>
      <c r="AJ132" s="63"/>
      <c r="AK132" s="63"/>
      <c r="AL132" s="63"/>
      <c r="AM132" s="63"/>
      <c r="AN132" s="63"/>
      <c r="AO132" s="63"/>
      <c r="AP132" s="63"/>
      <c r="AQ132" s="63"/>
      <c r="AR132" s="63"/>
      <c r="AS132" s="63"/>
      <c r="AT132" s="63"/>
      <c r="AU132" s="63"/>
      <c r="AV132" s="63"/>
      <c r="AW132" s="63"/>
      <c r="AX132" s="63"/>
      <c r="AY132" s="63"/>
      <c r="AZ132" s="63"/>
      <c r="BA132" s="63"/>
      <c r="BB132" s="63"/>
      <c r="BC132" s="63"/>
      <c r="BD132" s="63"/>
      <c r="BE132" s="63"/>
      <c r="BF132" s="63"/>
      <c r="BG132" s="63"/>
      <c r="BH132" s="63"/>
      <c r="BI132" s="22"/>
      <c r="BJ132" s="22"/>
      <c r="BK132" s="22"/>
      <c r="BL132" s="22"/>
    </row>
    <row r="133" spans="3:64" outlineLevel="1">
      <c r="E133" s="20" t="s">
        <v>122</v>
      </c>
      <c r="F133" s="20"/>
      <c r="G133" s="4" t="s">
        <v>97</v>
      </c>
      <c r="H133" s="6" t="s">
        <v>107</v>
      </c>
      <c r="K133" s="63">
        <v>0</v>
      </c>
      <c r="L133" s="63">
        <v>0</v>
      </c>
      <c r="M133" s="63">
        <v>0</v>
      </c>
      <c r="N133" s="63"/>
      <c r="O133" s="63"/>
      <c r="P133" s="63"/>
      <c r="Q133" s="63"/>
      <c r="R133" s="63"/>
      <c r="S133" s="63"/>
      <c r="T133" s="63"/>
      <c r="U133" s="63"/>
      <c r="V133" s="63"/>
      <c r="W133" s="63"/>
      <c r="X133" s="63"/>
      <c r="Y133" s="63"/>
      <c r="Z133" s="63"/>
      <c r="AA133" s="63"/>
      <c r="AB133" s="63"/>
      <c r="AC133" s="63"/>
      <c r="AD133" s="63"/>
      <c r="AE133" s="63"/>
      <c r="AF133" s="63"/>
      <c r="AG133" s="63"/>
      <c r="AH133" s="63"/>
      <c r="AI133" s="63"/>
      <c r="AJ133" s="63"/>
      <c r="AK133" s="63"/>
      <c r="AL133" s="63"/>
      <c r="AM133" s="63"/>
      <c r="AN133" s="63"/>
      <c r="AO133" s="63"/>
      <c r="AP133" s="63"/>
      <c r="AQ133" s="63"/>
      <c r="AR133" s="63"/>
      <c r="AS133" s="63"/>
      <c r="AT133" s="63"/>
      <c r="AU133" s="63"/>
      <c r="AV133" s="63"/>
      <c r="AW133" s="63"/>
      <c r="AX133" s="63"/>
      <c r="AY133" s="63"/>
      <c r="AZ133" s="63"/>
      <c r="BA133" s="63"/>
      <c r="BB133" s="63"/>
      <c r="BC133" s="63"/>
      <c r="BD133" s="63"/>
      <c r="BE133" s="63"/>
      <c r="BF133" s="63"/>
      <c r="BG133" s="63"/>
      <c r="BH133" s="63"/>
      <c r="BI133" s="22"/>
      <c r="BJ133" s="22"/>
      <c r="BK133" s="22"/>
      <c r="BL133" s="22"/>
    </row>
    <row r="134" spans="3:64" outlineLevel="1">
      <c r="E134" s="105" t="s">
        <v>123</v>
      </c>
      <c r="F134" s="20"/>
      <c r="G134" s="4" t="s">
        <v>97</v>
      </c>
      <c r="H134" s="6" t="s">
        <v>107</v>
      </c>
      <c r="K134" s="63">
        <v>0</v>
      </c>
      <c r="L134" s="63">
        <v>0</v>
      </c>
      <c r="M134" s="63">
        <v>0</v>
      </c>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3"/>
      <c r="AY134" s="63"/>
      <c r="AZ134" s="63"/>
      <c r="BA134" s="63"/>
      <c r="BB134" s="63"/>
      <c r="BC134" s="63"/>
      <c r="BD134" s="63"/>
      <c r="BE134" s="63"/>
      <c r="BF134" s="63"/>
      <c r="BG134" s="63"/>
      <c r="BH134" s="63"/>
      <c r="BI134" s="22"/>
      <c r="BJ134" s="22"/>
      <c r="BK134" s="22"/>
      <c r="BL134" s="22"/>
    </row>
    <row r="135" spans="3:64" outlineLevel="1">
      <c r="E135" s="20" t="s">
        <v>124</v>
      </c>
      <c r="F135" s="20"/>
      <c r="G135" s="4" t="s">
        <v>97</v>
      </c>
      <c r="H135" s="6" t="s">
        <v>107</v>
      </c>
      <c r="K135" s="63">
        <v>0</v>
      </c>
      <c r="L135" s="63">
        <v>0</v>
      </c>
      <c r="M135" s="63">
        <v>0</v>
      </c>
      <c r="N135" s="63"/>
      <c r="O135" s="63"/>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c r="BC135" s="63"/>
      <c r="BD135" s="63"/>
      <c r="BE135" s="63"/>
      <c r="BF135" s="63"/>
      <c r="BG135" s="63"/>
      <c r="BH135" s="63"/>
      <c r="BI135" s="22"/>
      <c r="BJ135" s="22"/>
      <c r="BK135" s="22"/>
      <c r="BL135" s="22"/>
    </row>
    <row r="136" spans="3:64" outlineLevel="1">
      <c r="E136" s="20" t="s">
        <v>125</v>
      </c>
      <c r="F136" s="20"/>
      <c r="G136" s="4" t="s">
        <v>97</v>
      </c>
      <c r="H136" s="6" t="s">
        <v>107</v>
      </c>
      <c r="K136" s="63">
        <v>0</v>
      </c>
      <c r="L136" s="63">
        <v>0</v>
      </c>
      <c r="M136" s="63">
        <v>0</v>
      </c>
      <c r="N136" s="63"/>
      <c r="O136" s="63"/>
      <c r="P136" s="63"/>
      <c r="Q136" s="63"/>
      <c r="R136" s="63"/>
      <c r="S136" s="63"/>
      <c r="T136" s="63"/>
      <c r="U136" s="63"/>
      <c r="V136" s="63"/>
      <c r="W136" s="63"/>
      <c r="X136" s="63"/>
      <c r="Y136" s="63"/>
      <c r="Z136" s="63"/>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3"/>
      <c r="AW136" s="63"/>
      <c r="AX136" s="63"/>
      <c r="AY136" s="63"/>
      <c r="AZ136" s="63"/>
      <c r="BA136" s="63"/>
      <c r="BB136" s="63"/>
      <c r="BC136" s="63"/>
      <c r="BD136" s="63"/>
      <c r="BE136" s="63"/>
      <c r="BF136" s="63"/>
      <c r="BG136" s="63"/>
      <c r="BH136" s="63"/>
      <c r="BI136" s="22"/>
      <c r="BJ136" s="22"/>
      <c r="BK136" s="22"/>
      <c r="BL136" s="22"/>
    </row>
    <row r="137" spans="3:64" outlineLevel="1">
      <c r="E137" s="20" t="s">
        <v>126</v>
      </c>
      <c r="F137" s="20"/>
      <c r="G137" s="4" t="s">
        <v>97</v>
      </c>
      <c r="H137" s="6" t="s">
        <v>107</v>
      </c>
      <c r="K137" s="63">
        <v>0</v>
      </c>
      <c r="L137" s="63">
        <v>0</v>
      </c>
      <c r="M137" s="63">
        <v>0</v>
      </c>
      <c r="N137" s="63"/>
      <c r="O137" s="63"/>
      <c r="P137" s="63"/>
      <c r="Q137" s="63"/>
      <c r="R137" s="63"/>
      <c r="S137" s="63"/>
      <c r="T137" s="63"/>
      <c r="U137" s="63"/>
      <c r="V137" s="63"/>
      <c r="W137" s="63"/>
      <c r="X137" s="63"/>
      <c r="Y137" s="63"/>
      <c r="Z137" s="63"/>
      <c r="AA137" s="63"/>
      <c r="AB137" s="63"/>
      <c r="AC137" s="63"/>
      <c r="AD137" s="63"/>
      <c r="AE137" s="63"/>
      <c r="AF137" s="63"/>
      <c r="AG137" s="63"/>
      <c r="AH137" s="63"/>
      <c r="AI137" s="63"/>
      <c r="AJ137" s="63"/>
      <c r="AK137" s="63"/>
      <c r="AL137" s="63"/>
      <c r="AM137" s="63"/>
      <c r="AN137" s="63"/>
      <c r="AO137" s="63"/>
      <c r="AP137" s="63"/>
      <c r="AQ137" s="63"/>
      <c r="AR137" s="63"/>
      <c r="AS137" s="63"/>
      <c r="AT137" s="63"/>
      <c r="AU137" s="63"/>
      <c r="AV137" s="63"/>
      <c r="AW137" s="63"/>
      <c r="AX137" s="63"/>
      <c r="AY137" s="63"/>
      <c r="AZ137" s="63"/>
      <c r="BA137" s="63"/>
      <c r="BB137" s="63"/>
      <c r="BC137" s="63"/>
      <c r="BD137" s="63"/>
      <c r="BE137" s="63"/>
      <c r="BF137" s="63"/>
      <c r="BG137" s="63"/>
      <c r="BH137" s="63"/>
      <c r="BI137" s="22"/>
      <c r="BJ137" s="22"/>
      <c r="BK137" s="22"/>
      <c r="BL137" s="22"/>
    </row>
    <row r="138" spans="3:64" outlineLevel="1">
      <c r="E138" s="20" t="s">
        <v>127</v>
      </c>
      <c r="F138" s="20"/>
      <c r="G138" s="4" t="s">
        <v>97</v>
      </c>
      <c r="H138" s="6" t="s">
        <v>107</v>
      </c>
      <c r="K138" s="63">
        <v>0</v>
      </c>
      <c r="L138" s="63">
        <v>0</v>
      </c>
      <c r="M138" s="63">
        <v>0</v>
      </c>
      <c r="N138" s="63"/>
      <c r="O138" s="63"/>
      <c r="P138" s="63"/>
      <c r="Q138" s="63"/>
      <c r="R138" s="63"/>
      <c r="S138" s="63"/>
      <c r="T138" s="63"/>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c r="BA138" s="63"/>
      <c r="BB138" s="63"/>
      <c r="BC138" s="63"/>
      <c r="BD138" s="63"/>
      <c r="BE138" s="63"/>
      <c r="BF138" s="63"/>
      <c r="BG138" s="63"/>
      <c r="BH138" s="63"/>
      <c r="BI138" s="22"/>
      <c r="BJ138" s="22"/>
      <c r="BK138" s="22"/>
      <c r="BL138" s="22"/>
    </row>
    <row r="139" spans="3:64" outlineLevel="1">
      <c r="E139" s="105" t="s">
        <v>128</v>
      </c>
      <c r="F139" s="20"/>
      <c r="G139" s="4" t="s">
        <v>97</v>
      </c>
      <c r="H139" s="6" t="s">
        <v>107</v>
      </c>
      <c r="K139" s="63">
        <v>0</v>
      </c>
      <c r="L139" s="63">
        <v>0</v>
      </c>
      <c r="M139" s="63">
        <v>0</v>
      </c>
      <c r="N139" s="63"/>
      <c r="O139" s="63"/>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3"/>
      <c r="AM139" s="63"/>
      <c r="AN139" s="63"/>
      <c r="AO139" s="63"/>
      <c r="AP139" s="63"/>
      <c r="AQ139" s="63"/>
      <c r="AR139" s="63"/>
      <c r="AS139" s="63"/>
      <c r="AT139" s="63"/>
      <c r="AU139" s="63"/>
      <c r="AV139" s="63"/>
      <c r="AW139" s="63"/>
      <c r="AX139" s="63"/>
      <c r="AY139" s="63"/>
      <c r="AZ139" s="63"/>
      <c r="BA139" s="63"/>
      <c r="BB139" s="63"/>
      <c r="BC139" s="63"/>
      <c r="BD139" s="63"/>
      <c r="BE139" s="63"/>
      <c r="BF139" s="63"/>
      <c r="BG139" s="63"/>
      <c r="BH139" s="63"/>
      <c r="BI139" s="22"/>
      <c r="BJ139" s="22"/>
      <c r="BK139" s="22"/>
      <c r="BL139" s="22"/>
    </row>
    <row r="140" spans="3:64" outlineLevel="1">
      <c r="E140" s="20"/>
      <c r="F140" s="20"/>
      <c r="K140" s="21"/>
      <c r="L140" s="22"/>
      <c r="M140" s="22"/>
      <c r="N140" s="22"/>
      <c r="O140" s="22"/>
      <c r="P140" s="22"/>
      <c r="Q140" s="22"/>
      <c r="R140" s="22"/>
      <c r="S140" s="22"/>
      <c r="T140" s="22"/>
      <c r="U140" s="22"/>
      <c r="V140" s="22"/>
      <c r="W140" s="22"/>
      <c r="X140" s="22"/>
      <c r="Y140" s="22"/>
      <c r="Z140" s="22"/>
      <c r="AA140" s="22"/>
      <c r="AB140" s="22"/>
      <c r="AC140" s="22"/>
      <c r="AD140" s="22"/>
      <c r="AE140" s="22"/>
      <c r="AF140" s="22"/>
      <c r="AG140" s="22"/>
      <c r="AH140" s="22"/>
      <c r="AI140" s="22"/>
      <c r="AJ140" s="22"/>
      <c r="AK140" s="22"/>
      <c r="AL140" s="22"/>
      <c r="AM140" s="22"/>
      <c r="AN140" s="22"/>
      <c r="AO140" s="22"/>
      <c r="AP140" s="22"/>
      <c r="AQ140" s="22"/>
      <c r="AR140" s="22"/>
      <c r="AS140" s="22"/>
      <c r="AT140" s="22"/>
      <c r="AU140" s="22"/>
      <c r="AV140" s="22"/>
      <c r="AW140" s="22"/>
      <c r="AX140" s="22"/>
      <c r="AY140" s="22"/>
      <c r="AZ140" s="22"/>
      <c r="BA140" s="22"/>
      <c r="BB140" s="22"/>
      <c r="BC140" s="22"/>
      <c r="BD140" s="22"/>
      <c r="BE140" s="22"/>
      <c r="BF140" s="22"/>
      <c r="BG140" s="22"/>
      <c r="BH140" s="22"/>
      <c r="BI140" s="22"/>
      <c r="BJ140" s="22"/>
      <c r="BK140" s="22"/>
      <c r="BL140" s="22"/>
    </row>
    <row r="141" spans="3:64" outlineLevel="1">
      <c r="C141" s="226">
        <f>MAX($B$4:C140)+0.1</f>
        <v>6.3999999999999986</v>
      </c>
      <c r="D141" s="227" t="s">
        <v>129</v>
      </c>
      <c r="E141" s="33"/>
      <c r="F141" s="33"/>
      <c r="G141" s="32"/>
      <c r="H141" s="34"/>
      <c r="I141" s="34"/>
      <c r="J141" s="34"/>
      <c r="K141" s="35"/>
      <c r="L141" s="36"/>
      <c r="M141" s="36"/>
      <c r="N141" s="36"/>
      <c r="O141" s="36"/>
      <c r="P141" s="36"/>
      <c r="Q141" s="36"/>
      <c r="R141" s="36"/>
      <c r="S141" s="36"/>
      <c r="T141" s="36"/>
      <c r="U141" s="36"/>
      <c r="V141" s="36"/>
      <c r="W141" s="36"/>
      <c r="X141" s="36"/>
      <c r="Y141" s="36"/>
      <c r="Z141" s="36"/>
      <c r="AA141" s="36"/>
      <c r="AB141" s="36"/>
      <c r="AC141" s="36"/>
      <c r="AD141" s="36"/>
      <c r="AE141" s="36"/>
      <c r="AF141" s="36"/>
      <c r="AG141" s="36"/>
      <c r="AH141" s="36"/>
      <c r="AI141" s="36"/>
      <c r="AJ141" s="36"/>
      <c r="AK141" s="36"/>
      <c r="AL141" s="36"/>
      <c r="AM141" s="36"/>
      <c r="AN141" s="36"/>
      <c r="AO141" s="36"/>
      <c r="AP141" s="36"/>
      <c r="AQ141" s="36"/>
      <c r="AR141" s="36"/>
      <c r="AS141" s="36"/>
      <c r="AT141" s="36"/>
      <c r="AU141" s="36"/>
      <c r="AV141" s="36"/>
      <c r="AW141" s="36"/>
      <c r="AX141" s="36"/>
      <c r="AY141" s="36"/>
      <c r="AZ141" s="36"/>
      <c r="BA141" s="36"/>
      <c r="BB141" s="36"/>
      <c r="BC141" s="36"/>
      <c r="BD141" s="36"/>
      <c r="BE141" s="36"/>
      <c r="BF141" s="36"/>
      <c r="BG141" s="36"/>
      <c r="BH141" s="36"/>
      <c r="BI141" s="36"/>
      <c r="BJ141" s="36"/>
      <c r="BK141" s="36"/>
      <c r="BL141" s="22"/>
    </row>
    <row r="142" spans="3:64" outlineLevel="1">
      <c r="E142" s="20"/>
      <c r="F142" s="20"/>
      <c r="K142" s="67">
        <v>1</v>
      </c>
      <c r="L142" s="67">
        <f>K142+1</f>
        <v>2</v>
      </c>
      <c r="M142" s="67">
        <f t="shared" ref="M142" si="16">L142+1</f>
        <v>3</v>
      </c>
      <c r="N142" s="67">
        <f t="shared" ref="N142" si="17">M142+1</f>
        <v>4</v>
      </c>
      <c r="O142" s="67">
        <f t="shared" ref="O142" si="18">N142+1</f>
        <v>5</v>
      </c>
      <c r="P142" s="67">
        <f t="shared" ref="P142" si="19">O142+1</f>
        <v>6</v>
      </c>
      <c r="Q142" s="67">
        <f t="shared" ref="Q142" si="20">P142+1</f>
        <v>7</v>
      </c>
      <c r="R142" s="67">
        <f t="shared" ref="R142" si="21">Q142+1</f>
        <v>8</v>
      </c>
      <c r="S142" s="67">
        <f t="shared" ref="S142" si="22">R142+1</f>
        <v>9</v>
      </c>
      <c r="T142" s="67">
        <f t="shared" ref="T142" si="23">S142+1</f>
        <v>10</v>
      </c>
      <c r="U142" s="67">
        <f t="shared" ref="U142" si="24">T142+1</f>
        <v>11</v>
      </c>
      <c r="V142" s="67">
        <f t="shared" ref="V142" si="25">U142+1</f>
        <v>12</v>
      </c>
      <c r="W142" s="67">
        <f t="shared" ref="W142" si="26">V142+1</f>
        <v>13</v>
      </c>
      <c r="X142" s="67">
        <f t="shared" ref="X142" si="27">W142+1</f>
        <v>14</v>
      </c>
      <c r="Y142" s="67">
        <f t="shared" ref="Y142" si="28">X142+1</f>
        <v>15</v>
      </c>
      <c r="Z142" s="67">
        <f t="shared" ref="Z142" si="29">Y142+1</f>
        <v>16</v>
      </c>
      <c r="AA142" s="67">
        <f t="shared" ref="AA142" si="30">Z142+1</f>
        <v>17</v>
      </c>
      <c r="AB142" s="67">
        <f t="shared" ref="AB142" si="31">AA142+1</f>
        <v>18</v>
      </c>
      <c r="AC142" s="67">
        <f t="shared" ref="AC142" si="32">AB142+1</f>
        <v>19</v>
      </c>
      <c r="AD142" s="67">
        <f t="shared" ref="AD142" si="33">AC142+1</f>
        <v>20</v>
      </c>
      <c r="AE142" s="67">
        <f t="shared" ref="AE142" si="34">AD142+1</f>
        <v>21</v>
      </c>
      <c r="AF142" s="67">
        <f t="shared" ref="AF142" si="35">AE142+1</f>
        <v>22</v>
      </c>
      <c r="AG142" s="67">
        <f t="shared" ref="AG142" si="36">AF142+1</f>
        <v>23</v>
      </c>
      <c r="AH142" s="67">
        <f t="shared" ref="AH142" si="37">AG142+1</f>
        <v>24</v>
      </c>
      <c r="AI142" s="67">
        <f t="shared" ref="AI142" si="38">AH142+1</f>
        <v>25</v>
      </c>
      <c r="AJ142" s="67">
        <f t="shared" ref="AJ142" si="39">AI142+1</f>
        <v>26</v>
      </c>
      <c r="AK142" s="67">
        <f t="shared" ref="AK142" si="40">AJ142+1</f>
        <v>27</v>
      </c>
      <c r="AL142" s="67">
        <f t="shared" ref="AL142" si="41">AK142+1</f>
        <v>28</v>
      </c>
      <c r="AM142" s="67">
        <f t="shared" ref="AM142" si="42">AL142+1</f>
        <v>29</v>
      </c>
      <c r="AN142" s="67">
        <f t="shared" ref="AN142" si="43">AM142+1</f>
        <v>30</v>
      </c>
      <c r="AO142" s="67">
        <f t="shared" ref="AO142" si="44">AN142+1</f>
        <v>31</v>
      </c>
      <c r="AP142" s="67">
        <f t="shared" ref="AP142" si="45">AO142+1</f>
        <v>32</v>
      </c>
      <c r="AQ142" s="67">
        <f t="shared" ref="AQ142" si="46">AP142+1</f>
        <v>33</v>
      </c>
      <c r="AR142" s="67">
        <f t="shared" ref="AR142" si="47">AQ142+1</f>
        <v>34</v>
      </c>
      <c r="AS142" s="67">
        <f t="shared" ref="AS142" si="48">AR142+1</f>
        <v>35</v>
      </c>
      <c r="AT142" s="67">
        <f t="shared" ref="AT142" si="49">AS142+1</f>
        <v>36</v>
      </c>
      <c r="AU142" s="67">
        <f t="shared" ref="AU142" si="50">AT142+1</f>
        <v>37</v>
      </c>
      <c r="AV142" s="67">
        <f t="shared" ref="AV142" si="51">AU142+1</f>
        <v>38</v>
      </c>
      <c r="AW142" s="67">
        <f t="shared" ref="AW142" si="52">AV142+1</f>
        <v>39</v>
      </c>
      <c r="AX142" s="67">
        <f t="shared" ref="AX142" si="53">AW142+1</f>
        <v>40</v>
      </c>
      <c r="AY142" s="67">
        <f t="shared" ref="AY142" si="54">AX142+1</f>
        <v>41</v>
      </c>
      <c r="AZ142" s="67">
        <f t="shared" ref="AZ142" si="55">AY142+1</f>
        <v>42</v>
      </c>
      <c r="BA142" s="67">
        <f t="shared" ref="BA142" si="56">AZ142+1</f>
        <v>43</v>
      </c>
      <c r="BB142" s="67">
        <f t="shared" ref="BB142" si="57">BA142+1</f>
        <v>44</v>
      </c>
      <c r="BC142" s="67">
        <f t="shared" ref="BC142" si="58">BB142+1</f>
        <v>45</v>
      </c>
      <c r="BD142" s="67">
        <f t="shared" ref="BD142" si="59">BC142+1</f>
        <v>46</v>
      </c>
      <c r="BI142" s="22"/>
      <c r="BJ142" s="22"/>
      <c r="BK142" s="22"/>
      <c r="BL142" s="22"/>
    </row>
    <row r="143" spans="3:64" outlineLevel="1">
      <c r="E143" s="105" t="s">
        <v>119</v>
      </c>
      <c r="F143" s="20"/>
      <c r="G143" s="4" t="s">
        <v>97</v>
      </c>
      <c r="H143" s="6" t="s">
        <v>108</v>
      </c>
      <c r="K143" s="63">
        <v>0</v>
      </c>
      <c r="L143" s="63">
        <v>0</v>
      </c>
      <c r="M143" s="63">
        <v>0</v>
      </c>
      <c r="N143" s="63"/>
      <c r="O143" s="63"/>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3"/>
      <c r="AM143" s="63"/>
      <c r="AN143" s="63"/>
      <c r="AO143" s="63"/>
      <c r="AP143" s="63"/>
      <c r="AQ143" s="63"/>
      <c r="AR143" s="63"/>
      <c r="AS143" s="63"/>
      <c r="AT143" s="63"/>
      <c r="AU143" s="63"/>
      <c r="AV143" s="63"/>
      <c r="AW143" s="63"/>
      <c r="AX143" s="63"/>
      <c r="AY143" s="63"/>
      <c r="AZ143" s="63"/>
      <c r="BA143" s="63"/>
      <c r="BB143" s="63"/>
      <c r="BC143" s="63"/>
      <c r="BD143" s="63"/>
      <c r="BE143" s="63"/>
      <c r="BF143" s="63"/>
      <c r="BG143" s="63"/>
      <c r="BH143" s="63"/>
      <c r="BI143" s="22"/>
      <c r="BJ143" s="22"/>
      <c r="BK143" s="22"/>
      <c r="BL143" s="22"/>
    </row>
    <row r="144" spans="3:64" outlineLevel="1">
      <c r="E144" s="105" t="s">
        <v>120</v>
      </c>
      <c r="F144" s="20"/>
      <c r="G144" s="4" t="s">
        <v>97</v>
      </c>
      <c r="H144" s="6" t="s">
        <v>108</v>
      </c>
      <c r="K144" s="63">
        <v>0</v>
      </c>
      <c r="L144" s="63">
        <v>0</v>
      </c>
      <c r="M144" s="63">
        <v>0</v>
      </c>
      <c r="N144" s="63"/>
      <c r="O144" s="63"/>
      <c r="P144" s="63"/>
      <c r="Q144" s="63"/>
      <c r="R144" s="63"/>
      <c r="S144" s="63"/>
      <c r="T144" s="63"/>
      <c r="U144" s="63"/>
      <c r="V144" s="63"/>
      <c r="W144" s="63"/>
      <c r="X144" s="63"/>
      <c r="Y144" s="63"/>
      <c r="Z144" s="63"/>
      <c r="AA144" s="63"/>
      <c r="AB144" s="63"/>
      <c r="AC144" s="63"/>
      <c r="AD144" s="63"/>
      <c r="AE144" s="63"/>
      <c r="AF144" s="63"/>
      <c r="AG144" s="63"/>
      <c r="AH144" s="63"/>
      <c r="AI144" s="63"/>
      <c r="AJ144" s="63"/>
      <c r="AK144" s="63"/>
      <c r="AL144" s="63"/>
      <c r="AM144" s="63"/>
      <c r="AN144" s="63"/>
      <c r="AO144" s="63"/>
      <c r="AP144" s="63"/>
      <c r="AQ144" s="63"/>
      <c r="AR144" s="63"/>
      <c r="AS144" s="63"/>
      <c r="AT144" s="63"/>
      <c r="AU144" s="63"/>
      <c r="AV144" s="63"/>
      <c r="AW144" s="63"/>
      <c r="AX144" s="63"/>
      <c r="AY144" s="63"/>
      <c r="AZ144" s="63"/>
      <c r="BA144" s="63"/>
      <c r="BB144" s="63"/>
      <c r="BC144" s="63"/>
      <c r="BD144" s="63"/>
      <c r="BE144" s="63"/>
      <c r="BF144" s="63"/>
      <c r="BG144" s="63"/>
      <c r="BH144" s="63"/>
      <c r="BI144" s="22"/>
      <c r="BJ144" s="22"/>
      <c r="BK144" s="22"/>
      <c r="BL144" s="22"/>
    </row>
    <row r="145" spans="3:64" outlineLevel="1">
      <c r="E145" s="105" t="s">
        <v>121</v>
      </c>
      <c r="F145" s="20"/>
      <c r="G145" s="4" t="s">
        <v>97</v>
      </c>
      <c r="H145" s="6" t="s">
        <v>108</v>
      </c>
      <c r="K145" s="63">
        <v>0</v>
      </c>
      <c r="L145" s="63">
        <v>0</v>
      </c>
      <c r="M145" s="63">
        <v>0</v>
      </c>
      <c r="N145" s="63"/>
      <c r="O145" s="63"/>
      <c r="P145" s="63"/>
      <c r="Q145" s="63"/>
      <c r="R145" s="63"/>
      <c r="S145" s="63"/>
      <c r="T145" s="63"/>
      <c r="U145" s="63"/>
      <c r="V145" s="63"/>
      <c r="W145" s="63"/>
      <c r="X145" s="63"/>
      <c r="Y145" s="63"/>
      <c r="Z145" s="63"/>
      <c r="AA145" s="63"/>
      <c r="AB145" s="63"/>
      <c r="AC145" s="63"/>
      <c r="AD145" s="63"/>
      <c r="AE145" s="63"/>
      <c r="AF145" s="63"/>
      <c r="AG145" s="63"/>
      <c r="AH145" s="63"/>
      <c r="AI145" s="63"/>
      <c r="AJ145" s="63"/>
      <c r="AK145" s="63"/>
      <c r="AL145" s="63"/>
      <c r="AM145" s="63"/>
      <c r="AN145" s="63"/>
      <c r="AO145" s="63"/>
      <c r="AP145" s="63"/>
      <c r="AQ145" s="63"/>
      <c r="AR145" s="63"/>
      <c r="AS145" s="63"/>
      <c r="AT145" s="63"/>
      <c r="AU145" s="63"/>
      <c r="AV145" s="63"/>
      <c r="AW145" s="63"/>
      <c r="AX145" s="63"/>
      <c r="AY145" s="63"/>
      <c r="AZ145" s="63"/>
      <c r="BA145" s="63"/>
      <c r="BB145" s="63"/>
      <c r="BC145" s="63"/>
      <c r="BD145" s="63"/>
      <c r="BE145" s="63"/>
      <c r="BF145" s="63"/>
      <c r="BG145" s="63"/>
      <c r="BH145" s="63"/>
      <c r="BI145" s="22"/>
      <c r="BJ145" s="22"/>
      <c r="BK145" s="22"/>
      <c r="BL145" s="22"/>
    </row>
    <row r="146" spans="3:64" outlineLevel="1">
      <c r="E146" s="20" t="s">
        <v>122</v>
      </c>
      <c r="F146" s="20"/>
      <c r="G146" s="4" t="s">
        <v>97</v>
      </c>
      <c r="H146" s="6" t="s">
        <v>108</v>
      </c>
      <c r="K146" s="63">
        <v>0</v>
      </c>
      <c r="L146" s="63">
        <v>0</v>
      </c>
      <c r="M146" s="63">
        <v>0</v>
      </c>
      <c r="N146" s="63"/>
      <c r="O146" s="63"/>
      <c r="P146" s="63"/>
      <c r="Q146" s="63"/>
      <c r="R146" s="63"/>
      <c r="S146" s="63"/>
      <c r="T146" s="63"/>
      <c r="U146" s="63"/>
      <c r="V146" s="63"/>
      <c r="W146" s="63"/>
      <c r="X146" s="63"/>
      <c r="Y146" s="63"/>
      <c r="Z146" s="63"/>
      <c r="AA146" s="63"/>
      <c r="AB146" s="63"/>
      <c r="AC146" s="63"/>
      <c r="AD146" s="63"/>
      <c r="AE146" s="63"/>
      <c r="AF146" s="63"/>
      <c r="AG146" s="63"/>
      <c r="AH146" s="63"/>
      <c r="AI146" s="63"/>
      <c r="AJ146" s="63"/>
      <c r="AK146" s="63"/>
      <c r="AL146" s="63"/>
      <c r="AM146" s="63"/>
      <c r="AN146" s="63"/>
      <c r="AO146" s="63"/>
      <c r="AP146" s="63"/>
      <c r="AQ146" s="63"/>
      <c r="AR146" s="63"/>
      <c r="AS146" s="63"/>
      <c r="AT146" s="63"/>
      <c r="AU146" s="63"/>
      <c r="AV146" s="63"/>
      <c r="AW146" s="63"/>
      <c r="AX146" s="63"/>
      <c r="AY146" s="63"/>
      <c r="AZ146" s="63"/>
      <c r="BA146" s="63"/>
      <c r="BB146" s="63"/>
      <c r="BC146" s="63"/>
      <c r="BD146" s="63"/>
      <c r="BE146" s="63"/>
      <c r="BF146" s="63"/>
      <c r="BG146" s="63"/>
      <c r="BH146" s="63"/>
      <c r="BI146" s="22"/>
      <c r="BJ146" s="22"/>
      <c r="BK146" s="22"/>
      <c r="BL146" s="22"/>
    </row>
    <row r="147" spans="3:64" outlineLevel="1">
      <c r="E147" s="105" t="s">
        <v>123</v>
      </c>
      <c r="F147" s="20"/>
      <c r="G147" s="4" t="s">
        <v>97</v>
      </c>
      <c r="H147" s="6" t="s">
        <v>108</v>
      </c>
      <c r="K147" s="63">
        <v>0</v>
      </c>
      <c r="L147" s="63">
        <v>0</v>
      </c>
      <c r="M147" s="63">
        <v>0</v>
      </c>
      <c r="N147" s="63"/>
      <c r="O147" s="63"/>
      <c r="P147" s="63"/>
      <c r="Q147" s="63"/>
      <c r="R147" s="63"/>
      <c r="S147" s="63"/>
      <c r="T147" s="63"/>
      <c r="U147" s="63"/>
      <c r="V147" s="63"/>
      <c r="W147" s="63"/>
      <c r="X147" s="63"/>
      <c r="Y147" s="63"/>
      <c r="Z147" s="63"/>
      <c r="AA147" s="63"/>
      <c r="AB147" s="63"/>
      <c r="AC147" s="63"/>
      <c r="AD147" s="63"/>
      <c r="AE147" s="63"/>
      <c r="AF147" s="63"/>
      <c r="AG147" s="63"/>
      <c r="AH147" s="63"/>
      <c r="AI147" s="63"/>
      <c r="AJ147" s="63"/>
      <c r="AK147" s="63"/>
      <c r="AL147" s="63"/>
      <c r="AM147" s="63"/>
      <c r="AN147" s="63"/>
      <c r="AO147" s="63"/>
      <c r="AP147" s="63"/>
      <c r="AQ147" s="63"/>
      <c r="AR147" s="63"/>
      <c r="AS147" s="63"/>
      <c r="AT147" s="63"/>
      <c r="AU147" s="63"/>
      <c r="AV147" s="63"/>
      <c r="AW147" s="63"/>
      <c r="AX147" s="63"/>
      <c r="AY147" s="63"/>
      <c r="AZ147" s="63"/>
      <c r="BA147" s="63"/>
      <c r="BB147" s="63"/>
      <c r="BC147" s="63"/>
      <c r="BD147" s="63"/>
      <c r="BE147" s="63"/>
      <c r="BF147" s="63"/>
      <c r="BG147" s="63"/>
      <c r="BH147" s="63"/>
      <c r="BI147" s="22"/>
      <c r="BJ147" s="22"/>
      <c r="BK147" s="22"/>
      <c r="BL147" s="22"/>
    </row>
    <row r="148" spans="3:64" outlineLevel="1">
      <c r="E148" s="20" t="s">
        <v>124</v>
      </c>
      <c r="F148" s="20"/>
      <c r="G148" s="4" t="s">
        <v>97</v>
      </c>
      <c r="H148" s="6" t="s">
        <v>108</v>
      </c>
      <c r="K148" s="63">
        <v>0</v>
      </c>
      <c r="L148" s="63">
        <v>0</v>
      </c>
      <c r="M148" s="63">
        <v>0</v>
      </c>
      <c r="N148" s="63"/>
      <c r="O148" s="63"/>
      <c r="P148" s="63"/>
      <c r="Q148" s="63"/>
      <c r="R148" s="63"/>
      <c r="S148" s="63"/>
      <c r="T148" s="63"/>
      <c r="U148" s="63"/>
      <c r="V148" s="63"/>
      <c r="W148" s="63"/>
      <c r="X148" s="63"/>
      <c r="Y148" s="63"/>
      <c r="Z148" s="63"/>
      <c r="AA148" s="63"/>
      <c r="AB148" s="63"/>
      <c r="AC148" s="63"/>
      <c r="AD148" s="63"/>
      <c r="AE148" s="63"/>
      <c r="AF148" s="63"/>
      <c r="AG148" s="63"/>
      <c r="AH148" s="63"/>
      <c r="AI148" s="63"/>
      <c r="AJ148" s="63"/>
      <c r="AK148" s="63"/>
      <c r="AL148" s="63"/>
      <c r="AM148" s="63"/>
      <c r="AN148" s="63"/>
      <c r="AO148" s="63"/>
      <c r="AP148" s="63"/>
      <c r="AQ148" s="63"/>
      <c r="AR148" s="63"/>
      <c r="AS148" s="63"/>
      <c r="AT148" s="63"/>
      <c r="AU148" s="63"/>
      <c r="AV148" s="63"/>
      <c r="AW148" s="63"/>
      <c r="AX148" s="63"/>
      <c r="AY148" s="63"/>
      <c r="AZ148" s="63"/>
      <c r="BA148" s="63"/>
      <c r="BB148" s="63"/>
      <c r="BC148" s="63"/>
      <c r="BD148" s="63"/>
      <c r="BE148" s="63"/>
      <c r="BF148" s="63"/>
      <c r="BG148" s="63"/>
      <c r="BH148" s="63"/>
      <c r="BI148" s="22"/>
      <c r="BJ148" s="22"/>
      <c r="BK148" s="22"/>
      <c r="BL148" s="22"/>
    </row>
    <row r="149" spans="3:64" outlineLevel="1">
      <c r="E149" s="20" t="s">
        <v>125</v>
      </c>
      <c r="F149" s="20"/>
      <c r="G149" s="4" t="s">
        <v>97</v>
      </c>
      <c r="H149" s="6" t="s">
        <v>108</v>
      </c>
      <c r="K149" s="63">
        <v>0</v>
      </c>
      <c r="L149" s="63">
        <v>0</v>
      </c>
      <c r="M149" s="63">
        <v>0</v>
      </c>
      <c r="N149" s="63"/>
      <c r="O149" s="63"/>
      <c r="P149" s="63"/>
      <c r="Q149" s="63"/>
      <c r="R149" s="63"/>
      <c r="S149" s="63"/>
      <c r="T149" s="63"/>
      <c r="U149" s="63"/>
      <c r="V149" s="63"/>
      <c r="W149" s="63"/>
      <c r="X149" s="63"/>
      <c r="Y149" s="63"/>
      <c r="Z149" s="63"/>
      <c r="AA149" s="63"/>
      <c r="AB149" s="63"/>
      <c r="AC149" s="63"/>
      <c r="AD149" s="63"/>
      <c r="AE149" s="63"/>
      <c r="AF149" s="63"/>
      <c r="AG149" s="63"/>
      <c r="AH149" s="63"/>
      <c r="AI149" s="63"/>
      <c r="AJ149" s="63"/>
      <c r="AK149" s="63"/>
      <c r="AL149" s="63"/>
      <c r="AM149" s="63"/>
      <c r="AN149" s="63"/>
      <c r="AO149" s="63"/>
      <c r="AP149" s="63"/>
      <c r="AQ149" s="63"/>
      <c r="AR149" s="63"/>
      <c r="AS149" s="63"/>
      <c r="AT149" s="63"/>
      <c r="AU149" s="63"/>
      <c r="AV149" s="63"/>
      <c r="AW149" s="63"/>
      <c r="AX149" s="63"/>
      <c r="AY149" s="63"/>
      <c r="AZ149" s="63"/>
      <c r="BA149" s="63"/>
      <c r="BB149" s="63"/>
      <c r="BC149" s="63"/>
      <c r="BD149" s="63"/>
      <c r="BE149" s="63"/>
      <c r="BF149" s="63"/>
      <c r="BG149" s="63"/>
      <c r="BH149" s="63"/>
      <c r="BI149" s="22"/>
      <c r="BJ149" s="22"/>
      <c r="BK149" s="22"/>
      <c r="BL149" s="22"/>
    </row>
    <row r="150" spans="3:64" outlineLevel="1">
      <c r="E150" s="20" t="s">
        <v>126</v>
      </c>
      <c r="F150" s="20"/>
      <c r="G150" s="4" t="s">
        <v>97</v>
      </c>
      <c r="H150" s="6" t="s">
        <v>108</v>
      </c>
      <c r="K150" s="63">
        <v>0</v>
      </c>
      <c r="L150" s="63">
        <v>0</v>
      </c>
      <c r="M150" s="63">
        <v>0</v>
      </c>
      <c r="N150" s="63"/>
      <c r="O150" s="63"/>
      <c r="P150" s="63"/>
      <c r="Q150" s="63"/>
      <c r="R150" s="63"/>
      <c r="S150" s="63"/>
      <c r="T150" s="63"/>
      <c r="U150" s="63"/>
      <c r="V150" s="63"/>
      <c r="W150" s="63"/>
      <c r="X150" s="63"/>
      <c r="Y150" s="63"/>
      <c r="Z150" s="63"/>
      <c r="AA150" s="63"/>
      <c r="AB150" s="63"/>
      <c r="AC150" s="63"/>
      <c r="AD150" s="63"/>
      <c r="AE150" s="63"/>
      <c r="AF150" s="63"/>
      <c r="AG150" s="63"/>
      <c r="AH150" s="63"/>
      <c r="AI150" s="63"/>
      <c r="AJ150" s="63"/>
      <c r="AK150" s="63"/>
      <c r="AL150" s="63"/>
      <c r="AM150" s="63"/>
      <c r="AN150" s="63"/>
      <c r="AO150" s="63"/>
      <c r="AP150" s="63"/>
      <c r="AQ150" s="63"/>
      <c r="AR150" s="63"/>
      <c r="AS150" s="63"/>
      <c r="AT150" s="63"/>
      <c r="AU150" s="63"/>
      <c r="AV150" s="63"/>
      <c r="AW150" s="63"/>
      <c r="AX150" s="63"/>
      <c r="AY150" s="63"/>
      <c r="AZ150" s="63"/>
      <c r="BA150" s="63"/>
      <c r="BB150" s="63"/>
      <c r="BC150" s="63"/>
      <c r="BD150" s="63"/>
      <c r="BE150" s="63"/>
      <c r="BF150" s="63"/>
      <c r="BG150" s="63"/>
      <c r="BH150" s="63"/>
      <c r="BI150" s="22"/>
      <c r="BJ150" s="22"/>
      <c r="BK150" s="22"/>
      <c r="BL150" s="22"/>
    </row>
    <row r="151" spans="3:64" outlineLevel="1">
      <c r="E151" s="20" t="s">
        <v>127</v>
      </c>
      <c r="F151" s="20"/>
      <c r="G151" s="4" t="s">
        <v>97</v>
      </c>
      <c r="H151" s="6" t="s">
        <v>108</v>
      </c>
      <c r="K151" s="63">
        <v>0</v>
      </c>
      <c r="L151" s="63">
        <v>0</v>
      </c>
      <c r="M151" s="63">
        <v>0</v>
      </c>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c r="BC151" s="63"/>
      <c r="BD151" s="63"/>
      <c r="BE151" s="63"/>
      <c r="BF151" s="63"/>
      <c r="BG151" s="63"/>
      <c r="BH151" s="63"/>
      <c r="BI151" s="22"/>
      <c r="BJ151" s="22"/>
      <c r="BK151" s="22"/>
      <c r="BL151" s="22"/>
    </row>
    <row r="152" spans="3:64" outlineLevel="1">
      <c r="E152" s="105" t="s">
        <v>128</v>
      </c>
      <c r="F152" s="20"/>
      <c r="G152" s="4" t="s">
        <v>97</v>
      </c>
      <c r="H152" s="6" t="s">
        <v>108</v>
      </c>
      <c r="K152" s="63">
        <v>0</v>
      </c>
      <c r="L152" s="63">
        <v>0</v>
      </c>
      <c r="M152" s="63">
        <v>0</v>
      </c>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c r="BD152" s="63"/>
      <c r="BE152" s="63"/>
      <c r="BF152" s="63"/>
      <c r="BG152" s="63"/>
      <c r="BH152" s="63"/>
      <c r="BI152" s="22"/>
      <c r="BJ152" s="22"/>
      <c r="BK152" s="22"/>
      <c r="BL152" s="22"/>
    </row>
    <row r="153" spans="3:64" outlineLevel="1">
      <c r="E153" s="20"/>
      <c r="F153" s="20"/>
      <c r="K153" s="21"/>
      <c r="L153" s="22"/>
      <c r="M153" s="22"/>
      <c r="N153" s="22"/>
      <c r="O153" s="22"/>
      <c r="P153" s="22"/>
      <c r="Q153" s="22"/>
      <c r="R153" s="22"/>
      <c r="S153" s="22"/>
      <c r="T153" s="22"/>
      <c r="U153" s="22"/>
      <c r="V153" s="22"/>
      <c r="W153" s="22"/>
      <c r="X153" s="22"/>
      <c r="Y153" s="22"/>
      <c r="Z153" s="22"/>
      <c r="AA153" s="22"/>
      <c r="AB153" s="22"/>
      <c r="AC153" s="22"/>
      <c r="AD153" s="22"/>
      <c r="AE153" s="22"/>
      <c r="AF153" s="22"/>
      <c r="AG153" s="22"/>
      <c r="AH153" s="22"/>
      <c r="AI153" s="22"/>
      <c r="AJ153" s="22"/>
      <c r="AK153" s="22"/>
      <c r="AL153" s="22"/>
      <c r="AM153" s="22"/>
      <c r="AN153" s="22"/>
      <c r="AO153" s="22"/>
      <c r="AP153" s="22"/>
      <c r="AQ153" s="22"/>
      <c r="AR153" s="22"/>
      <c r="AS153" s="22"/>
      <c r="AT153" s="22"/>
      <c r="AU153" s="22"/>
      <c r="AV153" s="22"/>
      <c r="AW153" s="22"/>
      <c r="AX153" s="22"/>
      <c r="AY153" s="22"/>
      <c r="AZ153" s="22"/>
      <c r="BA153" s="22"/>
      <c r="BB153" s="22"/>
      <c r="BC153" s="22"/>
      <c r="BD153" s="22"/>
      <c r="BE153" s="22"/>
      <c r="BF153" s="22"/>
      <c r="BG153" s="22"/>
      <c r="BH153" s="22"/>
      <c r="BI153" s="22"/>
      <c r="BJ153" s="22"/>
      <c r="BK153" s="22"/>
      <c r="BL153" s="22"/>
    </row>
    <row r="154" spans="3:64" outlineLevel="1">
      <c r="C154" s="226">
        <f>MAX($B$4:C140)+0.1</f>
        <v>6.3999999999999986</v>
      </c>
      <c r="D154" s="227" t="s">
        <v>56</v>
      </c>
      <c r="E154" s="33"/>
      <c r="F154" s="33"/>
      <c r="G154" s="32"/>
      <c r="H154" s="34"/>
      <c r="I154" s="34"/>
      <c r="J154" s="34"/>
      <c r="K154" s="35"/>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36"/>
      <c r="AS154" s="36"/>
      <c r="AT154" s="36"/>
      <c r="AU154" s="36"/>
      <c r="AV154" s="36"/>
      <c r="AW154" s="36"/>
      <c r="AX154" s="36"/>
      <c r="AY154" s="36"/>
      <c r="AZ154" s="36"/>
      <c r="BA154" s="36"/>
      <c r="BB154" s="36"/>
      <c r="BC154" s="36"/>
      <c r="BD154" s="36"/>
      <c r="BE154" s="36"/>
      <c r="BF154" s="36"/>
      <c r="BG154" s="36"/>
      <c r="BH154" s="36"/>
      <c r="BI154" s="36"/>
      <c r="BJ154" s="36"/>
      <c r="BK154" s="36"/>
      <c r="BL154" s="22"/>
    </row>
    <row r="155" spans="3:64" outlineLevel="1">
      <c r="E155" s="20"/>
      <c r="F155" s="20"/>
      <c r="K155" s="67">
        <v>1</v>
      </c>
      <c r="L155" s="67">
        <f>K155+1</f>
        <v>2</v>
      </c>
      <c r="M155" s="67">
        <f t="shared" ref="M155:BD155" si="60">L155+1</f>
        <v>3</v>
      </c>
      <c r="N155" s="67">
        <f t="shared" si="60"/>
        <v>4</v>
      </c>
      <c r="O155" s="67">
        <f t="shared" si="60"/>
        <v>5</v>
      </c>
      <c r="P155" s="67">
        <f t="shared" si="60"/>
        <v>6</v>
      </c>
      <c r="Q155" s="67">
        <f t="shared" si="60"/>
        <v>7</v>
      </c>
      <c r="R155" s="67">
        <f t="shared" si="60"/>
        <v>8</v>
      </c>
      <c r="S155" s="67">
        <f t="shared" si="60"/>
        <v>9</v>
      </c>
      <c r="T155" s="67">
        <f t="shared" si="60"/>
        <v>10</v>
      </c>
      <c r="U155" s="67">
        <f t="shared" si="60"/>
        <v>11</v>
      </c>
      <c r="V155" s="67">
        <f t="shared" si="60"/>
        <v>12</v>
      </c>
      <c r="W155" s="67">
        <f t="shared" si="60"/>
        <v>13</v>
      </c>
      <c r="X155" s="67">
        <f t="shared" si="60"/>
        <v>14</v>
      </c>
      <c r="Y155" s="67">
        <f t="shared" si="60"/>
        <v>15</v>
      </c>
      <c r="Z155" s="67">
        <f t="shared" si="60"/>
        <v>16</v>
      </c>
      <c r="AA155" s="67">
        <f t="shared" si="60"/>
        <v>17</v>
      </c>
      <c r="AB155" s="67">
        <f t="shared" si="60"/>
        <v>18</v>
      </c>
      <c r="AC155" s="67">
        <f t="shared" si="60"/>
        <v>19</v>
      </c>
      <c r="AD155" s="67">
        <f t="shared" si="60"/>
        <v>20</v>
      </c>
      <c r="AE155" s="67">
        <f t="shared" si="60"/>
        <v>21</v>
      </c>
      <c r="AF155" s="67">
        <f t="shared" si="60"/>
        <v>22</v>
      </c>
      <c r="AG155" s="67">
        <f t="shared" si="60"/>
        <v>23</v>
      </c>
      <c r="AH155" s="67">
        <f t="shared" si="60"/>
        <v>24</v>
      </c>
      <c r="AI155" s="67">
        <f t="shared" si="60"/>
        <v>25</v>
      </c>
      <c r="AJ155" s="67">
        <f t="shared" si="60"/>
        <v>26</v>
      </c>
      <c r="AK155" s="67">
        <f t="shared" si="60"/>
        <v>27</v>
      </c>
      <c r="AL155" s="67">
        <f t="shared" si="60"/>
        <v>28</v>
      </c>
      <c r="AM155" s="67">
        <f t="shared" si="60"/>
        <v>29</v>
      </c>
      <c r="AN155" s="67">
        <f t="shared" si="60"/>
        <v>30</v>
      </c>
      <c r="AO155" s="67">
        <f t="shared" si="60"/>
        <v>31</v>
      </c>
      <c r="AP155" s="67">
        <f t="shared" si="60"/>
        <v>32</v>
      </c>
      <c r="AQ155" s="67">
        <f t="shared" si="60"/>
        <v>33</v>
      </c>
      <c r="AR155" s="67">
        <f t="shared" si="60"/>
        <v>34</v>
      </c>
      <c r="AS155" s="67">
        <f t="shared" si="60"/>
        <v>35</v>
      </c>
      <c r="AT155" s="67">
        <f t="shared" si="60"/>
        <v>36</v>
      </c>
      <c r="AU155" s="67">
        <f t="shared" si="60"/>
        <v>37</v>
      </c>
      <c r="AV155" s="67">
        <f t="shared" si="60"/>
        <v>38</v>
      </c>
      <c r="AW155" s="67">
        <f t="shared" si="60"/>
        <v>39</v>
      </c>
      <c r="AX155" s="67">
        <f t="shared" si="60"/>
        <v>40</v>
      </c>
      <c r="AY155" s="67">
        <f t="shared" si="60"/>
        <v>41</v>
      </c>
      <c r="AZ155" s="67">
        <f t="shared" si="60"/>
        <v>42</v>
      </c>
      <c r="BA155" s="67">
        <f t="shared" si="60"/>
        <v>43</v>
      </c>
      <c r="BB155" s="67">
        <f t="shared" si="60"/>
        <v>44</v>
      </c>
      <c r="BC155" s="67">
        <f t="shared" si="60"/>
        <v>45</v>
      </c>
      <c r="BD155" s="67">
        <f t="shared" si="60"/>
        <v>46</v>
      </c>
      <c r="BI155" s="22"/>
      <c r="BJ155" s="22"/>
      <c r="BK155" s="22"/>
      <c r="BL155" s="22"/>
    </row>
    <row r="156" spans="3:64" outlineLevel="1">
      <c r="E156" s="105" t="s">
        <v>119</v>
      </c>
      <c r="F156" s="20"/>
      <c r="G156" s="4" t="s">
        <v>97</v>
      </c>
      <c r="H156" s="65" t="str">
        <f>Interface!$L$59</f>
        <v>Licensee 2</v>
      </c>
      <c r="J156" s="136">
        <f>SUM(K156:BH156)</f>
        <v>0</v>
      </c>
      <c r="K156" s="93">
        <f>CHOOSE($H$16,K104,K117,K130,K143)</f>
        <v>0</v>
      </c>
      <c r="L156" s="93">
        <f>CHOOSE($H$16,L104,L117,L130,L143)</f>
        <v>0</v>
      </c>
      <c r="M156" s="93">
        <f t="shared" ref="M156:BD156" si="61">CHOOSE($H$16,M104,M117,M130,M143)</f>
        <v>0</v>
      </c>
      <c r="N156" s="93">
        <f t="shared" si="61"/>
        <v>0</v>
      </c>
      <c r="O156" s="93">
        <f t="shared" si="61"/>
        <v>0</v>
      </c>
      <c r="P156" s="93">
        <f t="shared" si="61"/>
        <v>0</v>
      </c>
      <c r="Q156" s="93">
        <f t="shared" si="61"/>
        <v>0</v>
      </c>
      <c r="R156" s="93">
        <f t="shared" si="61"/>
        <v>0</v>
      </c>
      <c r="S156" s="93">
        <f t="shared" si="61"/>
        <v>0</v>
      </c>
      <c r="T156" s="93">
        <f t="shared" si="61"/>
        <v>0</v>
      </c>
      <c r="U156" s="93">
        <f t="shared" si="61"/>
        <v>0</v>
      </c>
      <c r="V156" s="93">
        <f t="shared" si="61"/>
        <v>0</v>
      </c>
      <c r="W156" s="93">
        <f t="shared" si="61"/>
        <v>0</v>
      </c>
      <c r="X156" s="93">
        <f t="shared" si="61"/>
        <v>0</v>
      </c>
      <c r="Y156" s="93">
        <f t="shared" si="61"/>
        <v>0</v>
      </c>
      <c r="Z156" s="93">
        <f t="shared" si="61"/>
        <v>0</v>
      </c>
      <c r="AA156" s="93">
        <f t="shared" si="61"/>
        <v>0</v>
      </c>
      <c r="AB156" s="93">
        <f t="shared" si="61"/>
        <v>0</v>
      </c>
      <c r="AC156" s="93">
        <f t="shared" si="61"/>
        <v>0</v>
      </c>
      <c r="AD156" s="93">
        <f t="shared" si="61"/>
        <v>0</v>
      </c>
      <c r="AE156" s="93">
        <f t="shared" si="61"/>
        <v>0</v>
      </c>
      <c r="AF156" s="93">
        <f t="shared" si="61"/>
        <v>0</v>
      </c>
      <c r="AG156" s="93">
        <f t="shared" si="61"/>
        <v>0</v>
      </c>
      <c r="AH156" s="93">
        <f t="shared" si="61"/>
        <v>0</v>
      </c>
      <c r="AI156" s="93">
        <f t="shared" si="61"/>
        <v>0</v>
      </c>
      <c r="AJ156" s="93">
        <f t="shared" si="61"/>
        <v>0</v>
      </c>
      <c r="AK156" s="93">
        <f t="shared" si="61"/>
        <v>0</v>
      </c>
      <c r="AL156" s="93">
        <f t="shared" si="61"/>
        <v>0</v>
      </c>
      <c r="AM156" s="93">
        <f t="shared" si="61"/>
        <v>0</v>
      </c>
      <c r="AN156" s="93">
        <f t="shared" si="61"/>
        <v>0</v>
      </c>
      <c r="AO156" s="93">
        <f t="shared" si="61"/>
        <v>0</v>
      </c>
      <c r="AP156" s="93">
        <f t="shared" si="61"/>
        <v>0</v>
      </c>
      <c r="AQ156" s="93">
        <f t="shared" si="61"/>
        <v>0</v>
      </c>
      <c r="AR156" s="93">
        <f t="shared" si="61"/>
        <v>0</v>
      </c>
      <c r="AS156" s="93">
        <f t="shared" si="61"/>
        <v>0</v>
      </c>
      <c r="AT156" s="93">
        <f t="shared" si="61"/>
        <v>0</v>
      </c>
      <c r="AU156" s="93">
        <f t="shared" si="61"/>
        <v>0</v>
      </c>
      <c r="AV156" s="93">
        <f t="shared" si="61"/>
        <v>0</v>
      </c>
      <c r="AW156" s="93">
        <f t="shared" si="61"/>
        <v>0</v>
      </c>
      <c r="AX156" s="93">
        <f t="shared" si="61"/>
        <v>0</v>
      </c>
      <c r="AY156" s="93">
        <f t="shared" si="61"/>
        <v>0</v>
      </c>
      <c r="AZ156" s="93">
        <f t="shared" si="61"/>
        <v>0</v>
      </c>
      <c r="BA156" s="93">
        <f t="shared" si="61"/>
        <v>0</v>
      </c>
      <c r="BB156" s="93">
        <f t="shared" si="61"/>
        <v>0</v>
      </c>
      <c r="BC156" s="93">
        <f t="shared" si="61"/>
        <v>0</v>
      </c>
      <c r="BD156" s="93">
        <f t="shared" si="61"/>
        <v>0</v>
      </c>
      <c r="BI156" s="22"/>
      <c r="BJ156" s="22"/>
      <c r="BK156" s="22"/>
      <c r="BL156" s="22"/>
    </row>
    <row r="157" spans="3:64" outlineLevel="1">
      <c r="E157" s="105" t="s">
        <v>120</v>
      </c>
      <c r="F157" s="20"/>
      <c r="G157" s="4" t="s">
        <v>97</v>
      </c>
      <c r="H157" s="65" t="str">
        <f>Interface!$L$59</f>
        <v>Licensee 2</v>
      </c>
      <c r="J157" s="136">
        <f t="shared" ref="J157:J162" si="62">SUM(K157:BH157)</f>
        <v>0</v>
      </c>
      <c r="K157" s="93">
        <f t="shared" ref="K157:K165" si="63">CHOOSE($H$16,K105,K118,K131,K144)</f>
        <v>0</v>
      </c>
      <c r="L157" s="93">
        <f t="shared" ref="L157:BD157" si="64">CHOOSE($H$16,L105,L118,L131,L144)</f>
        <v>0</v>
      </c>
      <c r="M157" s="93">
        <f>CHOOSE($H$16,M105,M118,M131,M144)</f>
        <v>0</v>
      </c>
      <c r="N157" s="93">
        <f t="shared" si="64"/>
        <v>0</v>
      </c>
      <c r="O157" s="93">
        <f t="shared" si="64"/>
        <v>0</v>
      </c>
      <c r="P157" s="93">
        <f t="shared" si="64"/>
        <v>0</v>
      </c>
      <c r="Q157" s="93">
        <f t="shared" si="64"/>
        <v>0</v>
      </c>
      <c r="R157" s="93">
        <f t="shared" si="64"/>
        <v>0</v>
      </c>
      <c r="S157" s="93">
        <f t="shared" si="64"/>
        <v>0</v>
      </c>
      <c r="T157" s="93">
        <f t="shared" si="64"/>
        <v>0</v>
      </c>
      <c r="U157" s="93">
        <f t="shared" si="64"/>
        <v>0</v>
      </c>
      <c r="V157" s="93">
        <f t="shared" si="64"/>
        <v>0</v>
      </c>
      <c r="W157" s="93">
        <f t="shared" si="64"/>
        <v>0</v>
      </c>
      <c r="X157" s="93">
        <f t="shared" si="64"/>
        <v>0</v>
      </c>
      <c r="Y157" s="93">
        <f t="shared" si="64"/>
        <v>0</v>
      </c>
      <c r="Z157" s="93">
        <f t="shared" si="64"/>
        <v>0</v>
      </c>
      <c r="AA157" s="93">
        <f t="shared" si="64"/>
        <v>0</v>
      </c>
      <c r="AB157" s="93">
        <f t="shared" si="64"/>
        <v>0</v>
      </c>
      <c r="AC157" s="93">
        <f t="shared" si="64"/>
        <v>0</v>
      </c>
      <c r="AD157" s="93">
        <f t="shared" si="64"/>
        <v>0</v>
      </c>
      <c r="AE157" s="93">
        <f t="shared" si="64"/>
        <v>0</v>
      </c>
      <c r="AF157" s="93">
        <f t="shared" si="64"/>
        <v>0</v>
      </c>
      <c r="AG157" s="93">
        <f t="shared" si="64"/>
        <v>0</v>
      </c>
      <c r="AH157" s="93">
        <f t="shared" si="64"/>
        <v>0</v>
      </c>
      <c r="AI157" s="93">
        <f t="shared" si="64"/>
        <v>0</v>
      </c>
      <c r="AJ157" s="93">
        <f t="shared" si="64"/>
        <v>0</v>
      </c>
      <c r="AK157" s="93">
        <f t="shared" si="64"/>
        <v>0</v>
      </c>
      <c r="AL157" s="93">
        <f t="shared" si="64"/>
        <v>0</v>
      </c>
      <c r="AM157" s="93">
        <f t="shared" si="64"/>
        <v>0</v>
      </c>
      <c r="AN157" s="93">
        <f t="shared" si="64"/>
        <v>0</v>
      </c>
      <c r="AO157" s="93">
        <f t="shared" si="64"/>
        <v>0</v>
      </c>
      <c r="AP157" s="93">
        <f t="shared" si="64"/>
        <v>0</v>
      </c>
      <c r="AQ157" s="93">
        <f t="shared" si="64"/>
        <v>0</v>
      </c>
      <c r="AR157" s="93">
        <f t="shared" si="64"/>
        <v>0</v>
      </c>
      <c r="AS157" s="93">
        <f t="shared" si="64"/>
        <v>0</v>
      </c>
      <c r="AT157" s="93">
        <f t="shared" si="64"/>
        <v>0</v>
      </c>
      <c r="AU157" s="93">
        <f t="shared" si="64"/>
        <v>0</v>
      </c>
      <c r="AV157" s="93">
        <f t="shared" si="64"/>
        <v>0</v>
      </c>
      <c r="AW157" s="93">
        <f t="shared" si="64"/>
        <v>0</v>
      </c>
      <c r="AX157" s="93">
        <f t="shared" si="64"/>
        <v>0</v>
      </c>
      <c r="AY157" s="93">
        <f t="shared" si="64"/>
        <v>0</v>
      </c>
      <c r="AZ157" s="93">
        <f t="shared" si="64"/>
        <v>0</v>
      </c>
      <c r="BA157" s="93">
        <f t="shared" si="64"/>
        <v>0</v>
      </c>
      <c r="BB157" s="93">
        <f t="shared" si="64"/>
        <v>0</v>
      </c>
      <c r="BC157" s="93">
        <f t="shared" si="64"/>
        <v>0</v>
      </c>
      <c r="BD157" s="93">
        <f t="shared" si="64"/>
        <v>0</v>
      </c>
      <c r="BI157" s="22"/>
      <c r="BJ157" s="22"/>
      <c r="BK157" s="22"/>
      <c r="BL157" s="22"/>
    </row>
    <row r="158" spans="3:64" outlineLevel="1">
      <c r="E158" s="105" t="s">
        <v>121</v>
      </c>
      <c r="F158" s="20"/>
      <c r="G158" s="4" t="s">
        <v>97</v>
      </c>
      <c r="H158" s="65" t="str">
        <f>Interface!$L$59</f>
        <v>Licensee 2</v>
      </c>
      <c r="J158" s="136">
        <f t="shared" si="62"/>
        <v>0</v>
      </c>
      <c r="K158" s="93">
        <f t="shared" si="63"/>
        <v>0</v>
      </c>
      <c r="L158" s="93">
        <f t="shared" ref="L158:BD158" si="65">CHOOSE($H$16,L106,L119,L132,L145)</f>
        <v>0</v>
      </c>
      <c r="M158" s="93">
        <f t="shared" si="65"/>
        <v>0</v>
      </c>
      <c r="N158" s="93">
        <f t="shared" si="65"/>
        <v>0</v>
      </c>
      <c r="O158" s="93">
        <f t="shared" si="65"/>
        <v>0</v>
      </c>
      <c r="P158" s="93">
        <f t="shared" si="65"/>
        <v>0</v>
      </c>
      <c r="Q158" s="93">
        <f t="shared" si="65"/>
        <v>0</v>
      </c>
      <c r="R158" s="93">
        <f t="shared" si="65"/>
        <v>0</v>
      </c>
      <c r="S158" s="93">
        <f t="shared" si="65"/>
        <v>0</v>
      </c>
      <c r="T158" s="93">
        <f t="shared" si="65"/>
        <v>0</v>
      </c>
      <c r="U158" s="93">
        <f t="shared" si="65"/>
        <v>0</v>
      </c>
      <c r="V158" s="93">
        <f t="shared" si="65"/>
        <v>0</v>
      </c>
      <c r="W158" s="93">
        <f t="shared" si="65"/>
        <v>0</v>
      </c>
      <c r="X158" s="93">
        <f t="shared" si="65"/>
        <v>0</v>
      </c>
      <c r="Y158" s="93">
        <f t="shared" si="65"/>
        <v>0</v>
      </c>
      <c r="Z158" s="93">
        <f t="shared" si="65"/>
        <v>0</v>
      </c>
      <c r="AA158" s="93">
        <f t="shared" si="65"/>
        <v>0</v>
      </c>
      <c r="AB158" s="93">
        <f t="shared" si="65"/>
        <v>0</v>
      </c>
      <c r="AC158" s="93">
        <f t="shared" si="65"/>
        <v>0</v>
      </c>
      <c r="AD158" s="93">
        <f t="shared" si="65"/>
        <v>0</v>
      </c>
      <c r="AE158" s="93">
        <f t="shared" si="65"/>
        <v>0</v>
      </c>
      <c r="AF158" s="93">
        <f t="shared" si="65"/>
        <v>0</v>
      </c>
      <c r="AG158" s="93">
        <f t="shared" si="65"/>
        <v>0</v>
      </c>
      <c r="AH158" s="93">
        <f t="shared" si="65"/>
        <v>0</v>
      </c>
      <c r="AI158" s="93">
        <f t="shared" si="65"/>
        <v>0</v>
      </c>
      <c r="AJ158" s="93">
        <f t="shared" si="65"/>
        <v>0</v>
      </c>
      <c r="AK158" s="93">
        <f t="shared" si="65"/>
        <v>0</v>
      </c>
      <c r="AL158" s="93">
        <f t="shared" si="65"/>
        <v>0</v>
      </c>
      <c r="AM158" s="93">
        <f t="shared" si="65"/>
        <v>0</v>
      </c>
      <c r="AN158" s="93">
        <f t="shared" si="65"/>
        <v>0</v>
      </c>
      <c r="AO158" s="93">
        <f t="shared" si="65"/>
        <v>0</v>
      </c>
      <c r="AP158" s="93">
        <f t="shared" si="65"/>
        <v>0</v>
      </c>
      <c r="AQ158" s="93">
        <f t="shared" si="65"/>
        <v>0</v>
      </c>
      <c r="AR158" s="93">
        <f t="shared" si="65"/>
        <v>0</v>
      </c>
      <c r="AS158" s="93">
        <f t="shared" si="65"/>
        <v>0</v>
      </c>
      <c r="AT158" s="93">
        <f t="shared" si="65"/>
        <v>0</v>
      </c>
      <c r="AU158" s="93">
        <f t="shared" si="65"/>
        <v>0</v>
      </c>
      <c r="AV158" s="93">
        <f t="shared" si="65"/>
        <v>0</v>
      </c>
      <c r="AW158" s="93">
        <f t="shared" si="65"/>
        <v>0</v>
      </c>
      <c r="AX158" s="93">
        <f t="shared" si="65"/>
        <v>0</v>
      </c>
      <c r="AY158" s="93">
        <f t="shared" si="65"/>
        <v>0</v>
      </c>
      <c r="AZ158" s="93">
        <f t="shared" si="65"/>
        <v>0</v>
      </c>
      <c r="BA158" s="93">
        <f t="shared" si="65"/>
        <v>0</v>
      </c>
      <c r="BB158" s="93">
        <f t="shared" si="65"/>
        <v>0</v>
      </c>
      <c r="BC158" s="93">
        <f t="shared" si="65"/>
        <v>0</v>
      </c>
      <c r="BD158" s="93">
        <f t="shared" si="65"/>
        <v>0</v>
      </c>
      <c r="BI158" s="22"/>
      <c r="BJ158" s="22"/>
      <c r="BK158" s="22"/>
      <c r="BL158" s="22"/>
    </row>
    <row r="159" spans="3:64" outlineLevel="1">
      <c r="E159" s="20" t="s">
        <v>122</v>
      </c>
      <c r="F159" s="20"/>
      <c r="G159" s="4" t="s">
        <v>97</v>
      </c>
      <c r="H159" s="65" t="str">
        <f>Interface!$L$59</f>
        <v>Licensee 2</v>
      </c>
      <c r="J159" s="136">
        <f t="shared" si="62"/>
        <v>0</v>
      </c>
      <c r="K159" s="93">
        <f t="shared" si="63"/>
        <v>0</v>
      </c>
      <c r="L159" s="93">
        <f t="shared" ref="L159:BD159" si="66">CHOOSE($H$16,L107,L120,L133,L146)</f>
        <v>0</v>
      </c>
      <c r="M159" s="93">
        <f t="shared" si="66"/>
        <v>0</v>
      </c>
      <c r="N159" s="93">
        <f t="shared" si="66"/>
        <v>0</v>
      </c>
      <c r="O159" s="93">
        <f t="shared" si="66"/>
        <v>0</v>
      </c>
      <c r="P159" s="93">
        <f t="shared" si="66"/>
        <v>0</v>
      </c>
      <c r="Q159" s="93">
        <f t="shared" si="66"/>
        <v>0</v>
      </c>
      <c r="R159" s="93">
        <f t="shared" si="66"/>
        <v>0</v>
      </c>
      <c r="S159" s="93">
        <f t="shared" si="66"/>
        <v>0</v>
      </c>
      <c r="T159" s="93">
        <f t="shared" si="66"/>
        <v>0</v>
      </c>
      <c r="U159" s="93">
        <f t="shared" si="66"/>
        <v>0</v>
      </c>
      <c r="V159" s="93">
        <f t="shared" si="66"/>
        <v>0</v>
      </c>
      <c r="W159" s="93">
        <f t="shared" si="66"/>
        <v>0</v>
      </c>
      <c r="X159" s="93">
        <f t="shared" si="66"/>
        <v>0</v>
      </c>
      <c r="Y159" s="93">
        <f t="shared" si="66"/>
        <v>0</v>
      </c>
      <c r="Z159" s="93">
        <f t="shared" si="66"/>
        <v>0</v>
      </c>
      <c r="AA159" s="93">
        <f t="shared" si="66"/>
        <v>0</v>
      </c>
      <c r="AB159" s="93">
        <f t="shared" si="66"/>
        <v>0</v>
      </c>
      <c r="AC159" s="93">
        <f t="shared" si="66"/>
        <v>0</v>
      </c>
      <c r="AD159" s="93">
        <f t="shared" si="66"/>
        <v>0</v>
      </c>
      <c r="AE159" s="93">
        <f t="shared" si="66"/>
        <v>0</v>
      </c>
      <c r="AF159" s="93">
        <f t="shared" si="66"/>
        <v>0</v>
      </c>
      <c r="AG159" s="93">
        <f t="shared" si="66"/>
        <v>0</v>
      </c>
      <c r="AH159" s="93">
        <f t="shared" si="66"/>
        <v>0</v>
      </c>
      <c r="AI159" s="93">
        <f t="shared" si="66"/>
        <v>0</v>
      </c>
      <c r="AJ159" s="93">
        <f t="shared" si="66"/>
        <v>0</v>
      </c>
      <c r="AK159" s="93">
        <f t="shared" si="66"/>
        <v>0</v>
      </c>
      <c r="AL159" s="93">
        <f t="shared" si="66"/>
        <v>0</v>
      </c>
      <c r="AM159" s="93">
        <f t="shared" si="66"/>
        <v>0</v>
      </c>
      <c r="AN159" s="93">
        <f t="shared" si="66"/>
        <v>0</v>
      </c>
      <c r="AO159" s="93">
        <f t="shared" si="66"/>
        <v>0</v>
      </c>
      <c r="AP159" s="93">
        <f t="shared" si="66"/>
        <v>0</v>
      </c>
      <c r="AQ159" s="93">
        <f t="shared" si="66"/>
        <v>0</v>
      </c>
      <c r="AR159" s="93">
        <f t="shared" si="66"/>
        <v>0</v>
      </c>
      <c r="AS159" s="93">
        <f t="shared" si="66"/>
        <v>0</v>
      </c>
      <c r="AT159" s="93">
        <f t="shared" si="66"/>
        <v>0</v>
      </c>
      <c r="AU159" s="93">
        <f t="shared" si="66"/>
        <v>0</v>
      </c>
      <c r="AV159" s="93">
        <f t="shared" si="66"/>
        <v>0</v>
      </c>
      <c r="AW159" s="93">
        <f t="shared" si="66"/>
        <v>0</v>
      </c>
      <c r="AX159" s="93">
        <f t="shared" si="66"/>
        <v>0</v>
      </c>
      <c r="AY159" s="93">
        <f t="shared" si="66"/>
        <v>0</v>
      </c>
      <c r="AZ159" s="93">
        <f t="shared" si="66"/>
        <v>0</v>
      </c>
      <c r="BA159" s="93">
        <f t="shared" si="66"/>
        <v>0</v>
      </c>
      <c r="BB159" s="93">
        <f t="shared" si="66"/>
        <v>0</v>
      </c>
      <c r="BC159" s="93">
        <f t="shared" si="66"/>
        <v>0</v>
      </c>
      <c r="BD159" s="93">
        <f t="shared" si="66"/>
        <v>0</v>
      </c>
      <c r="BI159" s="22"/>
      <c r="BJ159" s="22"/>
      <c r="BK159" s="22"/>
      <c r="BL159" s="22"/>
    </row>
    <row r="160" spans="3:64" outlineLevel="1">
      <c r="E160" s="105" t="s">
        <v>123</v>
      </c>
      <c r="F160" s="20"/>
      <c r="G160" s="4" t="s">
        <v>97</v>
      </c>
      <c r="H160" s="65" t="str">
        <f>Interface!$L$59</f>
        <v>Licensee 2</v>
      </c>
      <c r="J160" s="136">
        <f t="shared" si="62"/>
        <v>0</v>
      </c>
      <c r="K160" s="93">
        <f t="shared" si="63"/>
        <v>0</v>
      </c>
      <c r="L160" s="93">
        <f t="shared" ref="L160:BD160" si="67">CHOOSE($H$16,L108,L121,L134,L147)</f>
        <v>0</v>
      </c>
      <c r="M160" s="93">
        <f t="shared" si="67"/>
        <v>0</v>
      </c>
      <c r="N160" s="93">
        <f t="shared" si="67"/>
        <v>0</v>
      </c>
      <c r="O160" s="93">
        <f t="shared" si="67"/>
        <v>0</v>
      </c>
      <c r="P160" s="93">
        <f t="shared" si="67"/>
        <v>0</v>
      </c>
      <c r="Q160" s="93">
        <f t="shared" si="67"/>
        <v>0</v>
      </c>
      <c r="R160" s="93">
        <f t="shared" si="67"/>
        <v>0</v>
      </c>
      <c r="S160" s="93">
        <f t="shared" si="67"/>
        <v>0</v>
      </c>
      <c r="T160" s="93">
        <f t="shared" si="67"/>
        <v>0</v>
      </c>
      <c r="U160" s="93">
        <f t="shared" si="67"/>
        <v>0</v>
      </c>
      <c r="V160" s="93">
        <f t="shared" si="67"/>
        <v>0</v>
      </c>
      <c r="W160" s="93">
        <f t="shared" si="67"/>
        <v>0</v>
      </c>
      <c r="X160" s="93">
        <f t="shared" si="67"/>
        <v>0</v>
      </c>
      <c r="Y160" s="93">
        <f t="shared" si="67"/>
        <v>0</v>
      </c>
      <c r="Z160" s="93">
        <f t="shared" si="67"/>
        <v>0</v>
      </c>
      <c r="AA160" s="93">
        <f t="shared" si="67"/>
        <v>0</v>
      </c>
      <c r="AB160" s="93">
        <f t="shared" si="67"/>
        <v>0</v>
      </c>
      <c r="AC160" s="93">
        <f t="shared" si="67"/>
        <v>0</v>
      </c>
      <c r="AD160" s="93">
        <f t="shared" si="67"/>
        <v>0</v>
      </c>
      <c r="AE160" s="93">
        <f t="shared" si="67"/>
        <v>0</v>
      </c>
      <c r="AF160" s="93">
        <f t="shared" si="67"/>
        <v>0</v>
      </c>
      <c r="AG160" s="93">
        <f t="shared" si="67"/>
        <v>0</v>
      </c>
      <c r="AH160" s="93">
        <f t="shared" si="67"/>
        <v>0</v>
      </c>
      <c r="AI160" s="93">
        <f t="shared" si="67"/>
        <v>0</v>
      </c>
      <c r="AJ160" s="93">
        <f t="shared" si="67"/>
        <v>0</v>
      </c>
      <c r="AK160" s="93">
        <f t="shared" si="67"/>
        <v>0</v>
      </c>
      <c r="AL160" s="93">
        <f t="shared" si="67"/>
        <v>0</v>
      </c>
      <c r="AM160" s="93">
        <f t="shared" si="67"/>
        <v>0</v>
      </c>
      <c r="AN160" s="93">
        <f t="shared" si="67"/>
        <v>0</v>
      </c>
      <c r="AO160" s="93">
        <f t="shared" si="67"/>
        <v>0</v>
      </c>
      <c r="AP160" s="93">
        <f t="shared" si="67"/>
        <v>0</v>
      </c>
      <c r="AQ160" s="93">
        <f t="shared" si="67"/>
        <v>0</v>
      </c>
      <c r="AR160" s="93">
        <f t="shared" si="67"/>
        <v>0</v>
      </c>
      <c r="AS160" s="93">
        <f t="shared" si="67"/>
        <v>0</v>
      </c>
      <c r="AT160" s="93">
        <f t="shared" si="67"/>
        <v>0</v>
      </c>
      <c r="AU160" s="93">
        <f t="shared" si="67"/>
        <v>0</v>
      </c>
      <c r="AV160" s="93">
        <f t="shared" si="67"/>
        <v>0</v>
      </c>
      <c r="AW160" s="93">
        <f t="shared" si="67"/>
        <v>0</v>
      </c>
      <c r="AX160" s="93">
        <f t="shared" si="67"/>
        <v>0</v>
      </c>
      <c r="AY160" s="93">
        <f t="shared" si="67"/>
        <v>0</v>
      </c>
      <c r="AZ160" s="93">
        <f t="shared" si="67"/>
        <v>0</v>
      </c>
      <c r="BA160" s="93">
        <f t="shared" si="67"/>
        <v>0</v>
      </c>
      <c r="BB160" s="93">
        <f t="shared" si="67"/>
        <v>0</v>
      </c>
      <c r="BC160" s="93">
        <f t="shared" si="67"/>
        <v>0</v>
      </c>
      <c r="BD160" s="93">
        <f t="shared" si="67"/>
        <v>0</v>
      </c>
      <c r="BI160" s="22"/>
      <c r="BJ160" s="22"/>
      <c r="BK160" s="22"/>
      <c r="BL160" s="22"/>
    </row>
    <row r="161" spans="2:64" outlineLevel="1">
      <c r="E161" s="20" t="s">
        <v>124</v>
      </c>
      <c r="F161" s="20"/>
      <c r="G161" s="4" t="s">
        <v>97</v>
      </c>
      <c r="H161" s="65" t="str">
        <f>Interface!$L$59</f>
        <v>Licensee 2</v>
      </c>
      <c r="J161" s="136">
        <f t="shared" si="62"/>
        <v>0</v>
      </c>
      <c r="K161" s="93">
        <f t="shared" si="63"/>
        <v>0</v>
      </c>
      <c r="L161" s="93">
        <f t="shared" ref="L161:BD161" si="68">CHOOSE($H$16,L109,L122,L135,L148)</f>
        <v>0</v>
      </c>
      <c r="M161" s="93">
        <f t="shared" si="68"/>
        <v>0</v>
      </c>
      <c r="N161" s="93">
        <f t="shared" si="68"/>
        <v>0</v>
      </c>
      <c r="O161" s="93">
        <f t="shared" si="68"/>
        <v>0</v>
      </c>
      <c r="P161" s="93">
        <f t="shared" si="68"/>
        <v>0</v>
      </c>
      <c r="Q161" s="93">
        <f t="shared" si="68"/>
        <v>0</v>
      </c>
      <c r="R161" s="93">
        <f t="shared" si="68"/>
        <v>0</v>
      </c>
      <c r="S161" s="93">
        <f t="shared" si="68"/>
        <v>0</v>
      </c>
      <c r="T161" s="93">
        <f t="shared" si="68"/>
        <v>0</v>
      </c>
      <c r="U161" s="93">
        <f t="shared" si="68"/>
        <v>0</v>
      </c>
      <c r="V161" s="93">
        <f t="shared" si="68"/>
        <v>0</v>
      </c>
      <c r="W161" s="93">
        <f t="shared" si="68"/>
        <v>0</v>
      </c>
      <c r="X161" s="93">
        <f t="shared" si="68"/>
        <v>0</v>
      </c>
      <c r="Y161" s="93">
        <f t="shared" si="68"/>
        <v>0</v>
      </c>
      <c r="Z161" s="93">
        <f t="shared" si="68"/>
        <v>0</v>
      </c>
      <c r="AA161" s="93">
        <f t="shared" si="68"/>
        <v>0</v>
      </c>
      <c r="AB161" s="93">
        <f t="shared" si="68"/>
        <v>0</v>
      </c>
      <c r="AC161" s="93">
        <f t="shared" si="68"/>
        <v>0</v>
      </c>
      <c r="AD161" s="93">
        <f t="shared" si="68"/>
        <v>0</v>
      </c>
      <c r="AE161" s="93">
        <f t="shared" si="68"/>
        <v>0</v>
      </c>
      <c r="AF161" s="93">
        <f t="shared" si="68"/>
        <v>0</v>
      </c>
      <c r="AG161" s="93">
        <f t="shared" si="68"/>
        <v>0</v>
      </c>
      <c r="AH161" s="93">
        <f t="shared" si="68"/>
        <v>0</v>
      </c>
      <c r="AI161" s="93">
        <f t="shared" si="68"/>
        <v>0</v>
      </c>
      <c r="AJ161" s="93">
        <f t="shared" si="68"/>
        <v>0</v>
      </c>
      <c r="AK161" s="93">
        <f t="shared" si="68"/>
        <v>0</v>
      </c>
      <c r="AL161" s="93">
        <f t="shared" si="68"/>
        <v>0</v>
      </c>
      <c r="AM161" s="93">
        <f t="shared" si="68"/>
        <v>0</v>
      </c>
      <c r="AN161" s="93">
        <f t="shared" si="68"/>
        <v>0</v>
      </c>
      <c r="AO161" s="93">
        <f t="shared" si="68"/>
        <v>0</v>
      </c>
      <c r="AP161" s="93">
        <f t="shared" si="68"/>
        <v>0</v>
      </c>
      <c r="AQ161" s="93">
        <f t="shared" si="68"/>
        <v>0</v>
      </c>
      <c r="AR161" s="93">
        <f t="shared" si="68"/>
        <v>0</v>
      </c>
      <c r="AS161" s="93">
        <f t="shared" si="68"/>
        <v>0</v>
      </c>
      <c r="AT161" s="93">
        <f t="shared" si="68"/>
        <v>0</v>
      </c>
      <c r="AU161" s="93">
        <f t="shared" si="68"/>
        <v>0</v>
      </c>
      <c r="AV161" s="93">
        <f t="shared" si="68"/>
        <v>0</v>
      </c>
      <c r="AW161" s="93">
        <f t="shared" si="68"/>
        <v>0</v>
      </c>
      <c r="AX161" s="93">
        <f t="shared" si="68"/>
        <v>0</v>
      </c>
      <c r="AY161" s="93">
        <f t="shared" si="68"/>
        <v>0</v>
      </c>
      <c r="AZ161" s="93">
        <f t="shared" si="68"/>
        <v>0</v>
      </c>
      <c r="BA161" s="93">
        <f t="shared" si="68"/>
        <v>0</v>
      </c>
      <c r="BB161" s="93">
        <f t="shared" si="68"/>
        <v>0</v>
      </c>
      <c r="BC161" s="93">
        <f t="shared" si="68"/>
        <v>0</v>
      </c>
      <c r="BD161" s="93">
        <f t="shared" si="68"/>
        <v>0</v>
      </c>
      <c r="BI161" s="22"/>
      <c r="BJ161" s="22"/>
      <c r="BK161" s="22"/>
      <c r="BL161" s="22"/>
    </row>
    <row r="162" spans="2:64" outlineLevel="1">
      <c r="E162" s="20" t="s">
        <v>125</v>
      </c>
      <c r="F162" s="20"/>
      <c r="G162" s="4" t="s">
        <v>97</v>
      </c>
      <c r="H162" s="65" t="str">
        <f>Interface!$L$59</f>
        <v>Licensee 2</v>
      </c>
      <c r="J162" s="136">
        <f t="shared" si="62"/>
        <v>0</v>
      </c>
      <c r="K162" s="93">
        <f t="shared" si="63"/>
        <v>0</v>
      </c>
      <c r="L162" s="93">
        <f t="shared" ref="L162:BD162" si="69">CHOOSE($H$16,L110,L123,L136,L149)</f>
        <v>0</v>
      </c>
      <c r="M162" s="93">
        <f t="shared" si="69"/>
        <v>0</v>
      </c>
      <c r="N162" s="93">
        <f t="shared" si="69"/>
        <v>0</v>
      </c>
      <c r="O162" s="93">
        <f t="shared" si="69"/>
        <v>0</v>
      </c>
      <c r="P162" s="93">
        <f t="shared" si="69"/>
        <v>0</v>
      </c>
      <c r="Q162" s="93">
        <f t="shared" si="69"/>
        <v>0</v>
      </c>
      <c r="R162" s="93">
        <f t="shared" si="69"/>
        <v>0</v>
      </c>
      <c r="S162" s="93">
        <f t="shared" si="69"/>
        <v>0</v>
      </c>
      <c r="T162" s="93">
        <f t="shared" si="69"/>
        <v>0</v>
      </c>
      <c r="U162" s="93">
        <f t="shared" si="69"/>
        <v>0</v>
      </c>
      <c r="V162" s="93">
        <f t="shared" si="69"/>
        <v>0</v>
      </c>
      <c r="W162" s="93">
        <f t="shared" si="69"/>
        <v>0</v>
      </c>
      <c r="X162" s="93">
        <f t="shared" si="69"/>
        <v>0</v>
      </c>
      <c r="Y162" s="93">
        <f t="shared" si="69"/>
        <v>0</v>
      </c>
      <c r="Z162" s="93">
        <f t="shared" si="69"/>
        <v>0</v>
      </c>
      <c r="AA162" s="93">
        <f t="shared" si="69"/>
        <v>0</v>
      </c>
      <c r="AB162" s="93">
        <f t="shared" si="69"/>
        <v>0</v>
      </c>
      <c r="AC162" s="93">
        <f t="shared" si="69"/>
        <v>0</v>
      </c>
      <c r="AD162" s="93">
        <f t="shared" si="69"/>
        <v>0</v>
      </c>
      <c r="AE162" s="93">
        <f t="shared" si="69"/>
        <v>0</v>
      </c>
      <c r="AF162" s="93">
        <f t="shared" si="69"/>
        <v>0</v>
      </c>
      <c r="AG162" s="93">
        <f t="shared" si="69"/>
        <v>0</v>
      </c>
      <c r="AH162" s="93">
        <f t="shared" si="69"/>
        <v>0</v>
      </c>
      <c r="AI162" s="93">
        <f t="shared" si="69"/>
        <v>0</v>
      </c>
      <c r="AJ162" s="93">
        <f t="shared" si="69"/>
        <v>0</v>
      </c>
      <c r="AK162" s="93">
        <f t="shared" si="69"/>
        <v>0</v>
      </c>
      <c r="AL162" s="93">
        <f t="shared" si="69"/>
        <v>0</v>
      </c>
      <c r="AM162" s="93">
        <f t="shared" si="69"/>
        <v>0</v>
      </c>
      <c r="AN162" s="93">
        <f t="shared" si="69"/>
        <v>0</v>
      </c>
      <c r="AO162" s="93">
        <f t="shared" si="69"/>
        <v>0</v>
      </c>
      <c r="AP162" s="93">
        <f t="shared" si="69"/>
        <v>0</v>
      </c>
      <c r="AQ162" s="93">
        <f t="shared" si="69"/>
        <v>0</v>
      </c>
      <c r="AR162" s="93">
        <f t="shared" si="69"/>
        <v>0</v>
      </c>
      <c r="AS162" s="93">
        <f t="shared" si="69"/>
        <v>0</v>
      </c>
      <c r="AT162" s="93">
        <f t="shared" si="69"/>
        <v>0</v>
      </c>
      <c r="AU162" s="93">
        <f t="shared" si="69"/>
        <v>0</v>
      </c>
      <c r="AV162" s="93">
        <f t="shared" si="69"/>
        <v>0</v>
      </c>
      <c r="AW162" s="93">
        <f t="shared" si="69"/>
        <v>0</v>
      </c>
      <c r="AX162" s="93">
        <f t="shared" si="69"/>
        <v>0</v>
      </c>
      <c r="AY162" s="93">
        <f t="shared" si="69"/>
        <v>0</v>
      </c>
      <c r="AZ162" s="93">
        <f t="shared" si="69"/>
        <v>0</v>
      </c>
      <c r="BA162" s="93">
        <f t="shared" si="69"/>
        <v>0</v>
      </c>
      <c r="BB162" s="93">
        <f t="shared" si="69"/>
        <v>0</v>
      </c>
      <c r="BC162" s="93">
        <f t="shared" si="69"/>
        <v>0</v>
      </c>
      <c r="BD162" s="93">
        <f t="shared" si="69"/>
        <v>0</v>
      </c>
      <c r="BI162" s="22"/>
      <c r="BJ162" s="22"/>
      <c r="BK162" s="22"/>
      <c r="BL162" s="22"/>
    </row>
    <row r="163" spans="2:64" outlineLevel="1">
      <c r="E163" s="20" t="s">
        <v>126</v>
      </c>
      <c r="F163" s="20"/>
      <c r="G163" s="4" t="s">
        <v>97</v>
      </c>
      <c r="H163" s="65" t="str">
        <f>Interface!$L$59</f>
        <v>Licensee 2</v>
      </c>
      <c r="J163" s="136">
        <f>SUM(K163:BH163)</f>
        <v>0</v>
      </c>
      <c r="K163" s="93">
        <f t="shared" si="63"/>
        <v>0</v>
      </c>
      <c r="L163" s="93">
        <f t="shared" ref="L163:BD163" si="70">CHOOSE($H$16,L111,L124,L137,L150)</f>
        <v>0</v>
      </c>
      <c r="M163" s="93">
        <f t="shared" si="70"/>
        <v>0</v>
      </c>
      <c r="N163" s="93">
        <f t="shared" si="70"/>
        <v>0</v>
      </c>
      <c r="O163" s="93">
        <f t="shared" si="70"/>
        <v>0</v>
      </c>
      <c r="P163" s="93">
        <f t="shared" si="70"/>
        <v>0</v>
      </c>
      <c r="Q163" s="93">
        <f t="shared" si="70"/>
        <v>0</v>
      </c>
      <c r="R163" s="93">
        <f t="shared" si="70"/>
        <v>0</v>
      </c>
      <c r="S163" s="93">
        <f t="shared" si="70"/>
        <v>0</v>
      </c>
      <c r="T163" s="93">
        <f t="shared" si="70"/>
        <v>0</v>
      </c>
      <c r="U163" s="93">
        <f t="shared" si="70"/>
        <v>0</v>
      </c>
      <c r="V163" s="93">
        <f t="shared" si="70"/>
        <v>0</v>
      </c>
      <c r="W163" s="93">
        <f t="shared" si="70"/>
        <v>0</v>
      </c>
      <c r="X163" s="93">
        <f t="shared" si="70"/>
        <v>0</v>
      </c>
      <c r="Y163" s="93">
        <f t="shared" si="70"/>
        <v>0</v>
      </c>
      <c r="Z163" s="93">
        <f t="shared" si="70"/>
        <v>0</v>
      </c>
      <c r="AA163" s="93">
        <f t="shared" si="70"/>
        <v>0</v>
      </c>
      <c r="AB163" s="93">
        <f t="shared" si="70"/>
        <v>0</v>
      </c>
      <c r="AC163" s="93">
        <f t="shared" si="70"/>
        <v>0</v>
      </c>
      <c r="AD163" s="93">
        <f t="shared" si="70"/>
        <v>0</v>
      </c>
      <c r="AE163" s="93">
        <f t="shared" si="70"/>
        <v>0</v>
      </c>
      <c r="AF163" s="93">
        <f t="shared" si="70"/>
        <v>0</v>
      </c>
      <c r="AG163" s="93">
        <f t="shared" si="70"/>
        <v>0</v>
      </c>
      <c r="AH163" s="93">
        <f t="shared" si="70"/>
        <v>0</v>
      </c>
      <c r="AI163" s="93">
        <f t="shared" si="70"/>
        <v>0</v>
      </c>
      <c r="AJ163" s="93">
        <f t="shared" si="70"/>
        <v>0</v>
      </c>
      <c r="AK163" s="93">
        <f t="shared" si="70"/>
        <v>0</v>
      </c>
      <c r="AL163" s="93">
        <f t="shared" si="70"/>
        <v>0</v>
      </c>
      <c r="AM163" s="93">
        <f t="shared" si="70"/>
        <v>0</v>
      </c>
      <c r="AN163" s="93">
        <f t="shared" si="70"/>
        <v>0</v>
      </c>
      <c r="AO163" s="93">
        <f t="shared" si="70"/>
        <v>0</v>
      </c>
      <c r="AP163" s="93">
        <f t="shared" si="70"/>
        <v>0</v>
      </c>
      <c r="AQ163" s="93">
        <f t="shared" si="70"/>
        <v>0</v>
      </c>
      <c r="AR163" s="93">
        <f t="shared" si="70"/>
        <v>0</v>
      </c>
      <c r="AS163" s="93">
        <f t="shared" si="70"/>
        <v>0</v>
      </c>
      <c r="AT163" s="93">
        <f t="shared" si="70"/>
        <v>0</v>
      </c>
      <c r="AU163" s="93">
        <f t="shared" si="70"/>
        <v>0</v>
      </c>
      <c r="AV163" s="93">
        <f t="shared" si="70"/>
        <v>0</v>
      </c>
      <c r="AW163" s="93">
        <f t="shared" si="70"/>
        <v>0</v>
      </c>
      <c r="AX163" s="93">
        <f t="shared" si="70"/>
        <v>0</v>
      </c>
      <c r="AY163" s="93">
        <f t="shared" si="70"/>
        <v>0</v>
      </c>
      <c r="AZ163" s="93">
        <f t="shared" si="70"/>
        <v>0</v>
      </c>
      <c r="BA163" s="93">
        <f t="shared" si="70"/>
        <v>0</v>
      </c>
      <c r="BB163" s="93">
        <f t="shared" si="70"/>
        <v>0</v>
      </c>
      <c r="BC163" s="93">
        <f t="shared" si="70"/>
        <v>0</v>
      </c>
      <c r="BD163" s="93">
        <f t="shared" si="70"/>
        <v>0</v>
      </c>
      <c r="BI163" s="22"/>
      <c r="BJ163" s="22"/>
      <c r="BK163" s="22"/>
      <c r="BL163" s="22"/>
    </row>
    <row r="164" spans="2:64" outlineLevel="1">
      <c r="E164" s="20" t="s">
        <v>127</v>
      </c>
      <c r="F164" s="20"/>
      <c r="G164" s="4" t="s">
        <v>97</v>
      </c>
      <c r="H164" s="65" t="str">
        <f>Interface!$L$59</f>
        <v>Licensee 2</v>
      </c>
      <c r="J164" s="136">
        <f>SUM(K164:BH164)</f>
        <v>0</v>
      </c>
      <c r="K164" s="93">
        <f t="shared" si="63"/>
        <v>0</v>
      </c>
      <c r="L164" s="93">
        <f t="shared" ref="L164:BD164" si="71">CHOOSE($H$16,L112,L125,L138,L151)</f>
        <v>0</v>
      </c>
      <c r="M164" s="93">
        <f t="shared" si="71"/>
        <v>0</v>
      </c>
      <c r="N164" s="93">
        <f t="shared" si="71"/>
        <v>0</v>
      </c>
      <c r="O164" s="93">
        <f t="shared" si="71"/>
        <v>0</v>
      </c>
      <c r="P164" s="93">
        <f t="shared" si="71"/>
        <v>0</v>
      </c>
      <c r="Q164" s="93">
        <f t="shared" si="71"/>
        <v>0</v>
      </c>
      <c r="R164" s="93">
        <f t="shared" si="71"/>
        <v>0</v>
      </c>
      <c r="S164" s="93">
        <f t="shared" si="71"/>
        <v>0</v>
      </c>
      <c r="T164" s="93">
        <f t="shared" si="71"/>
        <v>0</v>
      </c>
      <c r="U164" s="93">
        <f t="shared" si="71"/>
        <v>0</v>
      </c>
      <c r="V164" s="93">
        <f t="shared" si="71"/>
        <v>0</v>
      </c>
      <c r="W164" s="93">
        <f t="shared" si="71"/>
        <v>0</v>
      </c>
      <c r="X164" s="93">
        <f t="shared" si="71"/>
        <v>0</v>
      </c>
      <c r="Y164" s="93">
        <f t="shared" si="71"/>
        <v>0</v>
      </c>
      <c r="Z164" s="93">
        <f t="shared" si="71"/>
        <v>0</v>
      </c>
      <c r="AA164" s="93">
        <f t="shared" si="71"/>
        <v>0</v>
      </c>
      <c r="AB164" s="93">
        <f t="shared" si="71"/>
        <v>0</v>
      </c>
      <c r="AC164" s="93">
        <f t="shared" si="71"/>
        <v>0</v>
      </c>
      <c r="AD164" s="93">
        <f t="shared" si="71"/>
        <v>0</v>
      </c>
      <c r="AE164" s="93">
        <f t="shared" si="71"/>
        <v>0</v>
      </c>
      <c r="AF164" s="93">
        <f t="shared" si="71"/>
        <v>0</v>
      </c>
      <c r="AG164" s="93">
        <f t="shared" si="71"/>
        <v>0</v>
      </c>
      <c r="AH164" s="93">
        <f t="shared" si="71"/>
        <v>0</v>
      </c>
      <c r="AI164" s="93">
        <f t="shared" si="71"/>
        <v>0</v>
      </c>
      <c r="AJ164" s="93">
        <f t="shared" si="71"/>
        <v>0</v>
      </c>
      <c r="AK164" s="93">
        <f t="shared" si="71"/>
        <v>0</v>
      </c>
      <c r="AL164" s="93">
        <f t="shared" si="71"/>
        <v>0</v>
      </c>
      <c r="AM164" s="93">
        <f t="shared" si="71"/>
        <v>0</v>
      </c>
      <c r="AN164" s="93">
        <f t="shared" si="71"/>
        <v>0</v>
      </c>
      <c r="AO164" s="93">
        <f t="shared" si="71"/>
        <v>0</v>
      </c>
      <c r="AP164" s="93">
        <f t="shared" si="71"/>
        <v>0</v>
      </c>
      <c r="AQ164" s="93">
        <f t="shared" si="71"/>
        <v>0</v>
      </c>
      <c r="AR164" s="93">
        <f t="shared" si="71"/>
        <v>0</v>
      </c>
      <c r="AS164" s="93">
        <f t="shared" si="71"/>
        <v>0</v>
      </c>
      <c r="AT164" s="93">
        <f t="shared" si="71"/>
        <v>0</v>
      </c>
      <c r="AU164" s="93">
        <f t="shared" si="71"/>
        <v>0</v>
      </c>
      <c r="AV164" s="93">
        <f t="shared" si="71"/>
        <v>0</v>
      </c>
      <c r="AW164" s="93">
        <f t="shared" si="71"/>
        <v>0</v>
      </c>
      <c r="AX164" s="93">
        <f t="shared" si="71"/>
        <v>0</v>
      </c>
      <c r="AY164" s="93">
        <f t="shared" si="71"/>
        <v>0</v>
      </c>
      <c r="AZ164" s="93">
        <f t="shared" si="71"/>
        <v>0</v>
      </c>
      <c r="BA164" s="93">
        <f t="shared" si="71"/>
        <v>0</v>
      </c>
      <c r="BB164" s="93">
        <f t="shared" si="71"/>
        <v>0</v>
      </c>
      <c r="BC164" s="93">
        <f t="shared" si="71"/>
        <v>0</v>
      </c>
      <c r="BD164" s="93">
        <f t="shared" si="71"/>
        <v>0</v>
      </c>
      <c r="BI164" s="22"/>
      <c r="BJ164" s="22"/>
      <c r="BK164" s="22"/>
      <c r="BL164" s="22"/>
    </row>
    <row r="165" spans="2:64" outlineLevel="1">
      <c r="E165" s="105" t="s">
        <v>128</v>
      </c>
      <c r="F165" s="20"/>
      <c r="G165" s="4" t="s">
        <v>97</v>
      </c>
      <c r="H165" s="65" t="str">
        <f>Interface!$L$59</f>
        <v>Licensee 2</v>
      </c>
      <c r="J165" s="136">
        <f>SUM(K165:BH165)</f>
        <v>0</v>
      </c>
      <c r="K165" s="93">
        <f t="shared" si="63"/>
        <v>0</v>
      </c>
      <c r="L165" s="93">
        <f t="shared" ref="L165:BD165" si="72">CHOOSE($H$16,L113,L126,L139,L152)</f>
        <v>0</v>
      </c>
      <c r="M165" s="93">
        <f t="shared" si="72"/>
        <v>0</v>
      </c>
      <c r="N165" s="93">
        <f t="shared" si="72"/>
        <v>0</v>
      </c>
      <c r="O165" s="93">
        <f t="shared" si="72"/>
        <v>0</v>
      </c>
      <c r="P165" s="93">
        <f t="shared" si="72"/>
        <v>0</v>
      </c>
      <c r="Q165" s="93">
        <f t="shared" si="72"/>
        <v>0</v>
      </c>
      <c r="R165" s="93">
        <f t="shared" si="72"/>
        <v>0</v>
      </c>
      <c r="S165" s="93">
        <f t="shared" si="72"/>
        <v>0</v>
      </c>
      <c r="T165" s="93">
        <f t="shared" si="72"/>
        <v>0</v>
      </c>
      <c r="U165" s="93">
        <f t="shared" si="72"/>
        <v>0</v>
      </c>
      <c r="V165" s="93">
        <f t="shared" si="72"/>
        <v>0</v>
      </c>
      <c r="W165" s="93">
        <f t="shared" si="72"/>
        <v>0</v>
      </c>
      <c r="X165" s="93">
        <f t="shared" si="72"/>
        <v>0</v>
      </c>
      <c r="Y165" s="93">
        <f t="shared" si="72"/>
        <v>0</v>
      </c>
      <c r="Z165" s="93">
        <f t="shared" si="72"/>
        <v>0</v>
      </c>
      <c r="AA165" s="93">
        <f t="shared" si="72"/>
        <v>0</v>
      </c>
      <c r="AB165" s="93">
        <f t="shared" si="72"/>
        <v>0</v>
      </c>
      <c r="AC165" s="93">
        <f t="shared" si="72"/>
        <v>0</v>
      </c>
      <c r="AD165" s="93">
        <f t="shared" si="72"/>
        <v>0</v>
      </c>
      <c r="AE165" s="93">
        <f t="shared" si="72"/>
        <v>0</v>
      </c>
      <c r="AF165" s="93">
        <f t="shared" si="72"/>
        <v>0</v>
      </c>
      <c r="AG165" s="93">
        <f t="shared" si="72"/>
        <v>0</v>
      </c>
      <c r="AH165" s="93">
        <f t="shared" si="72"/>
        <v>0</v>
      </c>
      <c r="AI165" s="93">
        <f t="shared" si="72"/>
        <v>0</v>
      </c>
      <c r="AJ165" s="93">
        <f t="shared" si="72"/>
        <v>0</v>
      </c>
      <c r="AK165" s="93">
        <f t="shared" si="72"/>
        <v>0</v>
      </c>
      <c r="AL165" s="93">
        <f t="shared" si="72"/>
        <v>0</v>
      </c>
      <c r="AM165" s="93">
        <f t="shared" si="72"/>
        <v>0</v>
      </c>
      <c r="AN165" s="93">
        <f t="shared" si="72"/>
        <v>0</v>
      </c>
      <c r="AO165" s="93">
        <f t="shared" si="72"/>
        <v>0</v>
      </c>
      <c r="AP165" s="93">
        <f t="shared" si="72"/>
        <v>0</v>
      </c>
      <c r="AQ165" s="93">
        <f t="shared" si="72"/>
        <v>0</v>
      </c>
      <c r="AR165" s="93">
        <f t="shared" si="72"/>
        <v>0</v>
      </c>
      <c r="AS165" s="93">
        <f t="shared" si="72"/>
        <v>0</v>
      </c>
      <c r="AT165" s="93">
        <f t="shared" si="72"/>
        <v>0</v>
      </c>
      <c r="AU165" s="93">
        <f t="shared" si="72"/>
        <v>0</v>
      </c>
      <c r="AV165" s="93">
        <f t="shared" si="72"/>
        <v>0</v>
      </c>
      <c r="AW165" s="93">
        <f t="shared" si="72"/>
        <v>0</v>
      </c>
      <c r="AX165" s="93">
        <f t="shared" si="72"/>
        <v>0</v>
      </c>
      <c r="AY165" s="93">
        <f t="shared" si="72"/>
        <v>0</v>
      </c>
      <c r="AZ165" s="93">
        <f t="shared" si="72"/>
        <v>0</v>
      </c>
      <c r="BA165" s="93">
        <f t="shared" si="72"/>
        <v>0</v>
      </c>
      <c r="BB165" s="93">
        <f t="shared" si="72"/>
        <v>0</v>
      </c>
      <c r="BC165" s="93">
        <f t="shared" si="72"/>
        <v>0</v>
      </c>
      <c r="BD165" s="93">
        <f t="shared" si="72"/>
        <v>0</v>
      </c>
      <c r="BI165" s="22"/>
      <c r="BJ165" s="22"/>
      <c r="BK165" s="22"/>
      <c r="BL165" s="22"/>
    </row>
    <row r="166" spans="2:64">
      <c r="E166" s="20"/>
      <c r="F166" s="20"/>
      <c r="K166" s="21"/>
      <c r="L166" s="22"/>
      <c r="M166" s="22"/>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c r="AN166" s="22"/>
      <c r="AO166" s="22"/>
      <c r="AP166" s="22"/>
      <c r="AQ166" s="22"/>
      <c r="AR166" s="22"/>
      <c r="AS166" s="22"/>
      <c r="AT166" s="22"/>
      <c r="AU166" s="22"/>
      <c r="AV166" s="22"/>
      <c r="AW166" s="22"/>
      <c r="AX166" s="22"/>
      <c r="AY166" s="22"/>
      <c r="AZ166" s="22"/>
      <c r="BA166" s="22"/>
      <c r="BB166" s="22"/>
      <c r="BC166" s="22"/>
      <c r="BD166" s="22"/>
      <c r="BE166" s="22"/>
      <c r="BF166" s="22"/>
      <c r="BG166" s="22"/>
      <c r="BH166" s="22"/>
      <c r="BI166" s="22"/>
      <c r="BJ166" s="22"/>
      <c r="BK166" s="22"/>
      <c r="BL166" s="22"/>
    </row>
    <row r="167" spans="2:64">
      <c r="B167" s="225">
        <f>MAX($B$4:B140)+1</f>
        <v>7</v>
      </c>
      <c r="C167" s="225" t="s">
        <v>132</v>
      </c>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24"/>
    </row>
    <row r="168" spans="2:64">
      <c r="E168" s="20"/>
      <c r="F168" s="20"/>
      <c r="K168" s="21"/>
      <c r="L168" s="22"/>
      <c r="M168" s="22"/>
      <c r="N168" s="22"/>
      <c r="O168" s="22"/>
      <c r="P168" s="22"/>
      <c r="Q168" s="22"/>
      <c r="R168" s="22"/>
      <c r="S168" s="22"/>
      <c r="T168" s="22"/>
      <c r="U168" s="22"/>
      <c r="V168" s="22"/>
      <c r="W168" s="22"/>
      <c r="X168" s="22"/>
      <c r="Y168" s="22"/>
      <c r="Z168" s="22"/>
      <c r="AA168" s="22"/>
      <c r="AB168" s="22"/>
      <c r="AC168" s="22"/>
      <c r="AD168" s="22"/>
      <c r="AE168" s="22"/>
      <c r="AF168" s="22"/>
      <c r="AG168" s="22"/>
      <c r="AH168" s="22"/>
      <c r="AI168" s="22"/>
      <c r="AJ168" s="22"/>
      <c r="AK168" s="22"/>
      <c r="AL168" s="22"/>
      <c r="AM168" s="22"/>
      <c r="AN168" s="22"/>
      <c r="AO168" s="22"/>
      <c r="AP168" s="22"/>
      <c r="AQ168" s="22"/>
      <c r="AR168" s="22"/>
      <c r="AS168" s="22"/>
      <c r="AT168" s="22"/>
      <c r="AU168" s="22"/>
      <c r="AV168" s="22"/>
      <c r="AW168" s="22"/>
      <c r="AX168" s="22"/>
      <c r="AY168" s="22"/>
      <c r="AZ168" s="22"/>
      <c r="BA168" s="22"/>
      <c r="BB168" s="22"/>
      <c r="BC168" s="22"/>
      <c r="BD168" s="22"/>
      <c r="BE168" s="22"/>
      <c r="BF168" s="22"/>
      <c r="BG168" s="22"/>
      <c r="BH168" s="22"/>
      <c r="BI168" s="22"/>
      <c r="BJ168" s="22"/>
      <c r="BK168" s="22"/>
      <c r="BL168" s="22"/>
    </row>
    <row r="169" spans="2:64" outlineLevel="1">
      <c r="C169" s="226">
        <f>MAX($B$4:C168)+0.1</f>
        <v>7.1</v>
      </c>
      <c r="D169" s="227" t="s">
        <v>101</v>
      </c>
      <c r="E169" s="33"/>
      <c r="F169" s="33"/>
      <c r="G169" s="32"/>
      <c r="H169" s="34"/>
      <c r="I169" s="34"/>
      <c r="J169" s="34"/>
      <c r="K169" s="35"/>
      <c r="L169" s="36"/>
      <c r="M169" s="36"/>
      <c r="N169" s="36"/>
      <c r="O169" s="36"/>
      <c r="P169" s="36"/>
      <c r="Q169" s="36"/>
      <c r="R169" s="36"/>
      <c r="S169" s="36"/>
      <c r="T169" s="36"/>
      <c r="U169" s="36"/>
      <c r="V169" s="36"/>
      <c r="W169" s="36"/>
      <c r="X169" s="36"/>
      <c r="Y169" s="36"/>
      <c r="Z169" s="36"/>
      <c r="AA169" s="36"/>
      <c r="AB169" s="36"/>
      <c r="AC169" s="36"/>
      <c r="AD169" s="36"/>
      <c r="AE169" s="36"/>
      <c r="AF169" s="36"/>
      <c r="AG169" s="36"/>
      <c r="AH169" s="36"/>
      <c r="AI169" s="36"/>
      <c r="AJ169" s="36"/>
      <c r="AK169" s="36"/>
      <c r="AL169" s="36"/>
      <c r="AM169" s="36"/>
      <c r="AN169" s="36"/>
      <c r="AO169" s="36"/>
      <c r="AP169" s="36"/>
      <c r="AQ169" s="36"/>
      <c r="AR169" s="36"/>
      <c r="AS169" s="36"/>
      <c r="AT169" s="36"/>
      <c r="AU169" s="36"/>
      <c r="AV169" s="36"/>
      <c r="AW169" s="36"/>
      <c r="AX169" s="36"/>
      <c r="AY169" s="36"/>
      <c r="AZ169" s="36"/>
      <c r="BA169" s="36"/>
      <c r="BB169" s="36"/>
      <c r="BC169" s="36"/>
      <c r="BD169" s="36"/>
      <c r="BE169" s="36"/>
      <c r="BF169" s="36"/>
      <c r="BG169" s="36"/>
      <c r="BH169" s="36"/>
      <c r="BI169" s="36"/>
      <c r="BJ169" s="36"/>
      <c r="BK169" s="36"/>
      <c r="BL169" s="22"/>
    </row>
    <row r="170" spans="2:64" outlineLevel="1">
      <c r="E170" s="20"/>
      <c r="F170" s="20"/>
      <c r="K170" s="67">
        <v>1</v>
      </c>
      <c r="L170" s="67">
        <f>K170+1</f>
        <v>2</v>
      </c>
      <c r="M170" s="67">
        <f t="shared" ref="M170:BD170" si="73">L170+1</f>
        <v>3</v>
      </c>
      <c r="N170" s="67">
        <f t="shared" si="73"/>
        <v>4</v>
      </c>
      <c r="O170" s="67">
        <f t="shared" si="73"/>
        <v>5</v>
      </c>
      <c r="P170" s="67">
        <f t="shared" si="73"/>
        <v>6</v>
      </c>
      <c r="Q170" s="67">
        <f t="shared" si="73"/>
        <v>7</v>
      </c>
      <c r="R170" s="67">
        <f t="shared" si="73"/>
        <v>8</v>
      </c>
      <c r="S170" s="67">
        <f t="shared" si="73"/>
        <v>9</v>
      </c>
      <c r="T170" s="67">
        <f t="shared" si="73"/>
        <v>10</v>
      </c>
      <c r="U170" s="67">
        <f t="shared" si="73"/>
        <v>11</v>
      </c>
      <c r="V170" s="67">
        <f t="shared" si="73"/>
        <v>12</v>
      </c>
      <c r="W170" s="67">
        <f t="shared" si="73"/>
        <v>13</v>
      </c>
      <c r="X170" s="67">
        <f t="shared" si="73"/>
        <v>14</v>
      </c>
      <c r="Y170" s="67">
        <f t="shared" si="73"/>
        <v>15</v>
      </c>
      <c r="Z170" s="67">
        <f t="shared" si="73"/>
        <v>16</v>
      </c>
      <c r="AA170" s="67">
        <f t="shared" si="73"/>
        <v>17</v>
      </c>
      <c r="AB170" s="67">
        <f t="shared" si="73"/>
        <v>18</v>
      </c>
      <c r="AC170" s="67">
        <f t="shared" si="73"/>
        <v>19</v>
      </c>
      <c r="AD170" s="67">
        <f t="shared" si="73"/>
        <v>20</v>
      </c>
      <c r="AE170" s="67">
        <f t="shared" si="73"/>
        <v>21</v>
      </c>
      <c r="AF170" s="67">
        <f t="shared" si="73"/>
        <v>22</v>
      </c>
      <c r="AG170" s="67">
        <f t="shared" si="73"/>
        <v>23</v>
      </c>
      <c r="AH170" s="67">
        <f t="shared" si="73"/>
        <v>24</v>
      </c>
      <c r="AI170" s="67">
        <f t="shared" si="73"/>
        <v>25</v>
      </c>
      <c r="AJ170" s="67">
        <f t="shared" si="73"/>
        <v>26</v>
      </c>
      <c r="AK170" s="67">
        <f t="shared" si="73"/>
        <v>27</v>
      </c>
      <c r="AL170" s="67">
        <f t="shared" si="73"/>
        <v>28</v>
      </c>
      <c r="AM170" s="67">
        <f t="shared" si="73"/>
        <v>29</v>
      </c>
      <c r="AN170" s="67">
        <f t="shared" si="73"/>
        <v>30</v>
      </c>
      <c r="AO170" s="67">
        <f t="shared" si="73"/>
        <v>31</v>
      </c>
      <c r="AP170" s="67">
        <f t="shared" si="73"/>
        <v>32</v>
      </c>
      <c r="AQ170" s="67">
        <f t="shared" si="73"/>
        <v>33</v>
      </c>
      <c r="AR170" s="67">
        <f t="shared" si="73"/>
        <v>34</v>
      </c>
      <c r="AS170" s="67">
        <f t="shared" si="73"/>
        <v>35</v>
      </c>
      <c r="AT170" s="67">
        <f t="shared" si="73"/>
        <v>36</v>
      </c>
      <c r="AU170" s="67">
        <f t="shared" si="73"/>
        <v>37</v>
      </c>
      <c r="AV170" s="67">
        <f t="shared" si="73"/>
        <v>38</v>
      </c>
      <c r="AW170" s="67">
        <f t="shared" si="73"/>
        <v>39</v>
      </c>
      <c r="AX170" s="67">
        <f t="shared" si="73"/>
        <v>40</v>
      </c>
      <c r="AY170" s="67">
        <f t="shared" si="73"/>
        <v>41</v>
      </c>
      <c r="AZ170" s="67">
        <f t="shared" si="73"/>
        <v>42</v>
      </c>
      <c r="BA170" s="67">
        <f t="shared" si="73"/>
        <v>43</v>
      </c>
      <c r="BB170" s="67">
        <f t="shared" si="73"/>
        <v>44</v>
      </c>
      <c r="BC170" s="67">
        <f t="shared" si="73"/>
        <v>45</v>
      </c>
      <c r="BD170" s="67">
        <f t="shared" si="73"/>
        <v>46</v>
      </c>
      <c r="BE170" s="43"/>
      <c r="BF170" s="43"/>
      <c r="BG170" s="43"/>
      <c r="BH170" s="43"/>
      <c r="BI170" s="22"/>
      <c r="BJ170" s="22"/>
      <c r="BK170" s="22"/>
      <c r="BL170" s="22"/>
    </row>
    <row r="171" spans="2:64" outlineLevel="1">
      <c r="E171" s="105" t="s">
        <v>119</v>
      </c>
      <c r="F171" s="20"/>
      <c r="G171" s="4" t="s">
        <v>97</v>
      </c>
      <c r="H171" s="6" t="s">
        <v>101</v>
      </c>
      <c r="K171" s="26">
        <v>1</v>
      </c>
      <c r="L171" s="26">
        <v>1</v>
      </c>
      <c r="M171" s="26">
        <v>1</v>
      </c>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c r="BF171" s="26"/>
      <c r="BG171" s="26"/>
      <c r="BH171" s="26"/>
      <c r="BI171" s="22"/>
      <c r="BJ171" s="22"/>
      <c r="BK171" s="22"/>
      <c r="BL171" s="22"/>
    </row>
    <row r="172" spans="2:64" outlineLevel="1">
      <c r="E172" s="105" t="s">
        <v>120</v>
      </c>
      <c r="F172" s="20"/>
      <c r="G172" s="4" t="s">
        <v>97</v>
      </c>
      <c r="H172" s="6" t="s">
        <v>101</v>
      </c>
      <c r="K172" s="26">
        <v>1</v>
      </c>
      <c r="L172" s="26">
        <v>1</v>
      </c>
      <c r="M172" s="26">
        <v>1</v>
      </c>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c r="BF172" s="26"/>
      <c r="BG172" s="26"/>
      <c r="BH172" s="26"/>
      <c r="BI172" s="22"/>
      <c r="BJ172" s="22"/>
      <c r="BK172" s="22"/>
      <c r="BL172" s="22"/>
    </row>
    <row r="173" spans="2:64" outlineLevel="1">
      <c r="E173" s="105" t="s">
        <v>121</v>
      </c>
      <c r="F173" s="20"/>
      <c r="G173" s="4" t="s">
        <v>97</v>
      </c>
      <c r="H173" s="6" t="s">
        <v>101</v>
      </c>
      <c r="K173" s="26">
        <v>1</v>
      </c>
      <c r="L173" s="26">
        <v>1</v>
      </c>
      <c r="M173" s="26">
        <v>1</v>
      </c>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c r="BF173" s="26"/>
      <c r="BG173" s="26"/>
      <c r="BH173" s="26"/>
      <c r="BI173" s="22"/>
      <c r="BJ173" s="22"/>
      <c r="BK173" s="22"/>
      <c r="BL173" s="22"/>
    </row>
    <row r="174" spans="2:64" outlineLevel="1">
      <c r="E174" s="105" t="s">
        <v>133</v>
      </c>
      <c r="F174" s="20"/>
      <c r="G174" s="4" t="s">
        <v>97</v>
      </c>
      <c r="H174" s="6" t="s">
        <v>101</v>
      </c>
      <c r="K174" s="26">
        <v>1</v>
      </c>
      <c r="L174" s="26">
        <v>1</v>
      </c>
      <c r="M174" s="26">
        <v>1</v>
      </c>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c r="BF174" s="26"/>
      <c r="BG174" s="26"/>
      <c r="BH174" s="26"/>
      <c r="BI174" s="22"/>
      <c r="BJ174" s="22"/>
      <c r="BK174" s="22"/>
      <c r="BL174" s="22"/>
    </row>
    <row r="175" spans="2:64" outlineLevel="1">
      <c r="E175" s="105" t="s">
        <v>134</v>
      </c>
      <c r="F175" s="20"/>
      <c r="G175" s="4" t="s">
        <v>97</v>
      </c>
      <c r="H175" s="6" t="s">
        <v>101</v>
      </c>
      <c r="K175" s="26">
        <v>1</v>
      </c>
      <c r="L175" s="26">
        <v>1</v>
      </c>
      <c r="M175" s="26">
        <v>1</v>
      </c>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c r="BF175" s="26"/>
      <c r="BG175" s="26"/>
      <c r="BH175" s="26"/>
      <c r="BI175" s="22"/>
      <c r="BJ175" s="22"/>
      <c r="BK175" s="22"/>
      <c r="BL175" s="22"/>
    </row>
    <row r="176" spans="2:64" outlineLevel="1">
      <c r="E176" s="105" t="s">
        <v>135</v>
      </c>
      <c r="F176" s="20"/>
      <c r="G176" s="4" t="s">
        <v>97</v>
      </c>
      <c r="H176" s="6" t="s">
        <v>101</v>
      </c>
      <c r="K176" s="26">
        <v>1</v>
      </c>
      <c r="L176" s="26">
        <v>1</v>
      </c>
      <c r="M176" s="26">
        <v>1</v>
      </c>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c r="BF176" s="26"/>
      <c r="BG176" s="26"/>
      <c r="BH176" s="26"/>
      <c r="BI176" s="22"/>
      <c r="BJ176" s="22"/>
      <c r="BK176" s="22"/>
      <c r="BL176" s="22"/>
    </row>
    <row r="177" spans="3:64" outlineLevel="1">
      <c r="E177" s="20" t="s">
        <v>122</v>
      </c>
      <c r="F177" s="20"/>
      <c r="G177" s="4" t="s">
        <v>97</v>
      </c>
      <c r="H177" s="6" t="s">
        <v>101</v>
      </c>
      <c r="K177" s="26">
        <v>1</v>
      </c>
      <c r="L177" s="26">
        <v>1</v>
      </c>
      <c r="M177" s="26">
        <v>1</v>
      </c>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c r="BF177" s="26"/>
      <c r="BG177" s="26"/>
      <c r="BH177" s="26"/>
      <c r="BI177" s="22"/>
      <c r="BJ177" s="22"/>
      <c r="BK177" s="22"/>
      <c r="BL177" s="22"/>
    </row>
    <row r="178" spans="3:64" outlineLevel="1">
      <c r="E178" s="105" t="s">
        <v>123</v>
      </c>
      <c r="F178" s="20"/>
      <c r="G178" s="4" t="s">
        <v>97</v>
      </c>
      <c r="H178" s="6" t="s">
        <v>101</v>
      </c>
      <c r="K178" s="26">
        <v>1</v>
      </c>
      <c r="L178" s="26">
        <v>1</v>
      </c>
      <c r="M178" s="26">
        <v>1</v>
      </c>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c r="BF178" s="26"/>
      <c r="BG178" s="26"/>
      <c r="BH178" s="26"/>
      <c r="BI178" s="22"/>
      <c r="BJ178" s="22"/>
      <c r="BK178" s="22"/>
      <c r="BL178" s="22"/>
    </row>
    <row r="179" spans="3:64" outlineLevel="1">
      <c r="E179" s="105" t="s">
        <v>128</v>
      </c>
      <c r="F179" s="20"/>
      <c r="G179" s="4" t="s">
        <v>97</v>
      </c>
      <c r="H179" s="6" t="s">
        <v>101</v>
      </c>
      <c r="K179" s="26">
        <v>1</v>
      </c>
      <c r="L179" s="26">
        <v>1</v>
      </c>
      <c r="M179" s="26">
        <v>1</v>
      </c>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c r="BF179" s="26"/>
      <c r="BG179" s="26"/>
      <c r="BH179" s="26"/>
      <c r="BI179" s="22"/>
      <c r="BJ179" s="22"/>
      <c r="BK179" s="22"/>
      <c r="BL179" s="22"/>
    </row>
    <row r="180" spans="3:64" outlineLevel="1">
      <c r="E180" s="105" t="s">
        <v>136</v>
      </c>
      <c r="F180" s="20"/>
      <c r="G180" s="4" t="s">
        <v>97</v>
      </c>
      <c r="H180" s="6" t="s">
        <v>101</v>
      </c>
      <c r="K180" s="26">
        <v>1</v>
      </c>
      <c r="L180" s="26">
        <v>1</v>
      </c>
      <c r="M180" s="26">
        <v>1</v>
      </c>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c r="BF180" s="26"/>
      <c r="BG180" s="26"/>
      <c r="BH180" s="26"/>
      <c r="BI180" s="22"/>
      <c r="BJ180" s="22"/>
      <c r="BK180" s="22"/>
      <c r="BL180" s="22"/>
    </row>
    <row r="181" spans="3:64" outlineLevel="1">
      <c r="E181" s="105" t="s">
        <v>137</v>
      </c>
      <c r="F181" s="20"/>
      <c r="G181" s="4" t="s">
        <v>97</v>
      </c>
      <c r="H181" s="6" t="s">
        <v>101</v>
      </c>
      <c r="K181" s="26">
        <v>1</v>
      </c>
      <c r="L181" s="26">
        <v>1</v>
      </c>
      <c r="M181" s="26">
        <v>1</v>
      </c>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6"/>
      <c r="BD181" s="26"/>
      <c r="BE181" s="26"/>
      <c r="BF181" s="26"/>
      <c r="BG181" s="26"/>
      <c r="BH181" s="26"/>
      <c r="BI181" s="22"/>
      <c r="BJ181" s="22"/>
      <c r="BK181" s="22"/>
      <c r="BL181" s="22"/>
    </row>
    <row r="182" spans="3:64" outlineLevel="1">
      <c r="E182" s="105" t="s">
        <v>138</v>
      </c>
      <c r="F182" s="20"/>
      <c r="G182" s="4" t="s">
        <v>97</v>
      </c>
      <c r="H182" s="6" t="s">
        <v>101</v>
      </c>
      <c r="K182" s="26">
        <v>1</v>
      </c>
      <c r="L182" s="26">
        <v>1</v>
      </c>
      <c r="M182" s="26">
        <v>1</v>
      </c>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c r="BF182" s="26"/>
      <c r="BG182" s="26"/>
      <c r="BH182" s="26"/>
      <c r="BI182" s="22"/>
      <c r="BJ182" s="22"/>
      <c r="BK182" s="22"/>
      <c r="BL182" s="22"/>
    </row>
    <row r="183" spans="3:64" outlineLevel="1">
      <c r="E183" s="20" t="s">
        <v>124</v>
      </c>
      <c r="F183" s="20"/>
      <c r="G183" s="4" t="s">
        <v>97</v>
      </c>
      <c r="H183" s="6" t="s">
        <v>101</v>
      </c>
      <c r="K183" s="26">
        <v>1</v>
      </c>
      <c r="L183" s="26">
        <v>1</v>
      </c>
      <c r="M183" s="26">
        <v>1</v>
      </c>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c r="BF183" s="26"/>
      <c r="BG183" s="26"/>
      <c r="BH183" s="26"/>
      <c r="BI183" s="22"/>
      <c r="BJ183" s="22"/>
      <c r="BK183" s="22"/>
      <c r="BL183" s="22"/>
    </row>
    <row r="184" spans="3:64" outlineLevel="1">
      <c r="E184" s="20" t="s">
        <v>125</v>
      </c>
      <c r="F184" s="20"/>
      <c r="G184" s="4" t="s">
        <v>97</v>
      </c>
      <c r="H184" s="6" t="s">
        <v>101</v>
      </c>
      <c r="K184" s="26">
        <v>1</v>
      </c>
      <c r="L184" s="26">
        <v>1</v>
      </c>
      <c r="M184" s="26">
        <v>1</v>
      </c>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c r="BF184" s="26"/>
      <c r="BG184" s="26"/>
      <c r="BH184" s="26"/>
      <c r="BI184" s="22"/>
      <c r="BJ184" s="22"/>
      <c r="BK184" s="22"/>
      <c r="BL184" s="22"/>
    </row>
    <row r="185" spans="3:64" outlineLevel="1">
      <c r="E185" s="20" t="s">
        <v>126</v>
      </c>
      <c r="F185" s="20"/>
      <c r="G185" s="4" t="s">
        <v>97</v>
      </c>
      <c r="H185" s="6" t="s">
        <v>101</v>
      </c>
      <c r="K185" s="26">
        <v>1</v>
      </c>
      <c r="L185" s="26">
        <v>1</v>
      </c>
      <c r="M185" s="26">
        <v>1</v>
      </c>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c r="AZ185" s="26"/>
      <c r="BA185" s="26"/>
      <c r="BB185" s="26"/>
      <c r="BC185" s="26"/>
      <c r="BD185" s="26"/>
      <c r="BE185" s="26"/>
      <c r="BF185" s="26"/>
      <c r="BG185" s="26"/>
      <c r="BH185" s="26"/>
      <c r="BI185" s="22"/>
      <c r="BJ185" s="22"/>
      <c r="BK185" s="22"/>
      <c r="BL185" s="22"/>
    </row>
    <row r="186" spans="3:64" outlineLevel="1">
      <c r="E186" s="20" t="s">
        <v>127</v>
      </c>
      <c r="F186" s="20"/>
      <c r="G186" s="4" t="s">
        <v>97</v>
      </c>
      <c r="H186" s="6" t="s">
        <v>101</v>
      </c>
      <c r="K186" s="26">
        <v>1</v>
      </c>
      <c r="L186" s="26">
        <v>1</v>
      </c>
      <c r="M186" s="26">
        <v>1</v>
      </c>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6"/>
      <c r="BD186" s="26"/>
      <c r="BE186" s="26"/>
      <c r="BF186" s="26"/>
      <c r="BG186" s="26"/>
      <c r="BH186" s="26"/>
      <c r="BI186" s="22"/>
      <c r="BJ186" s="22"/>
      <c r="BK186" s="22"/>
      <c r="BL186" s="22"/>
    </row>
    <row r="187" spans="3:64" outlineLevel="1">
      <c r="E187" s="20"/>
      <c r="F187" s="20"/>
      <c r="K187" s="22"/>
      <c r="L187" s="22"/>
      <c r="M187" s="22"/>
      <c r="N187" s="22"/>
      <c r="O187" s="22"/>
      <c r="P187" s="22"/>
      <c r="Q187" s="22"/>
      <c r="R187" s="22"/>
      <c r="S187" s="22"/>
      <c r="T187" s="22"/>
      <c r="U187" s="22"/>
      <c r="V187" s="22"/>
      <c r="W187" s="22"/>
      <c r="X187" s="22"/>
      <c r="Y187" s="22"/>
      <c r="Z187" s="22"/>
      <c r="AA187" s="22"/>
      <c r="AB187" s="22"/>
      <c r="AC187" s="22"/>
      <c r="AD187" s="22"/>
      <c r="AE187" s="22"/>
      <c r="AF187" s="22"/>
      <c r="AG187" s="22"/>
      <c r="AH187" s="22"/>
      <c r="AI187" s="22"/>
      <c r="AJ187" s="22"/>
      <c r="AK187" s="22"/>
      <c r="AL187" s="22"/>
      <c r="AM187" s="22"/>
      <c r="AN187" s="22"/>
      <c r="AO187" s="22"/>
      <c r="AP187" s="22"/>
      <c r="AQ187" s="22"/>
      <c r="AR187" s="22"/>
      <c r="AS187" s="22"/>
      <c r="AT187" s="22"/>
      <c r="AU187" s="22"/>
      <c r="AV187" s="22"/>
      <c r="AW187" s="22"/>
      <c r="AX187" s="22"/>
      <c r="AY187" s="22"/>
      <c r="AZ187" s="22"/>
      <c r="BA187" s="22"/>
      <c r="BB187" s="22"/>
      <c r="BC187" s="22"/>
      <c r="BD187" s="22"/>
      <c r="BE187" s="22"/>
      <c r="BF187" s="22"/>
      <c r="BG187" s="22"/>
      <c r="BH187" s="22"/>
      <c r="BI187" s="22"/>
      <c r="BJ187" s="22"/>
      <c r="BK187" s="22"/>
      <c r="BL187" s="22"/>
    </row>
    <row r="188" spans="3:64" outlineLevel="1">
      <c r="C188" s="226">
        <f>MAX($B$4:C187)+0.1</f>
        <v>7.1999999999999993</v>
      </c>
      <c r="D188" s="227" t="s">
        <v>110</v>
      </c>
      <c r="E188" s="33"/>
      <c r="F188" s="33"/>
      <c r="G188" s="32"/>
      <c r="H188" s="34"/>
      <c r="I188" s="34"/>
      <c r="J188" s="34"/>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36"/>
      <c r="BF188" s="36"/>
      <c r="BG188" s="36"/>
      <c r="BH188" s="36"/>
      <c r="BI188" s="36"/>
      <c r="BJ188" s="36"/>
      <c r="BK188" s="36"/>
      <c r="BL188" s="22"/>
    </row>
    <row r="189" spans="3:64" outlineLevel="1">
      <c r="E189" s="20"/>
      <c r="F189" s="20"/>
      <c r="K189" s="67">
        <v>1</v>
      </c>
      <c r="L189" s="67">
        <f>K189+1</f>
        <v>2</v>
      </c>
      <c r="M189" s="67">
        <f t="shared" ref="M189:BD189" si="74">L189+1</f>
        <v>3</v>
      </c>
      <c r="N189" s="67">
        <f t="shared" si="74"/>
        <v>4</v>
      </c>
      <c r="O189" s="67">
        <f t="shared" si="74"/>
        <v>5</v>
      </c>
      <c r="P189" s="67">
        <f t="shared" si="74"/>
        <v>6</v>
      </c>
      <c r="Q189" s="67">
        <f t="shared" si="74"/>
        <v>7</v>
      </c>
      <c r="R189" s="67">
        <f t="shared" si="74"/>
        <v>8</v>
      </c>
      <c r="S189" s="67">
        <f t="shared" si="74"/>
        <v>9</v>
      </c>
      <c r="T189" s="67">
        <f t="shared" si="74"/>
        <v>10</v>
      </c>
      <c r="U189" s="67">
        <f t="shared" si="74"/>
        <v>11</v>
      </c>
      <c r="V189" s="67">
        <f t="shared" si="74"/>
        <v>12</v>
      </c>
      <c r="W189" s="67">
        <f t="shared" si="74"/>
        <v>13</v>
      </c>
      <c r="X189" s="67">
        <f t="shared" si="74"/>
        <v>14</v>
      </c>
      <c r="Y189" s="67">
        <f t="shared" si="74"/>
        <v>15</v>
      </c>
      <c r="Z189" s="67">
        <f t="shared" si="74"/>
        <v>16</v>
      </c>
      <c r="AA189" s="67">
        <f t="shared" si="74"/>
        <v>17</v>
      </c>
      <c r="AB189" s="67">
        <f t="shared" si="74"/>
        <v>18</v>
      </c>
      <c r="AC189" s="67">
        <f t="shared" si="74"/>
        <v>19</v>
      </c>
      <c r="AD189" s="67">
        <f t="shared" si="74"/>
        <v>20</v>
      </c>
      <c r="AE189" s="67">
        <f t="shared" si="74"/>
        <v>21</v>
      </c>
      <c r="AF189" s="67">
        <f t="shared" si="74"/>
        <v>22</v>
      </c>
      <c r="AG189" s="67">
        <f t="shared" si="74"/>
        <v>23</v>
      </c>
      <c r="AH189" s="67">
        <f t="shared" si="74"/>
        <v>24</v>
      </c>
      <c r="AI189" s="67">
        <f t="shared" si="74"/>
        <v>25</v>
      </c>
      <c r="AJ189" s="67">
        <f t="shared" si="74"/>
        <v>26</v>
      </c>
      <c r="AK189" s="67">
        <f t="shared" si="74"/>
        <v>27</v>
      </c>
      <c r="AL189" s="67">
        <f t="shared" si="74"/>
        <v>28</v>
      </c>
      <c r="AM189" s="67">
        <f t="shared" si="74"/>
        <v>29</v>
      </c>
      <c r="AN189" s="67">
        <f t="shared" si="74"/>
        <v>30</v>
      </c>
      <c r="AO189" s="67">
        <f t="shared" si="74"/>
        <v>31</v>
      </c>
      <c r="AP189" s="67">
        <f t="shared" si="74"/>
        <v>32</v>
      </c>
      <c r="AQ189" s="67">
        <f t="shared" si="74"/>
        <v>33</v>
      </c>
      <c r="AR189" s="67">
        <f t="shared" si="74"/>
        <v>34</v>
      </c>
      <c r="AS189" s="67">
        <f t="shared" si="74"/>
        <v>35</v>
      </c>
      <c r="AT189" s="67">
        <f t="shared" si="74"/>
        <v>36</v>
      </c>
      <c r="AU189" s="67">
        <f t="shared" si="74"/>
        <v>37</v>
      </c>
      <c r="AV189" s="67">
        <f t="shared" si="74"/>
        <v>38</v>
      </c>
      <c r="AW189" s="67">
        <f t="shared" si="74"/>
        <v>39</v>
      </c>
      <c r="AX189" s="67">
        <f t="shared" si="74"/>
        <v>40</v>
      </c>
      <c r="AY189" s="67">
        <f t="shared" si="74"/>
        <v>41</v>
      </c>
      <c r="AZ189" s="67">
        <f t="shared" si="74"/>
        <v>42</v>
      </c>
      <c r="BA189" s="67">
        <f t="shared" si="74"/>
        <v>43</v>
      </c>
      <c r="BB189" s="67">
        <f t="shared" si="74"/>
        <v>44</v>
      </c>
      <c r="BC189" s="67">
        <f t="shared" si="74"/>
        <v>45</v>
      </c>
      <c r="BD189" s="67">
        <f t="shared" si="74"/>
        <v>46</v>
      </c>
      <c r="BE189" s="43"/>
      <c r="BF189" s="43"/>
      <c r="BG189" s="43"/>
      <c r="BH189" s="43"/>
      <c r="BI189" s="22"/>
      <c r="BJ189" s="22"/>
      <c r="BK189" s="22"/>
      <c r="BL189" s="22"/>
    </row>
    <row r="190" spans="3:64" outlineLevel="1">
      <c r="E190" s="105" t="s">
        <v>119</v>
      </c>
      <c r="F190" s="105"/>
      <c r="G190" s="4" t="s">
        <v>97</v>
      </c>
      <c r="H190" s="6" t="s">
        <v>110</v>
      </c>
      <c r="K190" s="126">
        <v>1</v>
      </c>
      <c r="L190" s="126">
        <v>1</v>
      </c>
      <c r="M190" s="126">
        <v>1</v>
      </c>
      <c r="N190" s="126"/>
      <c r="O190" s="126"/>
      <c r="P190" s="126"/>
      <c r="Q190" s="126"/>
      <c r="R190" s="126"/>
      <c r="S190" s="126"/>
      <c r="T190" s="126"/>
      <c r="U190" s="126"/>
      <c r="V190" s="126"/>
      <c r="W190" s="126"/>
      <c r="X190" s="126"/>
      <c r="Y190" s="126"/>
      <c r="Z190" s="126"/>
      <c r="AA190" s="126"/>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6"/>
      <c r="AY190" s="126"/>
      <c r="AZ190" s="126"/>
      <c r="BA190" s="126"/>
      <c r="BB190" s="126"/>
      <c r="BC190" s="126"/>
      <c r="BD190" s="126"/>
      <c r="BE190" s="126"/>
      <c r="BF190" s="126"/>
      <c r="BG190" s="126"/>
      <c r="BH190" s="126"/>
      <c r="BI190" s="77"/>
      <c r="BJ190" s="77"/>
      <c r="BK190" s="77"/>
      <c r="BL190" s="77"/>
    </row>
    <row r="191" spans="3:64" outlineLevel="1">
      <c r="E191" s="105" t="s">
        <v>120</v>
      </c>
      <c r="F191" s="105"/>
      <c r="G191" s="4" t="s">
        <v>97</v>
      </c>
      <c r="H191" s="6" t="s">
        <v>110</v>
      </c>
      <c r="K191" s="126">
        <v>1</v>
      </c>
      <c r="L191" s="126">
        <v>1</v>
      </c>
      <c r="M191" s="126">
        <v>1</v>
      </c>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6"/>
      <c r="AY191" s="126"/>
      <c r="AZ191" s="126"/>
      <c r="BA191" s="126"/>
      <c r="BB191" s="126"/>
      <c r="BC191" s="126"/>
      <c r="BD191" s="126"/>
      <c r="BE191" s="126"/>
      <c r="BF191" s="126"/>
      <c r="BG191" s="126"/>
      <c r="BH191" s="126"/>
      <c r="BI191" s="77"/>
      <c r="BJ191" s="77"/>
      <c r="BK191" s="77"/>
      <c r="BL191" s="77"/>
    </row>
    <row r="192" spans="3:64" outlineLevel="1">
      <c r="E192" s="105" t="s">
        <v>121</v>
      </c>
      <c r="F192" s="105"/>
      <c r="G192" s="4" t="s">
        <v>97</v>
      </c>
      <c r="H192" s="6" t="s">
        <v>110</v>
      </c>
      <c r="K192" s="126">
        <v>1</v>
      </c>
      <c r="L192" s="126">
        <v>1</v>
      </c>
      <c r="M192" s="126">
        <v>1</v>
      </c>
      <c r="N192" s="126"/>
      <c r="O192" s="126"/>
      <c r="P192" s="126"/>
      <c r="Q192" s="126"/>
      <c r="R192" s="126"/>
      <c r="S192" s="126"/>
      <c r="T192" s="126"/>
      <c r="U192" s="126"/>
      <c r="V192" s="126"/>
      <c r="W192" s="126"/>
      <c r="X192" s="126"/>
      <c r="Y192" s="126"/>
      <c r="Z192" s="126"/>
      <c r="AA192" s="126"/>
      <c r="AB192" s="126"/>
      <c r="AC192" s="126"/>
      <c r="AD192" s="126"/>
      <c r="AE192" s="126"/>
      <c r="AF192" s="126"/>
      <c r="AG192" s="126"/>
      <c r="AH192" s="126"/>
      <c r="AI192" s="126"/>
      <c r="AJ192" s="126"/>
      <c r="AK192" s="126"/>
      <c r="AL192" s="126"/>
      <c r="AM192" s="126"/>
      <c r="AN192" s="126"/>
      <c r="AO192" s="126"/>
      <c r="AP192" s="126"/>
      <c r="AQ192" s="126"/>
      <c r="AR192" s="126"/>
      <c r="AS192" s="126"/>
      <c r="AT192" s="126"/>
      <c r="AU192" s="126"/>
      <c r="AV192" s="126"/>
      <c r="AW192" s="126"/>
      <c r="AX192" s="126"/>
      <c r="AY192" s="126"/>
      <c r="AZ192" s="126"/>
      <c r="BA192" s="126"/>
      <c r="BB192" s="126"/>
      <c r="BC192" s="126"/>
      <c r="BD192" s="126"/>
      <c r="BE192" s="126"/>
      <c r="BF192" s="126"/>
      <c r="BG192" s="126"/>
      <c r="BH192" s="126"/>
      <c r="BI192" s="77"/>
      <c r="BJ192" s="77"/>
      <c r="BK192" s="77"/>
      <c r="BL192" s="77"/>
    </row>
    <row r="193" spans="3:64" outlineLevel="1">
      <c r="E193" s="105" t="s">
        <v>133</v>
      </c>
      <c r="F193" s="105"/>
      <c r="G193" s="4" t="s">
        <v>97</v>
      </c>
      <c r="H193" s="6" t="s">
        <v>110</v>
      </c>
      <c r="K193" s="126">
        <v>1</v>
      </c>
      <c r="L193" s="126">
        <v>1</v>
      </c>
      <c r="M193" s="126">
        <v>1</v>
      </c>
      <c r="N193" s="126"/>
      <c r="O193" s="126"/>
      <c r="P193" s="126"/>
      <c r="Q193" s="126"/>
      <c r="R193" s="126"/>
      <c r="S193" s="126"/>
      <c r="T193" s="126"/>
      <c r="U193" s="126"/>
      <c r="V193" s="126"/>
      <c r="W193" s="126"/>
      <c r="X193" s="126"/>
      <c r="Y193" s="126"/>
      <c r="Z193" s="126"/>
      <c r="AA193" s="126"/>
      <c r="AB193" s="126"/>
      <c r="AC193" s="126"/>
      <c r="AD193" s="126"/>
      <c r="AE193" s="126"/>
      <c r="AF193" s="126"/>
      <c r="AG193" s="126"/>
      <c r="AH193" s="126"/>
      <c r="AI193" s="126"/>
      <c r="AJ193" s="126"/>
      <c r="AK193" s="126"/>
      <c r="AL193" s="126"/>
      <c r="AM193" s="126"/>
      <c r="AN193" s="126"/>
      <c r="AO193" s="126"/>
      <c r="AP193" s="126"/>
      <c r="AQ193" s="126"/>
      <c r="AR193" s="126"/>
      <c r="AS193" s="126"/>
      <c r="AT193" s="126"/>
      <c r="AU193" s="126"/>
      <c r="AV193" s="126"/>
      <c r="AW193" s="126"/>
      <c r="AX193" s="126"/>
      <c r="AY193" s="126"/>
      <c r="AZ193" s="126"/>
      <c r="BA193" s="126"/>
      <c r="BB193" s="126"/>
      <c r="BC193" s="126"/>
      <c r="BD193" s="126"/>
      <c r="BE193" s="126"/>
      <c r="BF193" s="126"/>
      <c r="BG193" s="126"/>
      <c r="BH193" s="126"/>
      <c r="BI193" s="77"/>
      <c r="BJ193" s="77"/>
      <c r="BK193" s="77"/>
      <c r="BL193" s="77"/>
    </row>
    <row r="194" spans="3:64" outlineLevel="1">
      <c r="E194" s="105" t="s">
        <v>134</v>
      </c>
      <c r="F194" s="105"/>
      <c r="G194" s="4" t="s">
        <v>97</v>
      </c>
      <c r="H194" s="6" t="s">
        <v>110</v>
      </c>
      <c r="K194" s="126">
        <v>1</v>
      </c>
      <c r="L194" s="126">
        <v>1</v>
      </c>
      <c r="M194" s="126">
        <v>1</v>
      </c>
      <c r="N194" s="126"/>
      <c r="O194" s="126"/>
      <c r="P194" s="126"/>
      <c r="Q194" s="126"/>
      <c r="R194" s="126"/>
      <c r="S194" s="126"/>
      <c r="T194" s="126"/>
      <c r="U194" s="126"/>
      <c r="V194" s="126"/>
      <c r="W194" s="126"/>
      <c r="X194" s="126"/>
      <c r="Y194" s="126"/>
      <c r="Z194" s="126"/>
      <c r="AA194" s="126"/>
      <c r="AB194" s="126"/>
      <c r="AC194" s="126"/>
      <c r="AD194" s="126"/>
      <c r="AE194" s="126"/>
      <c r="AF194" s="126"/>
      <c r="AG194" s="126"/>
      <c r="AH194" s="126"/>
      <c r="AI194" s="126"/>
      <c r="AJ194" s="126"/>
      <c r="AK194" s="126"/>
      <c r="AL194" s="126"/>
      <c r="AM194" s="126"/>
      <c r="AN194" s="126"/>
      <c r="AO194" s="126"/>
      <c r="AP194" s="126"/>
      <c r="AQ194" s="126"/>
      <c r="AR194" s="126"/>
      <c r="AS194" s="126"/>
      <c r="AT194" s="126"/>
      <c r="AU194" s="126"/>
      <c r="AV194" s="126"/>
      <c r="AW194" s="126"/>
      <c r="AX194" s="126"/>
      <c r="AY194" s="126"/>
      <c r="AZ194" s="126"/>
      <c r="BA194" s="126"/>
      <c r="BB194" s="126"/>
      <c r="BC194" s="126"/>
      <c r="BD194" s="126"/>
      <c r="BE194" s="126"/>
      <c r="BF194" s="126"/>
      <c r="BG194" s="126"/>
      <c r="BH194" s="126"/>
      <c r="BI194" s="77"/>
      <c r="BJ194" s="77"/>
      <c r="BK194" s="77"/>
      <c r="BL194" s="77"/>
    </row>
    <row r="195" spans="3:64" outlineLevel="1">
      <c r="E195" s="105" t="s">
        <v>135</v>
      </c>
      <c r="F195" s="105"/>
      <c r="G195" s="4" t="s">
        <v>97</v>
      </c>
      <c r="H195" s="6" t="s">
        <v>110</v>
      </c>
      <c r="K195" s="126">
        <v>1</v>
      </c>
      <c r="L195" s="126">
        <v>1</v>
      </c>
      <c r="M195" s="126">
        <v>1</v>
      </c>
      <c r="N195" s="126"/>
      <c r="O195" s="126"/>
      <c r="P195" s="126"/>
      <c r="Q195" s="126"/>
      <c r="R195" s="126"/>
      <c r="S195" s="126"/>
      <c r="T195" s="126"/>
      <c r="U195" s="126"/>
      <c r="V195" s="126"/>
      <c r="W195" s="126"/>
      <c r="X195" s="126"/>
      <c r="Y195" s="126"/>
      <c r="Z195" s="126"/>
      <c r="AA195" s="126"/>
      <c r="AB195" s="126"/>
      <c r="AC195" s="126"/>
      <c r="AD195" s="126"/>
      <c r="AE195" s="126"/>
      <c r="AF195" s="126"/>
      <c r="AG195" s="126"/>
      <c r="AH195" s="126"/>
      <c r="AI195" s="126"/>
      <c r="AJ195" s="126"/>
      <c r="AK195" s="126"/>
      <c r="AL195" s="126"/>
      <c r="AM195" s="126"/>
      <c r="AN195" s="126"/>
      <c r="AO195" s="126"/>
      <c r="AP195" s="126"/>
      <c r="AQ195" s="126"/>
      <c r="AR195" s="126"/>
      <c r="AS195" s="126"/>
      <c r="AT195" s="126"/>
      <c r="AU195" s="126"/>
      <c r="AV195" s="126"/>
      <c r="AW195" s="126"/>
      <c r="AX195" s="126"/>
      <c r="AY195" s="126"/>
      <c r="AZ195" s="126"/>
      <c r="BA195" s="126"/>
      <c r="BB195" s="126"/>
      <c r="BC195" s="126"/>
      <c r="BD195" s="126"/>
      <c r="BE195" s="126"/>
      <c r="BF195" s="126"/>
      <c r="BG195" s="126"/>
      <c r="BH195" s="126"/>
      <c r="BI195" s="77"/>
      <c r="BJ195" s="77"/>
      <c r="BK195" s="77"/>
      <c r="BL195" s="77"/>
    </row>
    <row r="196" spans="3:64" outlineLevel="1">
      <c r="E196" s="20" t="s">
        <v>122</v>
      </c>
      <c r="F196" s="105"/>
      <c r="G196" s="4" t="s">
        <v>97</v>
      </c>
      <c r="H196" s="6" t="s">
        <v>110</v>
      </c>
      <c r="K196" s="126">
        <v>1</v>
      </c>
      <c r="L196" s="126">
        <v>1</v>
      </c>
      <c r="M196" s="126">
        <v>1</v>
      </c>
      <c r="N196" s="126"/>
      <c r="O196" s="126"/>
      <c r="P196" s="126"/>
      <c r="Q196" s="126"/>
      <c r="R196" s="126"/>
      <c r="S196" s="126"/>
      <c r="T196" s="126"/>
      <c r="U196" s="126"/>
      <c r="V196" s="126"/>
      <c r="W196" s="126"/>
      <c r="X196" s="126"/>
      <c r="Y196" s="126"/>
      <c r="Z196" s="126"/>
      <c r="AA196" s="126"/>
      <c r="AB196" s="126"/>
      <c r="AC196" s="126"/>
      <c r="AD196" s="126"/>
      <c r="AE196" s="126"/>
      <c r="AF196" s="126"/>
      <c r="AG196" s="126"/>
      <c r="AH196" s="126"/>
      <c r="AI196" s="126"/>
      <c r="AJ196" s="126"/>
      <c r="AK196" s="126"/>
      <c r="AL196" s="126"/>
      <c r="AM196" s="126"/>
      <c r="AN196" s="126"/>
      <c r="AO196" s="126"/>
      <c r="AP196" s="126"/>
      <c r="AQ196" s="126"/>
      <c r="AR196" s="126"/>
      <c r="AS196" s="126"/>
      <c r="AT196" s="126"/>
      <c r="AU196" s="126"/>
      <c r="AV196" s="126"/>
      <c r="AW196" s="126"/>
      <c r="AX196" s="126"/>
      <c r="AY196" s="126"/>
      <c r="AZ196" s="126"/>
      <c r="BA196" s="126"/>
      <c r="BB196" s="126"/>
      <c r="BC196" s="126"/>
      <c r="BD196" s="126"/>
      <c r="BE196" s="126"/>
      <c r="BF196" s="126"/>
      <c r="BG196" s="126"/>
      <c r="BH196" s="126"/>
      <c r="BI196" s="77"/>
      <c r="BJ196" s="77"/>
      <c r="BK196" s="77"/>
      <c r="BL196" s="77"/>
    </row>
    <row r="197" spans="3:64" outlineLevel="1">
      <c r="E197" s="105" t="s">
        <v>123</v>
      </c>
      <c r="F197" s="105"/>
      <c r="G197" s="4" t="s">
        <v>97</v>
      </c>
      <c r="H197" s="6" t="s">
        <v>110</v>
      </c>
      <c r="K197" s="126">
        <v>1</v>
      </c>
      <c r="L197" s="126">
        <v>1</v>
      </c>
      <c r="M197" s="126">
        <v>1</v>
      </c>
      <c r="N197" s="126"/>
      <c r="O197" s="126"/>
      <c r="P197" s="126"/>
      <c r="Q197" s="126"/>
      <c r="R197" s="126"/>
      <c r="S197" s="126"/>
      <c r="T197" s="126"/>
      <c r="U197" s="126"/>
      <c r="V197" s="126"/>
      <c r="W197" s="126"/>
      <c r="X197" s="126"/>
      <c r="Y197" s="126"/>
      <c r="Z197" s="126"/>
      <c r="AA197" s="126"/>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6"/>
      <c r="AY197" s="126"/>
      <c r="AZ197" s="126"/>
      <c r="BA197" s="126"/>
      <c r="BB197" s="126"/>
      <c r="BC197" s="126"/>
      <c r="BD197" s="126"/>
      <c r="BE197" s="126"/>
      <c r="BF197" s="126"/>
      <c r="BG197" s="126"/>
      <c r="BH197" s="126"/>
      <c r="BI197" s="77"/>
      <c r="BJ197" s="77"/>
      <c r="BK197" s="77"/>
      <c r="BL197" s="77"/>
    </row>
    <row r="198" spans="3:64" outlineLevel="1">
      <c r="E198" s="105" t="s">
        <v>128</v>
      </c>
      <c r="F198" s="105"/>
      <c r="G198" s="4" t="s">
        <v>97</v>
      </c>
      <c r="H198" s="6" t="s">
        <v>110</v>
      </c>
      <c r="K198" s="126">
        <v>1</v>
      </c>
      <c r="L198" s="126">
        <v>1</v>
      </c>
      <c r="M198" s="126">
        <v>1</v>
      </c>
      <c r="N198" s="126"/>
      <c r="O198" s="126"/>
      <c r="P198" s="126"/>
      <c r="Q198" s="126"/>
      <c r="R198" s="126"/>
      <c r="S198" s="126"/>
      <c r="T198" s="126"/>
      <c r="U198" s="126"/>
      <c r="V198" s="126"/>
      <c r="W198" s="126"/>
      <c r="X198" s="126"/>
      <c r="Y198" s="126"/>
      <c r="Z198" s="126"/>
      <c r="AA198" s="126"/>
      <c r="AB198" s="126"/>
      <c r="AC198" s="126"/>
      <c r="AD198" s="126"/>
      <c r="AE198" s="126"/>
      <c r="AF198" s="126"/>
      <c r="AG198" s="126"/>
      <c r="AH198" s="126"/>
      <c r="AI198" s="126"/>
      <c r="AJ198" s="126"/>
      <c r="AK198" s="126"/>
      <c r="AL198" s="126"/>
      <c r="AM198" s="126"/>
      <c r="AN198" s="126"/>
      <c r="AO198" s="126"/>
      <c r="AP198" s="126"/>
      <c r="AQ198" s="126"/>
      <c r="AR198" s="126"/>
      <c r="AS198" s="126"/>
      <c r="AT198" s="126"/>
      <c r="AU198" s="126"/>
      <c r="AV198" s="126"/>
      <c r="AW198" s="126"/>
      <c r="AX198" s="126"/>
      <c r="AY198" s="126"/>
      <c r="AZ198" s="126"/>
      <c r="BA198" s="126"/>
      <c r="BB198" s="126"/>
      <c r="BC198" s="126"/>
      <c r="BD198" s="126"/>
      <c r="BE198" s="126"/>
      <c r="BF198" s="126"/>
      <c r="BG198" s="126"/>
      <c r="BH198" s="126"/>
      <c r="BI198" s="77"/>
      <c r="BJ198" s="77"/>
      <c r="BK198" s="77"/>
      <c r="BL198" s="77"/>
    </row>
    <row r="199" spans="3:64" outlineLevel="1">
      <c r="E199" s="105" t="s">
        <v>136</v>
      </c>
      <c r="F199" s="105"/>
      <c r="G199" s="4" t="s">
        <v>97</v>
      </c>
      <c r="H199" s="6" t="s">
        <v>110</v>
      </c>
      <c r="K199" s="126">
        <v>1</v>
      </c>
      <c r="L199" s="126">
        <v>1</v>
      </c>
      <c r="M199" s="126">
        <v>1</v>
      </c>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6"/>
      <c r="AY199" s="126"/>
      <c r="AZ199" s="126"/>
      <c r="BA199" s="126"/>
      <c r="BB199" s="126"/>
      <c r="BC199" s="126"/>
      <c r="BD199" s="126"/>
      <c r="BE199" s="126"/>
      <c r="BF199" s="126"/>
      <c r="BG199" s="126"/>
      <c r="BH199" s="126"/>
      <c r="BI199" s="77"/>
      <c r="BJ199" s="77"/>
      <c r="BK199" s="77"/>
      <c r="BL199" s="77"/>
    </row>
    <row r="200" spans="3:64" outlineLevel="1">
      <c r="E200" s="105" t="s">
        <v>137</v>
      </c>
      <c r="F200" s="105"/>
      <c r="G200" s="4" t="s">
        <v>97</v>
      </c>
      <c r="H200" s="6" t="s">
        <v>110</v>
      </c>
      <c r="K200" s="126">
        <v>1</v>
      </c>
      <c r="L200" s="126">
        <v>1</v>
      </c>
      <c r="M200" s="126">
        <v>1</v>
      </c>
      <c r="N200" s="126"/>
      <c r="O200" s="126"/>
      <c r="P200" s="126"/>
      <c r="Q200" s="126"/>
      <c r="R200" s="126"/>
      <c r="S200" s="126"/>
      <c r="T200" s="126"/>
      <c r="U200" s="126"/>
      <c r="V200" s="126"/>
      <c r="W200" s="126"/>
      <c r="X200" s="126"/>
      <c r="Y200" s="126"/>
      <c r="Z200" s="126"/>
      <c r="AA200" s="126"/>
      <c r="AB200" s="126"/>
      <c r="AC200" s="126"/>
      <c r="AD200" s="126"/>
      <c r="AE200" s="126"/>
      <c r="AF200" s="126"/>
      <c r="AG200" s="126"/>
      <c r="AH200" s="126"/>
      <c r="AI200" s="126"/>
      <c r="AJ200" s="126"/>
      <c r="AK200" s="126"/>
      <c r="AL200" s="126"/>
      <c r="AM200" s="126"/>
      <c r="AN200" s="126"/>
      <c r="AO200" s="126"/>
      <c r="AP200" s="126"/>
      <c r="AQ200" s="126"/>
      <c r="AR200" s="126"/>
      <c r="AS200" s="126"/>
      <c r="AT200" s="126"/>
      <c r="AU200" s="126"/>
      <c r="AV200" s="126"/>
      <c r="AW200" s="126"/>
      <c r="AX200" s="126"/>
      <c r="AY200" s="126"/>
      <c r="AZ200" s="126"/>
      <c r="BA200" s="126"/>
      <c r="BB200" s="126"/>
      <c r="BC200" s="126"/>
      <c r="BD200" s="126"/>
      <c r="BE200" s="126"/>
      <c r="BF200" s="126"/>
      <c r="BG200" s="126"/>
      <c r="BH200" s="126"/>
      <c r="BI200" s="77"/>
      <c r="BJ200" s="77"/>
      <c r="BK200" s="77"/>
      <c r="BL200" s="77"/>
    </row>
    <row r="201" spans="3:64" outlineLevel="1">
      <c r="E201" s="105" t="s">
        <v>138</v>
      </c>
      <c r="F201" s="105"/>
      <c r="G201" s="4" t="s">
        <v>97</v>
      </c>
      <c r="H201" s="6" t="s">
        <v>110</v>
      </c>
      <c r="K201" s="126">
        <v>1</v>
      </c>
      <c r="L201" s="126">
        <v>1</v>
      </c>
      <c r="M201" s="126">
        <v>1</v>
      </c>
      <c r="N201" s="126"/>
      <c r="O201" s="126"/>
      <c r="P201" s="126"/>
      <c r="Q201" s="126"/>
      <c r="R201" s="126"/>
      <c r="S201" s="126"/>
      <c r="T201" s="126"/>
      <c r="U201" s="126"/>
      <c r="V201" s="126"/>
      <c r="W201" s="126"/>
      <c r="X201" s="126"/>
      <c r="Y201" s="126"/>
      <c r="Z201" s="126"/>
      <c r="AA201" s="126"/>
      <c r="AB201" s="126"/>
      <c r="AC201" s="126"/>
      <c r="AD201" s="126"/>
      <c r="AE201" s="126"/>
      <c r="AF201" s="126"/>
      <c r="AG201" s="126"/>
      <c r="AH201" s="126"/>
      <c r="AI201" s="126"/>
      <c r="AJ201" s="126"/>
      <c r="AK201" s="126"/>
      <c r="AL201" s="126"/>
      <c r="AM201" s="126"/>
      <c r="AN201" s="126"/>
      <c r="AO201" s="126"/>
      <c r="AP201" s="126"/>
      <c r="AQ201" s="126"/>
      <c r="AR201" s="126"/>
      <c r="AS201" s="126"/>
      <c r="AT201" s="126"/>
      <c r="AU201" s="126"/>
      <c r="AV201" s="126"/>
      <c r="AW201" s="126"/>
      <c r="AX201" s="126"/>
      <c r="AY201" s="126"/>
      <c r="AZ201" s="126"/>
      <c r="BA201" s="126"/>
      <c r="BB201" s="126"/>
      <c r="BC201" s="126"/>
      <c r="BD201" s="126"/>
      <c r="BE201" s="126"/>
      <c r="BF201" s="126"/>
      <c r="BG201" s="126"/>
      <c r="BH201" s="126"/>
      <c r="BI201" s="77"/>
      <c r="BJ201" s="77"/>
      <c r="BK201" s="77"/>
      <c r="BL201" s="77"/>
    </row>
    <row r="202" spans="3:64" outlineLevel="1">
      <c r="E202" s="20" t="s">
        <v>124</v>
      </c>
      <c r="F202" s="105"/>
      <c r="G202" s="4" t="s">
        <v>97</v>
      </c>
      <c r="H202" s="6" t="s">
        <v>110</v>
      </c>
      <c r="K202" s="126">
        <v>1</v>
      </c>
      <c r="L202" s="126">
        <v>1</v>
      </c>
      <c r="M202" s="126">
        <v>1</v>
      </c>
      <c r="N202" s="126"/>
      <c r="O202" s="126"/>
      <c r="P202" s="126"/>
      <c r="Q202" s="126"/>
      <c r="R202" s="126"/>
      <c r="S202" s="126"/>
      <c r="T202" s="126"/>
      <c r="U202" s="126"/>
      <c r="V202" s="126"/>
      <c r="W202" s="126"/>
      <c r="X202" s="126"/>
      <c r="Y202" s="126"/>
      <c r="Z202" s="126"/>
      <c r="AA202" s="126"/>
      <c r="AB202" s="126"/>
      <c r="AC202" s="126"/>
      <c r="AD202" s="126"/>
      <c r="AE202" s="126"/>
      <c r="AF202" s="126"/>
      <c r="AG202" s="126"/>
      <c r="AH202" s="126"/>
      <c r="AI202" s="126"/>
      <c r="AJ202" s="126"/>
      <c r="AK202" s="126"/>
      <c r="AL202" s="126"/>
      <c r="AM202" s="126"/>
      <c r="AN202" s="126"/>
      <c r="AO202" s="126"/>
      <c r="AP202" s="126"/>
      <c r="AQ202" s="126"/>
      <c r="AR202" s="126"/>
      <c r="AS202" s="126"/>
      <c r="AT202" s="126"/>
      <c r="AU202" s="126"/>
      <c r="AV202" s="126"/>
      <c r="AW202" s="126"/>
      <c r="AX202" s="126"/>
      <c r="AY202" s="126"/>
      <c r="AZ202" s="126"/>
      <c r="BA202" s="126"/>
      <c r="BB202" s="126"/>
      <c r="BC202" s="126"/>
      <c r="BD202" s="126"/>
      <c r="BE202" s="126"/>
      <c r="BF202" s="126"/>
      <c r="BG202" s="126"/>
      <c r="BH202" s="126"/>
      <c r="BI202" s="77"/>
      <c r="BJ202" s="77"/>
      <c r="BK202" s="77"/>
      <c r="BL202" s="77"/>
    </row>
    <row r="203" spans="3:64" outlineLevel="1">
      <c r="E203" s="20" t="s">
        <v>125</v>
      </c>
      <c r="F203" s="105"/>
      <c r="G203" s="4" t="s">
        <v>97</v>
      </c>
      <c r="H203" s="6" t="s">
        <v>110</v>
      </c>
      <c r="K203" s="26">
        <v>1</v>
      </c>
      <c r="L203" s="26">
        <v>1</v>
      </c>
      <c r="M203" s="26">
        <v>1</v>
      </c>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c r="AZ203" s="26"/>
      <c r="BA203" s="26"/>
      <c r="BB203" s="26"/>
      <c r="BC203" s="26"/>
      <c r="BD203" s="26"/>
      <c r="BE203" s="26"/>
      <c r="BF203" s="26"/>
      <c r="BG203" s="26"/>
      <c r="BH203" s="26"/>
      <c r="BI203" s="77"/>
      <c r="BJ203" s="77"/>
      <c r="BK203" s="77"/>
      <c r="BL203" s="77"/>
    </row>
    <row r="204" spans="3:64" outlineLevel="1">
      <c r="E204" s="20" t="s">
        <v>126</v>
      </c>
      <c r="F204" s="105"/>
      <c r="G204" s="4" t="s">
        <v>97</v>
      </c>
      <c r="H204" s="6" t="s">
        <v>110</v>
      </c>
      <c r="K204" s="126">
        <v>1</v>
      </c>
      <c r="L204" s="126">
        <v>1</v>
      </c>
      <c r="M204" s="126">
        <v>1</v>
      </c>
      <c r="N204" s="126"/>
      <c r="O204" s="126"/>
      <c r="P204" s="126"/>
      <c r="Q204" s="126"/>
      <c r="R204" s="126"/>
      <c r="S204" s="126"/>
      <c r="T204" s="126"/>
      <c r="U204" s="126"/>
      <c r="V204" s="126"/>
      <c r="W204" s="126"/>
      <c r="X204" s="126"/>
      <c r="Y204" s="126"/>
      <c r="Z204" s="126"/>
      <c r="AA204" s="126"/>
      <c r="AB204" s="126"/>
      <c r="AC204" s="126"/>
      <c r="AD204" s="126"/>
      <c r="AE204" s="126"/>
      <c r="AF204" s="126"/>
      <c r="AG204" s="126"/>
      <c r="AH204" s="126"/>
      <c r="AI204" s="126"/>
      <c r="AJ204" s="126"/>
      <c r="AK204" s="126"/>
      <c r="AL204" s="126"/>
      <c r="AM204" s="126"/>
      <c r="AN204" s="126"/>
      <c r="AO204" s="126"/>
      <c r="AP204" s="126"/>
      <c r="AQ204" s="126"/>
      <c r="AR204" s="126"/>
      <c r="AS204" s="126"/>
      <c r="AT204" s="126"/>
      <c r="AU204" s="126"/>
      <c r="AV204" s="126"/>
      <c r="AW204" s="126"/>
      <c r="AX204" s="126"/>
      <c r="AY204" s="126"/>
      <c r="AZ204" s="126"/>
      <c r="BA204" s="126"/>
      <c r="BB204" s="126"/>
      <c r="BC204" s="126"/>
      <c r="BD204" s="126"/>
      <c r="BE204" s="126"/>
      <c r="BF204" s="126"/>
      <c r="BG204" s="126"/>
      <c r="BH204" s="126"/>
      <c r="BI204" s="77"/>
      <c r="BJ204" s="77"/>
      <c r="BK204" s="77"/>
      <c r="BL204" s="77"/>
    </row>
    <row r="205" spans="3:64" outlineLevel="1">
      <c r="E205" s="20" t="s">
        <v>127</v>
      </c>
      <c r="F205" s="105"/>
      <c r="G205" s="4" t="s">
        <v>97</v>
      </c>
      <c r="H205" s="6" t="s">
        <v>110</v>
      </c>
      <c r="K205" s="126">
        <v>1</v>
      </c>
      <c r="L205" s="126">
        <v>1</v>
      </c>
      <c r="M205" s="126">
        <v>1</v>
      </c>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6"/>
      <c r="AY205" s="126"/>
      <c r="AZ205" s="126"/>
      <c r="BA205" s="126"/>
      <c r="BB205" s="126"/>
      <c r="BC205" s="126"/>
      <c r="BD205" s="126"/>
      <c r="BE205" s="126"/>
      <c r="BF205" s="126"/>
      <c r="BG205" s="126"/>
      <c r="BH205" s="126"/>
      <c r="BI205" s="77"/>
      <c r="BJ205" s="77"/>
      <c r="BK205" s="77"/>
      <c r="BL205" s="77"/>
    </row>
    <row r="206" spans="3:64" outlineLevel="1">
      <c r="E206" s="20"/>
      <c r="F206" s="20"/>
      <c r="K206" s="22"/>
      <c r="L206" s="22"/>
      <c r="M206" s="22"/>
      <c r="N206" s="22"/>
      <c r="O206" s="22"/>
      <c r="P206" s="22"/>
      <c r="Q206" s="22"/>
      <c r="R206" s="22"/>
      <c r="S206" s="22"/>
      <c r="T206" s="22"/>
      <c r="U206" s="22"/>
      <c r="V206" s="22"/>
      <c r="W206" s="22"/>
      <c r="X206" s="22"/>
      <c r="Y206" s="22"/>
      <c r="Z206" s="22"/>
      <c r="AA206" s="22"/>
      <c r="AB206" s="22"/>
      <c r="AC206" s="22"/>
      <c r="AD206" s="22"/>
      <c r="AE206" s="22"/>
      <c r="AF206" s="22"/>
      <c r="AG206" s="22"/>
      <c r="AH206" s="22"/>
      <c r="AI206" s="22"/>
      <c r="AJ206" s="22"/>
      <c r="AK206" s="22"/>
      <c r="AL206" s="22"/>
      <c r="AM206" s="22"/>
      <c r="AN206" s="22"/>
      <c r="AO206" s="22"/>
      <c r="AP206" s="22"/>
      <c r="AQ206" s="22"/>
      <c r="AR206" s="22"/>
      <c r="AS206" s="22"/>
      <c r="AT206" s="22"/>
      <c r="AU206" s="22"/>
      <c r="AV206" s="22"/>
      <c r="AW206" s="22"/>
      <c r="AX206" s="22"/>
      <c r="AY206" s="22"/>
      <c r="AZ206" s="22"/>
      <c r="BA206" s="22"/>
      <c r="BB206" s="22"/>
      <c r="BC206" s="22"/>
      <c r="BD206" s="22"/>
      <c r="BE206" s="22"/>
      <c r="BF206" s="22"/>
      <c r="BG206" s="22"/>
      <c r="BH206" s="22"/>
      <c r="BI206" s="22"/>
      <c r="BJ206" s="22"/>
      <c r="BK206" s="22"/>
      <c r="BL206" s="22"/>
    </row>
    <row r="207" spans="3:64" outlineLevel="1">
      <c r="C207" s="226">
        <f>MAX($B$4:C206)+0.1</f>
        <v>7.2999999999999989</v>
      </c>
      <c r="D207" s="227" t="s">
        <v>111</v>
      </c>
      <c r="E207" s="33"/>
      <c r="F207" s="33"/>
      <c r="G207" s="32"/>
      <c r="H207" s="34"/>
      <c r="I207" s="34"/>
      <c r="J207" s="34"/>
      <c r="K207" s="36"/>
      <c r="L207" s="36"/>
      <c r="M207" s="36"/>
      <c r="N207" s="36"/>
      <c r="O207" s="36"/>
      <c r="P207" s="36"/>
      <c r="Q207" s="36"/>
      <c r="R207" s="36"/>
      <c r="S207" s="36"/>
      <c r="T207" s="36"/>
      <c r="U207" s="36"/>
      <c r="V207" s="36"/>
      <c r="W207" s="36"/>
      <c r="X207" s="36"/>
      <c r="Y207" s="36"/>
      <c r="Z207" s="36"/>
      <c r="AA207" s="36"/>
      <c r="AB207" s="36"/>
      <c r="AC207" s="36"/>
      <c r="AD207" s="36"/>
      <c r="AE207" s="36"/>
      <c r="AF207" s="36"/>
      <c r="AG207" s="36"/>
      <c r="AH207" s="36"/>
      <c r="AI207" s="36"/>
      <c r="AJ207" s="36"/>
      <c r="AK207" s="36"/>
      <c r="AL207" s="36"/>
      <c r="AM207" s="36"/>
      <c r="AN207" s="36"/>
      <c r="AO207" s="36"/>
      <c r="AP207" s="36"/>
      <c r="AQ207" s="36"/>
      <c r="AR207" s="36"/>
      <c r="AS207" s="36"/>
      <c r="AT207" s="36"/>
      <c r="AU207" s="36"/>
      <c r="AV207" s="36"/>
      <c r="AW207" s="36"/>
      <c r="AX207" s="36"/>
      <c r="AY207" s="36"/>
      <c r="AZ207" s="36"/>
      <c r="BA207" s="36"/>
      <c r="BB207" s="36"/>
      <c r="BC207" s="36"/>
      <c r="BD207" s="36"/>
      <c r="BE207" s="36"/>
      <c r="BF207" s="36"/>
      <c r="BG207" s="36"/>
      <c r="BH207" s="36"/>
      <c r="BI207" s="36"/>
      <c r="BJ207" s="36"/>
      <c r="BK207" s="36"/>
      <c r="BL207" s="22"/>
    </row>
    <row r="208" spans="3:64" outlineLevel="1">
      <c r="E208" s="20"/>
      <c r="F208" s="20"/>
      <c r="K208" s="67">
        <v>1</v>
      </c>
      <c r="L208" s="67">
        <f>K208+1</f>
        <v>2</v>
      </c>
      <c r="M208" s="67">
        <f t="shared" ref="M208:BD208" si="75">L208+1</f>
        <v>3</v>
      </c>
      <c r="N208" s="67">
        <f t="shared" si="75"/>
        <v>4</v>
      </c>
      <c r="O208" s="67">
        <f t="shared" si="75"/>
        <v>5</v>
      </c>
      <c r="P208" s="67">
        <f t="shared" si="75"/>
        <v>6</v>
      </c>
      <c r="Q208" s="67">
        <f t="shared" si="75"/>
        <v>7</v>
      </c>
      <c r="R208" s="67">
        <f t="shared" si="75"/>
        <v>8</v>
      </c>
      <c r="S208" s="67">
        <f t="shared" si="75"/>
        <v>9</v>
      </c>
      <c r="T208" s="67">
        <f t="shared" si="75"/>
        <v>10</v>
      </c>
      <c r="U208" s="67">
        <f t="shared" si="75"/>
        <v>11</v>
      </c>
      <c r="V208" s="67">
        <f t="shared" si="75"/>
        <v>12</v>
      </c>
      <c r="W208" s="67">
        <f t="shared" si="75"/>
        <v>13</v>
      </c>
      <c r="X208" s="67">
        <f t="shared" si="75"/>
        <v>14</v>
      </c>
      <c r="Y208" s="67">
        <f t="shared" si="75"/>
        <v>15</v>
      </c>
      <c r="Z208" s="67">
        <f t="shared" si="75"/>
        <v>16</v>
      </c>
      <c r="AA208" s="67">
        <f t="shared" si="75"/>
        <v>17</v>
      </c>
      <c r="AB208" s="67">
        <f t="shared" si="75"/>
        <v>18</v>
      </c>
      <c r="AC208" s="67">
        <f t="shared" si="75"/>
        <v>19</v>
      </c>
      <c r="AD208" s="67">
        <f t="shared" si="75"/>
        <v>20</v>
      </c>
      <c r="AE208" s="67">
        <f t="shared" si="75"/>
        <v>21</v>
      </c>
      <c r="AF208" s="67">
        <f t="shared" si="75"/>
        <v>22</v>
      </c>
      <c r="AG208" s="67">
        <f t="shared" si="75"/>
        <v>23</v>
      </c>
      <c r="AH208" s="67">
        <f t="shared" si="75"/>
        <v>24</v>
      </c>
      <c r="AI208" s="67">
        <f t="shared" si="75"/>
        <v>25</v>
      </c>
      <c r="AJ208" s="67">
        <f t="shared" si="75"/>
        <v>26</v>
      </c>
      <c r="AK208" s="67">
        <f t="shared" si="75"/>
        <v>27</v>
      </c>
      <c r="AL208" s="67">
        <f t="shared" si="75"/>
        <v>28</v>
      </c>
      <c r="AM208" s="67">
        <f t="shared" si="75"/>
        <v>29</v>
      </c>
      <c r="AN208" s="67">
        <f t="shared" si="75"/>
        <v>30</v>
      </c>
      <c r="AO208" s="67">
        <f t="shared" si="75"/>
        <v>31</v>
      </c>
      <c r="AP208" s="67">
        <f t="shared" si="75"/>
        <v>32</v>
      </c>
      <c r="AQ208" s="67">
        <f t="shared" si="75"/>
        <v>33</v>
      </c>
      <c r="AR208" s="67">
        <f t="shared" si="75"/>
        <v>34</v>
      </c>
      <c r="AS208" s="67">
        <f t="shared" si="75"/>
        <v>35</v>
      </c>
      <c r="AT208" s="67">
        <f t="shared" si="75"/>
        <v>36</v>
      </c>
      <c r="AU208" s="67">
        <f t="shared" si="75"/>
        <v>37</v>
      </c>
      <c r="AV208" s="67">
        <f t="shared" si="75"/>
        <v>38</v>
      </c>
      <c r="AW208" s="67">
        <f t="shared" si="75"/>
        <v>39</v>
      </c>
      <c r="AX208" s="67">
        <f t="shared" si="75"/>
        <v>40</v>
      </c>
      <c r="AY208" s="67">
        <f t="shared" si="75"/>
        <v>41</v>
      </c>
      <c r="AZ208" s="67">
        <f t="shared" si="75"/>
        <v>42</v>
      </c>
      <c r="BA208" s="67">
        <f t="shared" si="75"/>
        <v>43</v>
      </c>
      <c r="BB208" s="67">
        <f t="shared" si="75"/>
        <v>44</v>
      </c>
      <c r="BC208" s="67">
        <f t="shared" si="75"/>
        <v>45</v>
      </c>
      <c r="BD208" s="67">
        <f t="shared" si="75"/>
        <v>46</v>
      </c>
      <c r="BE208" s="43"/>
      <c r="BF208" s="43"/>
      <c r="BG208" s="43"/>
      <c r="BH208" s="43"/>
      <c r="BI208" s="22"/>
      <c r="BJ208" s="22"/>
      <c r="BK208" s="22"/>
      <c r="BL208" s="22"/>
    </row>
    <row r="209" spans="5:64" outlineLevel="1">
      <c r="E209" s="105" t="s">
        <v>119</v>
      </c>
      <c r="F209" s="105"/>
      <c r="G209" s="4" t="s">
        <v>97</v>
      </c>
      <c r="H209" s="6" t="s">
        <v>111</v>
      </c>
      <c r="K209" s="126">
        <v>1</v>
      </c>
      <c r="L209" s="126">
        <v>1</v>
      </c>
      <c r="M209" s="126">
        <v>1</v>
      </c>
      <c r="N209" s="126"/>
      <c r="O209" s="126"/>
      <c r="P209" s="126"/>
      <c r="Q209" s="126"/>
      <c r="R209" s="126"/>
      <c r="S209" s="126"/>
      <c r="T209" s="126"/>
      <c r="U209" s="126"/>
      <c r="V209" s="126"/>
      <c r="W209" s="126"/>
      <c r="X209" s="126"/>
      <c r="Y209" s="126"/>
      <c r="Z209" s="126"/>
      <c r="AA209" s="126"/>
      <c r="AB209" s="126"/>
      <c r="AC209" s="126"/>
      <c r="AD209" s="126"/>
      <c r="AE209" s="126"/>
      <c r="AF209" s="126"/>
      <c r="AG209" s="126"/>
      <c r="AH209" s="126"/>
      <c r="AI209" s="126"/>
      <c r="AJ209" s="126"/>
      <c r="AK209" s="126"/>
      <c r="AL209" s="126"/>
      <c r="AM209" s="126"/>
      <c r="AN209" s="126"/>
      <c r="AO209" s="126"/>
      <c r="AP209" s="126"/>
      <c r="AQ209" s="126"/>
      <c r="AR209" s="126"/>
      <c r="AS209" s="126"/>
      <c r="AT209" s="126"/>
      <c r="AU209" s="126"/>
      <c r="AV209" s="126"/>
      <c r="AW209" s="126"/>
      <c r="AX209" s="126"/>
      <c r="AY209" s="126"/>
      <c r="AZ209" s="126"/>
      <c r="BA209" s="126"/>
      <c r="BB209" s="126"/>
      <c r="BC209" s="126"/>
      <c r="BD209" s="126"/>
      <c r="BE209" s="126"/>
      <c r="BF209" s="126"/>
      <c r="BG209" s="126"/>
      <c r="BH209" s="126"/>
      <c r="BI209" s="77"/>
      <c r="BJ209" s="77"/>
      <c r="BK209" s="77"/>
      <c r="BL209" s="77"/>
    </row>
    <row r="210" spans="5:64" outlineLevel="1">
      <c r="E210" s="105" t="s">
        <v>120</v>
      </c>
      <c r="F210" s="105"/>
      <c r="G210" s="4" t="s">
        <v>97</v>
      </c>
      <c r="H210" s="6" t="s">
        <v>111</v>
      </c>
      <c r="K210" s="126">
        <v>1</v>
      </c>
      <c r="L210" s="126">
        <v>1</v>
      </c>
      <c r="M210" s="126">
        <v>1</v>
      </c>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26"/>
      <c r="AZ210" s="126"/>
      <c r="BA210" s="126"/>
      <c r="BB210" s="126"/>
      <c r="BC210" s="126"/>
      <c r="BD210" s="126"/>
      <c r="BE210" s="126"/>
      <c r="BF210" s="126"/>
      <c r="BG210" s="126"/>
      <c r="BH210" s="126"/>
      <c r="BI210" s="77"/>
      <c r="BJ210" s="77"/>
      <c r="BK210" s="77"/>
      <c r="BL210" s="77"/>
    </row>
    <row r="211" spans="5:64" outlineLevel="1">
      <c r="E211" s="105" t="s">
        <v>121</v>
      </c>
      <c r="F211" s="105"/>
      <c r="G211" s="4" t="s">
        <v>97</v>
      </c>
      <c r="H211" s="6" t="s">
        <v>111</v>
      </c>
      <c r="K211" s="126">
        <v>1</v>
      </c>
      <c r="L211" s="126">
        <v>1</v>
      </c>
      <c r="M211" s="126">
        <v>1</v>
      </c>
      <c r="N211" s="126"/>
      <c r="O211" s="126"/>
      <c r="P211" s="126"/>
      <c r="Q211" s="126"/>
      <c r="R211" s="126"/>
      <c r="S211" s="126"/>
      <c r="T211" s="126"/>
      <c r="U211" s="126"/>
      <c r="V211" s="126"/>
      <c r="W211" s="126"/>
      <c r="X211" s="126"/>
      <c r="Y211" s="126"/>
      <c r="Z211" s="126"/>
      <c r="AA211" s="126"/>
      <c r="AB211" s="126"/>
      <c r="AC211" s="126"/>
      <c r="AD211" s="126"/>
      <c r="AE211" s="126"/>
      <c r="AF211" s="126"/>
      <c r="AG211" s="126"/>
      <c r="AH211" s="126"/>
      <c r="AI211" s="126"/>
      <c r="AJ211" s="126"/>
      <c r="AK211" s="126"/>
      <c r="AL211" s="126"/>
      <c r="AM211" s="126"/>
      <c r="AN211" s="126"/>
      <c r="AO211" s="126"/>
      <c r="AP211" s="126"/>
      <c r="AQ211" s="126"/>
      <c r="AR211" s="126"/>
      <c r="AS211" s="126"/>
      <c r="AT211" s="126"/>
      <c r="AU211" s="126"/>
      <c r="AV211" s="126"/>
      <c r="AW211" s="126"/>
      <c r="AX211" s="126"/>
      <c r="AY211" s="126"/>
      <c r="AZ211" s="126"/>
      <c r="BA211" s="126"/>
      <c r="BB211" s="126"/>
      <c r="BC211" s="126"/>
      <c r="BD211" s="126"/>
      <c r="BE211" s="126"/>
      <c r="BF211" s="126"/>
      <c r="BG211" s="126"/>
      <c r="BH211" s="126"/>
      <c r="BI211" s="77"/>
      <c r="BJ211" s="77"/>
      <c r="BK211" s="77"/>
      <c r="BL211" s="77"/>
    </row>
    <row r="212" spans="5:64" outlineLevel="1">
      <c r="E212" s="105" t="s">
        <v>133</v>
      </c>
      <c r="F212" s="105"/>
      <c r="G212" s="4" t="s">
        <v>97</v>
      </c>
      <c r="H212" s="6" t="s">
        <v>111</v>
      </c>
      <c r="K212" s="126">
        <v>1</v>
      </c>
      <c r="L212" s="126">
        <v>1</v>
      </c>
      <c r="M212" s="126">
        <v>1</v>
      </c>
      <c r="N212" s="126"/>
      <c r="O212" s="126"/>
      <c r="P212" s="126"/>
      <c r="Q212" s="126"/>
      <c r="R212" s="126"/>
      <c r="S212" s="126"/>
      <c r="T212" s="126"/>
      <c r="U212" s="126"/>
      <c r="V212" s="126"/>
      <c r="W212" s="126"/>
      <c r="X212" s="126"/>
      <c r="Y212" s="126"/>
      <c r="Z212" s="126"/>
      <c r="AA212" s="126"/>
      <c r="AB212" s="126"/>
      <c r="AC212" s="126"/>
      <c r="AD212" s="126"/>
      <c r="AE212" s="126"/>
      <c r="AF212" s="126"/>
      <c r="AG212" s="126"/>
      <c r="AH212" s="126"/>
      <c r="AI212" s="126"/>
      <c r="AJ212" s="126"/>
      <c r="AK212" s="126"/>
      <c r="AL212" s="126"/>
      <c r="AM212" s="126"/>
      <c r="AN212" s="126"/>
      <c r="AO212" s="126"/>
      <c r="AP212" s="126"/>
      <c r="AQ212" s="126"/>
      <c r="AR212" s="126"/>
      <c r="AS212" s="126"/>
      <c r="AT212" s="126"/>
      <c r="AU212" s="126"/>
      <c r="AV212" s="126"/>
      <c r="AW212" s="126"/>
      <c r="AX212" s="126"/>
      <c r="AY212" s="126"/>
      <c r="AZ212" s="126"/>
      <c r="BA212" s="126"/>
      <c r="BB212" s="126"/>
      <c r="BC212" s="126"/>
      <c r="BD212" s="126"/>
      <c r="BE212" s="126"/>
      <c r="BF212" s="126"/>
      <c r="BG212" s="126"/>
      <c r="BH212" s="126"/>
      <c r="BI212" s="77"/>
      <c r="BJ212" s="77"/>
      <c r="BK212" s="77"/>
      <c r="BL212" s="77"/>
    </row>
    <row r="213" spans="5:64" outlineLevel="1">
      <c r="E213" s="105" t="s">
        <v>134</v>
      </c>
      <c r="F213" s="105"/>
      <c r="G213" s="4" t="s">
        <v>97</v>
      </c>
      <c r="H213" s="6" t="s">
        <v>111</v>
      </c>
      <c r="K213" s="126">
        <v>1</v>
      </c>
      <c r="L213" s="126">
        <v>1</v>
      </c>
      <c r="M213" s="126">
        <v>1</v>
      </c>
      <c r="N213" s="126"/>
      <c r="O213" s="126"/>
      <c r="P213" s="126"/>
      <c r="Q213" s="126"/>
      <c r="R213" s="126"/>
      <c r="S213" s="126"/>
      <c r="T213" s="126"/>
      <c r="U213" s="126"/>
      <c r="V213" s="126"/>
      <c r="W213" s="126"/>
      <c r="X213" s="126"/>
      <c r="Y213" s="126"/>
      <c r="Z213" s="126"/>
      <c r="AA213" s="126"/>
      <c r="AB213" s="126"/>
      <c r="AC213" s="126"/>
      <c r="AD213" s="126"/>
      <c r="AE213" s="126"/>
      <c r="AF213" s="126"/>
      <c r="AG213" s="126"/>
      <c r="AH213" s="126"/>
      <c r="AI213" s="126"/>
      <c r="AJ213" s="126"/>
      <c r="AK213" s="126"/>
      <c r="AL213" s="126"/>
      <c r="AM213" s="126"/>
      <c r="AN213" s="126"/>
      <c r="AO213" s="126"/>
      <c r="AP213" s="126"/>
      <c r="AQ213" s="126"/>
      <c r="AR213" s="126"/>
      <c r="AS213" s="126"/>
      <c r="AT213" s="126"/>
      <c r="AU213" s="126"/>
      <c r="AV213" s="126"/>
      <c r="AW213" s="126"/>
      <c r="AX213" s="126"/>
      <c r="AY213" s="126"/>
      <c r="AZ213" s="126"/>
      <c r="BA213" s="126"/>
      <c r="BB213" s="126"/>
      <c r="BC213" s="126"/>
      <c r="BD213" s="126"/>
      <c r="BE213" s="126"/>
      <c r="BF213" s="126"/>
      <c r="BG213" s="126"/>
      <c r="BH213" s="126"/>
      <c r="BI213" s="77"/>
      <c r="BJ213" s="77"/>
      <c r="BK213" s="77"/>
      <c r="BL213" s="77"/>
    </row>
    <row r="214" spans="5:64" outlineLevel="1">
      <c r="E214" s="105" t="s">
        <v>135</v>
      </c>
      <c r="F214" s="105"/>
      <c r="G214" s="4" t="s">
        <v>97</v>
      </c>
      <c r="H214" s="6" t="s">
        <v>111</v>
      </c>
      <c r="K214" s="126">
        <v>1</v>
      </c>
      <c r="L214" s="126">
        <v>1</v>
      </c>
      <c r="M214" s="126">
        <v>1</v>
      </c>
      <c r="N214" s="126"/>
      <c r="O214" s="126"/>
      <c r="P214" s="126"/>
      <c r="Q214" s="126"/>
      <c r="R214" s="126"/>
      <c r="S214" s="126"/>
      <c r="T214" s="126"/>
      <c r="U214" s="126"/>
      <c r="V214" s="126"/>
      <c r="W214" s="126"/>
      <c r="X214" s="126"/>
      <c r="Y214" s="126"/>
      <c r="Z214" s="126"/>
      <c r="AA214" s="126"/>
      <c r="AB214" s="126"/>
      <c r="AC214" s="126"/>
      <c r="AD214" s="126"/>
      <c r="AE214" s="126"/>
      <c r="AF214" s="126"/>
      <c r="AG214" s="126"/>
      <c r="AH214" s="126"/>
      <c r="AI214" s="126"/>
      <c r="AJ214" s="126"/>
      <c r="AK214" s="126"/>
      <c r="AL214" s="126"/>
      <c r="AM214" s="126"/>
      <c r="AN214" s="126"/>
      <c r="AO214" s="126"/>
      <c r="AP214" s="126"/>
      <c r="AQ214" s="126"/>
      <c r="AR214" s="126"/>
      <c r="AS214" s="126"/>
      <c r="AT214" s="126"/>
      <c r="AU214" s="126"/>
      <c r="AV214" s="126"/>
      <c r="AW214" s="126"/>
      <c r="AX214" s="126"/>
      <c r="AY214" s="126"/>
      <c r="AZ214" s="126"/>
      <c r="BA214" s="126"/>
      <c r="BB214" s="126"/>
      <c r="BC214" s="126"/>
      <c r="BD214" s="126"/>
      <c r="BE214" s="126"/>
      <c r="BF214" s="126"/>
      <c r="BG214" s="126"/>
      <c r="BH214" s="126"/>
      <c r="BI214" s="77"/>
      <c r="BJ214" s="77"/>
      <c r="BK214" s="77"/>
      <c r="BL214" s="77"/>
    </row>
    <row r="215" spans="5:64" outlineLevel="1">
      <c r="E215" s="20" t="s">
        <v>122</v>
      </c>
      <c r="F215" s="105"/>
      <c r="G215" s="4" t="s">
        <v>97</v>
      </c>
      <c r="H215" s="6" t="s">
        <v>111</v>
      </c>
      <c r="K215" s="126">
        <v>1</v>
      </c>
      <c r="L215" s="126">
        <v>1</v>
      </c>
      <c r="M215" s="126">
        <v>1</v>
      </c>
      <c r="N215" s="126"/>
      <c r="O215" s="126"/>
      <c r="P215" s="126"/>
      <c r="Q215" s="126"/>
      <c r="R215" s="126"/>
      <c r="S215" s="126"/>
      <c r="T215" s="126"/>
      <c r="U215" s="126"/>
      <c r="V215" s="126"/>
      <c r="W215" s="126"/>
      <c r="X215" s="126"/>
      <c r="Y215" s="126"/>
      <c r="Z215" s="126"/>
      <c r="AA215" s="126"/>
      <c r="AB215" s="126"/>
      <c r="AC215" s="126"/>
      <c r="AD215" s="126"/>
      <c r="AE215" s="126"/>
      <c r="AF215" s="126"/>
      <c r="AG215" s="126"/>
      <c r="AH215" s="126"/>
      <c r="AI215" s="126"/>
      <c r="AJ215" s="126"/>
      <c r="AK215" s="126"/>
      <c r="AL215" s="126"/>
      <c r="AM215" s="126"/>
      <c r="AN215" s="126"/>
      <c r="AO215" s="126"/>
      <c r="AP215" s="126"/>
      <c r="AQ215" s="126"/>
      <c r="AR215" s="126"/>
      <c r="AS215" s="126"/>
      <c r="AT215" s="126"/>
      <c r="AU215" s="126"/>
      <c r="AV215" s="126"/>
      <c r="AW215" s="126"/>
      <c r="AX215" s="126"/>
      <c r="AY215" s="126"/>
      <c r="AZ215" s="126"/>
      <c r="BA215" s="126"/>
      <c r="BB215" s="126"/>
      <c r="BC215" s="126"/>
      <c r="BD215" s="126"/>
      <c r="BE215" s="126"/>
      <c r="BF215" s="126"/>
      <c r="BG215" s="126"/>
      <c r="BH215" s="126"/>
      <c r="BI215" s="77"/>
      <c r="BJ215" s="77"/>
      <c r="BK215" s="77"/>
      <c r="BL215" s="77"/>
    </row>
    <row r="216" spans="5:64" outlineLevel="1">
      <c r="E216" s="105" t="s">
        <v>123</v>
      </c>
      <c r="F216" s="105"/>
      <c r="G216" s="4" t="s">
        <v>97</v>
      </c>
      <c r="H216" s="6" t="s">
        <v>111</v>
      </c>
      <c r="K216" s="126">
        <v>1</v>
      </c>
      <c r="L216" s="126">
        <v>1</v>
      </c>
      <c r="M216" s="126">
        <v>1</v>
      </c>
      <c r="N216" s="126"/>
      <c r="O216" s="126"/>
      <c r="P216" s="126"/>
      <c r="Q216" s="126"/>
      <c r="R216" s="126"/>
      <c r="S216" s="126"/>
      <c r="T216" s="126"/>
      <c r="U216" s="126"/>
      <c r="V216" s="126"/>
      <c r="W216" s="126"/>
      <c r="X216" s="126"/>
      <c r="Y216" s="126"/>
      <c r="Z216" s="126"/>
      <c r="AA216" s="126"/>
      <c r="AB216" s="126"/>
      <c r="AC216" s="126"/>
      <c r="AD216" s="126"/>
      <c r="AE216" s="126"/>
      <c r="AF216" s="126"/>
      <c r="AG216" s="126"/>
      <c r="AH216" s="126"/>
      <c r="AI216" s="126"/>
      <c r="AJ216" s="126"/>
      <c r="AK216" s="126"/>
      <c r="AL216" s="126"/>
      <c r="AM216" s="126"/>
      <c r="AN216" s="126"/>
      <c r="AO216" s="126"/>
      <c r="AP216" s="126"/>
      <c r="AQ216" s="126"/>
      <c r="AR216" s="126"/>
      <c r="AS216" s="126"/>
      <c r="AT216" s="126"/>
      <c r="AU216" s="126"/>
      <c r="AV216" s="126"/>
      <c r="AW216" s="126"/>
      <c r="AX216" s="126"/>
      <c r="AY216" s="126"/>
      <c r="AZ216" s="126"/>
      <c r="BA216" s="126"/>
      <c r="BB216" s="126"/>
      <c r="BC216" s="126"/>
      <c r="BD216" s="126"/>
      <c r="BE216" s="126"/>
      <c r="BF216" s="126"/>
      <c r="BG216" s="126"/>
      <c r="BH216" s="126"/>
      <c r="BI216" s="77"/>
      <c r="BJ216" s="77"/>
      <c r="BK216" s="77"/>
      <c r="BL216" s="77"/>
    </row>
    <row r="217" spans="5:64" outlineLevel="1">
      <c r="E217" s="105" t="s">
        <v>128</v>
      </c>
      <c r="F217" s="105"/>
      <c r="G217" s="4" t="s">
        <v>97</v>
      </c>
      <c r="H217" s="6" t="s">
        <v>111</v>
      </c>
      <c r="K217" s="126">
        <v>1</v>
      </c>
      <c r="L217" s="126">
        <v>1</v>
      </c>
      <c r="M217" s="126">
        <v>1</v>
      </c>
      <c r="N217" s="126"/>
      <c r="O217" s="126"/>
      <c r="P217" s="126"/>
      <c r="Q217" s="126"/>
      <c r="R217" s="126"/>
      <c r="S217" s="126"/>
      <c r="T217" s="126"/>
      <c r="U217" s="126"/>
      <c r="V217" s="126"/>
      <c r="W217" s="126"/>
      <c r="X217" s="126"/>
      <c r="Y217" s="126"/>
      <c r="Z217" s="126"/>
      <c r="AA217" s="126"/>
      <c r="AB217" s="126"/>
      <c r="AC217" s="126"/>
      <c r="AD217" s="126"/>
      <c r="AE217" s="126"/>
      <c r="AF217" s="126"/>
      <c r="AG217" s="126"/>
      <c r="AH217" s="126"/>
      <c r="AI217" s="126"/>
      <c r="AJ217" s="126"/>
      <c r="AK217" s="126"/>
      <c r="AL217" s="126"/>
      <c r="AM217" s="126"/>
      <c r="AN217" s="126"/>
      <c r="AO217" s="126"/>
      <c r="AP217" s="126"/>
      <c r="AQ217" s="126"/>
      <c r="AR217" s="126"/>
      <c r="AS217" s="126"/>
      <c r="AT217" s="126"/>
      <c r="AU217" s="126"/>
      <c r="AV217" s="126"/>
      <c r="AW217" s="126"/>
      <c r="AX217" s="126"/>
      <c r="AY217" s="126"/>
      <c r="AZ217" s="126"/>
      <c r="BA217" s="126"/>
      <c r="BB217" s="126"/>
      <c r="BC217" s="126"/>
      <c r="BD217" s="126"/>
      <c r="BE217" s="126"/>
      <c r="BF217" s="126"/>
      <c r="BG217" s="126"/>
      <c r="BH217" s="126"/>
      <c r="BI217" s="77"/>
      <c r="BJ217" s="77"/>
      <c r="BK217" s="77"/>
      <c r="BL217" s="77"/>
    </row>
    <row r="218" spans="5:64" outlineLevel="1">
      <c r="E218" s="105" t="s">
        <v>136</v>
      </c>
      <c r="F218" s="105"/>
      <c r="G218" s="4" t="s">
        <v>97</v>
      </c>
      <c r="H218" s="6" t="s">
        <v>111</v>
      </c>
      <c r="K218" s="126">
        <v>1</v>
      </c>
      <c r="L218" s="126">
        <v>1</v>
      </c>
      <c r="M218" s="126">
        <v>1</v>
      </c>
      <c r="N218" s="126"/>
      <c r="O218" s="126"/>
      <c r="P218" s="126"/>
      <c r="Q218" s="126"/>
      <c r="R218" s="126"/>
      <c r="S218" s="126"/>
      <c r="T218" s="126"/>
      <c r="U218" s="126"/>
      <c r="V218" s="126"/>
      <c r="W218" s="126"/>
      <c r="X218" s="126"/>
      <c r="Y218" s="126"/>
      <c r="Z218" s="126"/>
      <c r="AA218" s="126"/>
      <c r="AB218" s="126"/>
      <c r="AC218" s="126"/>
      <c r="AD218" s="126"/>
      <c r="AE218" s="126"/>
      <c r="AF218" s="126"/>
      <c r="AG218" s="126"/>
      <c r="AH218" s="126"/>
      <c r="AI218" s="126"/>
      <c r="AJ218" s="126"/>
      <c r="AK218" s="126"/>
      <c r="AL218" s="126"/>
      <c r="AM218" s="126"/>
      <c r="AN218" s="126"/>
      <c r="AO218" s="126"/>
      <c r="AP218" s="126"/>
      <c r="AQ218" s="126"/>
      <c r="AR218" s="126"/>
      <c r="AS218" s="126"/>
      <c r="AT218" s="126"/>
      <c r="AU218" s="126"/>
      <c r="AV218" s="126"/>
      <c r="AW218" s="126"/>
      <c r="AX218" s="126"/>
      <c r="AY218" s="126"/>
      <c r="AZ218" s="126"/>
      <c r="BA218" s="126"/>
      <c r="BB218" s="126"/>
      <c r="BC218" s="126"/>
      <c r="BD218" s="126"/>
      <c r="BE218" s="126"/>
      <c r="BF218" s="126"/>
      <c r="BG218" s="126"/>
      <c r="BH218" s="126"/>
      <c r="BI218" s="77"/>
      <c r="BJ218" s="77"/>
      <c r="BK218" s="77"/>
      <c r="BL218" s="77"/>
    </row>
    <row r="219" spans="5:64" outlineLevel="1">
      <c r="E219" s="105" t="s">
        <v>137</v>
      </c>
      <c r="F219" s="105"/>
      <c r="G219" s="4" t="s">
        <v>97</v>
      </c>
      <c r="H219" s="6" t="s">
        <v>111</v>
      </c>
      <c r="K219" s="126">
        <v>1</v>
      </c>
      <c r="L219" s="126">
        <v>1</v>
      </c>
      <c r="M219" s="126">
        <v>1</v>
      </c>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126"/>
      <c r="BC219" s="126"/>
      <c r="BD219" s="126"/>
      <c r="BE219" s="126"/>
      <c r="BF219" s="126"/>
      <c r="BG219" s="126"/>
      <c r="BH219" s="126"/>
      <c r="BI219" s="77"/>
      <c r="BJ219" s="77"/>
      <c r="BK219" s="77"/>
      <c r="BL219" s="77"/>
    </row>
    <row r="220" spans="5:64" outlineLevel="1">
      <c r="E220" s="105" t="s">
        <v>138</v>
      </c>
      <c r="F220" s="105"/>
      <c r="G220" s="4" t="s">
        <v>97</v>
      </c>
      <c r="H220" s="6" t="s">
        <v>111</v>
      </c>
      <c r="K220" s="126">
        <v>1</v>
      </c>
      <c r="L220" s="126">
        <v>1</v>
      </c>
      <c r="M220" s="126">
        <v>1</v>
      </c>
      <c r="N220" s="126"/>
      <c r="O220" s="126"/>
      <c r="P220" s="126"/>
      <c r="Q220" s="126"/>
      <c r="R220" s="126"/>
      <c r="S220" s="126"/>
      <c r="T220" s="126"/>
      <c r="U220" s="126"/>
      <c r="V220" s="126"/>
      <c r="W220" s="126"/>
      <c r="X220" s="126"/>
      <c r="Y220" s="126"/>
      <c r="Z220" s="126"/>
      <c r="AA220" s="126"/>
      <c r="AB220" s="126"/>
      <c r="AC220" s="126"/>
      <c r="AD220" s="126"/>
      <c r="AE220" s="126"/>
      <c r="AF220" s="126"/>
      <c r="AG220" s="126"/>
      <c r="AH220" s="126"/>
      <c r="AI220" s="126"/>
      <c r="AJ220" s="126"/>
      <c r="AK220" s="126"/>
      <c r="AL220" s="126"/>
      <c r="AM220" s="126"/>
      <c r="AN220" s="126"/>
      <c r="AO220" s="126"/>
      <c r="AP220" s="126"/>
      <c r="AQ220" s="126"/>
      <c r="AR220" s="126"/>
      <c r="AS220" s="126"/>
      <c r="AT220" s="126"/>
      <c r="AU220" s="126"/>
      <c r="AV220" s="126"/>
      <c r="AW220" s="126"/>
      <c r="AX220" s="126"/>
      <c r="AY220" s="126"/>
      <c r="AZ220" s="126"/>
      <c r="BA220" s="126"/>
      <c r="BB220" s="126"/>
      <c r="BC220" s="126"/>
      <c r="BD220" s="126"/>
      <c r="BE220" s="126"/>
      <c r="BF220" s="126"/>
      <c r="BG220" s="126"/>
      <c r="BH220" s="126"/>
      <c r="BI220" s="77"/>
      <c r="BJ220" s="77"/>
      <c r="BK220" s="77"/>
      <c r="BL220" s="77"/>
    </row>
    <row r="221" spans="5:64" outlineLevel="1">
      <c r="E221" s="20" t="s">
        <v>124</v>
      </c>
      <c r="F221" s="105"/>
      <c r="G221" s="4" t="s">
        <v>97</v>
      </c>
      <c r="H221" s="6" t="s">
        <v>111</v>
      </c>
      <c r="K221" s="126">
        <v>1</v>
      </c>
      <c r="L221" s="126">
        <v>1</v>
      </c>
      <c r="M221" s="126">
        <v>1</v>
      </c>
      <c r="N221" s="126"/>
      <c r="O221" s="126"/>
      <c r="P221" s="126"/>
      <c r="Q221" s="126"/>
      <c r="R221" s="126"/>
      <c r="S221" s="126"/>
      <c r="T221" s="126"/>
      <c r="U221" s="126"/>
      <c r="V221" s="126"/>
      <c r="W221" s="126"/>
      <c r="X221" s="126"/>
      <c r="Y221" s="126"/>
      <c r="Z221" s="126"/>
      <c r="AA221" s="126"/>
      <c r="AB221" s="126"/>
      <c r="AC221" s="126"/>
      <c r="AD221" s="126"/>
      <c r="AE221" s="126"/>
      <c r="AF221" s="126"/>
      <c r="AG221" s="126"/>
      <c r="AH221" s="126"/>
      <c r="AI221" s="126"/>
      <c r="AJ221" s="126"/>
      <c r="AK221" s="126"/>
      <c r="AL221" s="126"/>
      <c r="AM221" s="126"/>
      <c r="AN221" s="126"/>
      <c r="AO221" s="126"/>
      <c r="AP221" s="126"/>
      <c r="AQ221" s="126"/>
      <c r="AR221" s="126"/>
      <c r="AS221" s="126"/>
      <c r="AT221" s="126"/>
      <c r="AU221" s="126"/>
      <c r="AV221" s="126"/>
      <c r="AW221" s="126"/>
      <c r="AX221" s="126"/>
      <c r="AY221" s="126"/>
      <c r="AZ221" s="126"/>
      <c r="BA221" s="126"/>
      <c r="BB221" s="126"/>
      <c r="BC221" s="126"/>
      <c r="BD221" s="126"/>
      <c r="BE221" s="126"/>
      <c r="BF221" s="126"/>
      <c r="BG221" s="126"/>
      <c r="BH221" s="126"/>
      <c r="BI221" s="77"/>
      <c r="BJ221" s="77"/>
      <c r="BK221" s="77"/>
      <c r="BL221" s="77"/>
    </row>
    <row r="222" spans="5:64" outlineLevel="1">
      <c r="E222" s="20" t="s">
        <v>125</v>
      </c>
      <c r="F222" s="105"/>
      <c r="G222" s="4" t="s">
        <v>97</v>
      </c>
      <c r="H222" s="6" t="s">
        <v>111</v>
      </c>
      <c r="K222" s="26">
        <v>1</v>
      </c>
      <c r="L222" s="26">
        <v>1</v>
      </c>
      <c r="M222" s="26">
        <v>1</v>
      </c>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c r="AZ222" s="26"/>
      <c r="BA222" s="26"/>
      <c r="BB222" s="26"/>
      <c r="BC222" s="26"/>
      <c r="BD222" s="26"/>
      <c r="BE222" s="26"/>
      <c r="BF222" s="26"/>
      <c r="BG222" s="26"/>
      <c r="BH222" s="26"/>
      <c r="BI222" s="77"/>
      <c r="BJ222" s="77"/>
      <c r="BK222" s="77"/>
      <c r="BL222" s="77"/>
    </row>
    <row r="223" spans="5:64" outlineLevel="1">
      <c r="E223" s="20" t="s">
        <v>126</v>
      </c>
      <c r="F223" s="105"/>
      <c r="G223" s="4" t="s">
        <v>97</v>
      </c>
      <c r="H223" s="6" t="s">
        <v>111</v>
      </c>
      <c r="K223" s="126">
        <v>1</v>
      </c>
      <c r="L223" s="126">
        <v>1</v>
      </c>
      <c r="M223" s="126">
        <v>1</v>
      </c>
      <c r="N223" s="126"/>
      <c r="O223" s="126"/>
      <c r="P223" s="126"/>
      <c r="Q223" s="126"/>
      <c r="R223" s="126"/>
      <c r="S223" s="126"/>
      <c r="T223" s="126"/>
      <c r="U223" s="126"/>
      <c r="V223" s="126"/>
      <c r="W223" s="126"/>
      <c r="X223" s="126"/>
      <c r="Y223" s="126"/>
      <c r="Z223" s="126"/>
      <c r="AA223" s="126"/>
      <c r="AB223" s="126"/>
      <c r="AC223" s="126"/>
      <c r="AD223" s="126"/>
      <c r="AE223" s="126"/>
      <c r="AF223" s="126"/>
      <c r="AG223" s="126"/>
      <c r="AH223" s="126"/>
      <c r="AI223" s="126"/>
      <c r="AJ223" s="126"/>
      <c r="AK223" s="126"/>
      <c r="AL223" s="126"/>
      <c r="AM223" s="126"/>
      <c r="AN223" s="126"/>
      <c r="AO223" s="126"/>
      <c r="AP223" s="126"/>
      <c r="AQ223" s="126"/>
      <c r="AR223" s="126"/>
      <c r="AS223" s="126"/>
      <c r="AT223" s="126"/>
      <c r="AU223" s="126"/>
      <c r="AV223" s="126"/>
      <c r="AW223" s="126"/>
      <c r="AX223" s="126"/>
      <c r="AY223" s="126"/>
      <c r="AZ223" s="126"/>
      <c r="BA223" s="126"/>
      <c r="BB223" s="126"/>
      <c r="BC223" s="126"/>
      <c r="BD223" s="126"/>
      <c r="BE223" s="126"/>
      <c r="BF223" s="126"/>
      <c r="BG223" s="126"/>
      <c r="BH223" s="126"/>
      <c r="BI223" s="77"/>
      <c r="BJ223" s="77"/>
      <c r="BK223" s="77"/>
      <c r="BL223" s="77"/>
    </row>
    <row r="224" spans="5:64" outlineLevel="1">
      <c r="E224" s="20" t="s">
        <v>127</v>
      </c>
      <c r="F224" s="105"/>
      <c r="G224" s="4" t="s">
        <v>97</v>
      </c>
      <c r="H224" s="6" t="s">
        <v>111</v>
      </c>
      <c r="K224" s="126">
        <v>1</v>
      </c>
      <c r="L224" s="126">
        <v>1</v>
      </c>
      <c r="M224" s="126">
        <v>1</v>
      </c>
      <c r="N224" s="126"/>
      <c r="O224" s="126"/>
      <c r="P224" s="126"/>
      <c r="Q224" s="126"/>
      <c r="R224" s="126"/>
      <c r="S224" s="126"/>
      <c r="T224" s="126"/>
      <c r="U224" s="126"/>
      <c r="V224" s="126"/>
      <c r="W224" s="126"/>
      <c r="X224" s="126"/>
      <c r="Y224" s="126"/>
      <c r="Z224" s="126"/>
      <c r="AA224" s="126"/>
      <c r="AB224" s="126"/>
      <c r="AC224" s="126"/>
      <c r="AD224" s="126"/>
      <c r="AE224" s="126"/>
      <c r="AF224" s="126"/>
      <c r="AG224" s="126"/>
      <c r="AH224" s="126"/>
      <c r="AI224" s="126"/>
      <c r="AJ224" s="126"/>
      <c r="AK224" s="126"/>
      <c r="AL224" s="126"/>
      <c r="AM224" s="126"/>
      <c r="AN224" s="126"/>
      <c r="AO224" s="126"/>
      <c r="AP224" s="126"/>
      <c r="AQ224" s="126"/>
      <c r="AR224" s="126"/>
      <c r="AS224" s="126"/>
      <c r="AT224" s="126"/>
      <c r="AU224" s="126"/>
      <c r="AV224" s="126"/>
      <c r="AW224" s="126"/>
      <c r="AX224" s="126"/>
      <c r="AY224" s="126"/>
      <c r="AZ224" s="126"/>
      <c r="BA224" s="126"/>
      <c r="BB224" s="126"/>
      <c r="BC224" s="126"/>
      <c r="BD224" s="126"/>
      <c r="BE224" s="126"/>
      <c r="BF224" s="126"/>
      <c r="BG224" s="126"/>
      <c r="BH224" s="126"/>
      <c r="BI224" s="77"/>
      <c r="BJ224" s="77"/>
      <c r="BK224" s="77"/>
      <c r="BL224" s="77"/>
    </row>
    <row r="225" spans="3:64" outlineLevel="1">
      <c r="E225" s="20"/>
      <c r="F225" s="20"/>
      <c r="K225" s="22"/>
      <c r="L225" s="22"/>
      <c r="M225" s="22"/>
      <c r="N225" s="22"/>
      <c r="O225" s="22"/>
      <c r="P225" s="22"/>
      <c r="Q225" s="22"/>
      <c r="R225" s="22"/>
      <c r="S225" s="22"/>
      <c r="T225" s="22"/>
      <c r="U225" s="22"/>
      <c r="V225" s="22"/>
      <c r="W225" s="22"/>
      <c r="X225" s="22"/>
      <c r="Y225" s="22"/>
      <c r="Z225" s="22"/>
      <c r="AA225" s="22"/>
      <c r="AB225" s="22"/>
      <c r="AC225" s="22"/>
      <c r="AD225" s="22"/>
      <c r="AE225" s="22"/>
      <c r="AF225" s="22"/>
      <c r="AG225" s="22"/>
      <c r="AH225" s="22"/>
      <c r="AI225" s="22"/>
      <c r="AJ225" s="22"/>
      <c r="AK225" s="22"/>
      <c r="AL225" s="22"/>
      <c r="AM225" s="22"/>
      <c r="AN225" s="22"/>
      <c r="AO225" s="22"/>
      <c r="AP225" s="22"/>
      <c r="AQ225" s="22"/>
      <c r="AR225" s="22"/>
      <c r="AS225" s="22"/>
      <c r="AT225" s="22"/>
      <c r="AU225" s="22"/>
      <c r="AV225" s="22"/>
      <c r="AW225" s="22"/>
      <c r="AX225" s="22"/>
      <c r="AY225" s="22"/>
      <c r="AZ225" s="22"/>
      <c r="BA225" s="22"/>
      <c r="BB225" s="22"/>
      <c r="BC225" s="22"/>
      <c r="BD225" s="22"/>
      <c r="BE225" s="22"/>
      <c r="BF225" s="22"/>
      <c r="BG225" s="22"/>
      <c r="BH225" s="22"/>
      <c r="BI225" s="22"/>
      <c r="BJ225" s="22"/>
      <c r="BK225" s="22"/>
      <c r="BL225" s="22"/>
    </row>
    <row r="226" spans="3:64" outlineLevel="1">
      <c r="C226" s="226">
        <f>MAX($B$4:C225)+0.1</f>
        <v>7.3999999999999986</v>
      </c>
      <c r="D226" s="227" t="s">
        <v>112</v>
      </c>
      <c r="E226" s="33"/>
      <c r="F226" s="33"/>
      <c r="G226" s="32"/>
      <c r="H226" s="34"/>
      <c r="I226" s="34"/>
      <c r="J226" s="34"/>
      <c r="K226" s="36"/>
      <c r="L226" s="36"/>
      <c r="M226" s="36"/>
      <c r="N226" s="36"/>
      <c r="O226" s="36"/>
      <c r="P226" s="36"/>
      <c r="Q226" s="36"/>
      <c r="R226" s="36"/>
      <c r="S226" s="36"/>
      <c r="T226" s="36"/>
      <c r="U226" s="36"/>
      <c r="V226" s="36"/>
      <c r="W226" s="36"/>
      <c r="X226" s="36"/>
      <c r="Y226" s="36"/>
      <c r="Z226" s="36"/>
      <c r="AA226" s="36"/>
      <c r="AB226" s="36"/>
      <c r="AC226" s="36"/>
      <c r="AD226" s="36"/>
      <c r="AE226" s="36"/>
      <c r="AF226" s="36"/>
      <c r="AG226" s="36"/>
      <c r="AH226" s="36"/>
      <c r="AI226" s="36"/>
      <c r="AJ226" s="36"/>
      <c r="AK226" s="36"/>
      <c r="AL226" s="36"/>
      <c r="AM226" s="36"/>
      <c r="AN226" s="36"/>
      <c r="AO226" s="36"/>
      <c r="AP226" s="36"/>
      <c r="AQ226" s="36"/>
      <c r="AR226" s="36"/>
      <c r="AS226" s="36"/>
      <c r="AT226" s="36"/>
      <c r="AU226" s="36"/>
      <c r="AV226" s="36"/>
      <c r="AW226" s="36"/>
      <c r="AX226" s="36"/>
      <c r="AY226" s="36"/>
      <c r="AZ226" s="36"/>
      <c r="BA226" s="36"/>
      <c r="BB226" s="36"/>
      <c r="BC226" s="36"/>
      <c r="BD226" s="36"/>
      <c r="BE226" s="36"/>
      <c r="BF226" s="36"/>
      <c r="BG226" s="36"/>
      <c r="BH226" s="36"/>
      <c r="BI226" s="36"/>
      <c r="BJ226" s="36"/>
      <c r="BK226" s="36"/>
      <c r="BL226" s="22"/>
    </row>
    <row r="227" spans="3:64" outlineLevel="1">
      <c r="E227" s="20"/>
      <c r="F227" s="20"/>
      <c r="K227" s="67">
        <v>1</v>
      </c>
      <c r="L227" s="67">
        <f>K227+1</f>
        <v>2</v>
      </c>
      <c r="M227" s="67">
        <f t="shared" ref="M227:BD227" si="76">L227+1</f>
        <v>3</v>
      </c>
      <c r="N227" s="67">
        <f t="shared" si="76"/>
        <v>4</v>
      </c>
      <c r="O227" s="67">
        <f t="shared" si="76"/>
        <v>5</v>
      </c>
      <c r="P227" s="67">
        <f t="shared" si="76"/>
        <v>6</v>
      </c>
      <c r="Q227" s="67">
        <f t="shared" si="76"/>
        <v>7</v>
      </c>
      <c r="R227" s="67">
        <f t="shared" si="76"/>
        <v>8</v>
      </c>
      <c r="S227" s="67">
        <f t="shared" si="76"/>
        <v>9</v>
      </c>
      <c r="T227" s="67">
        <f t="shared" si="76"/>
        <v>10</v>
      </c>
      <c r="U227" s="67">
        <f t="shared" si="76"/>
        <v>11</v>
      </c>
      <c r="V227" s="67">
        <f t="shared" si="76"/>
        <v>12</v>
      </c>
      <c r="W227" s="67">
        <f t="shared" si="76"/>
        <v>13</v>
      </c>
      <c r="X227" s="67">
        <f t="shared" si="76"/>
        <v>14</v>
      </c>
      <c r="Y227" s="67">
        <f t="shared" si="76"/>
        <v>15</v>
      </c>
      <c r="Z227" s="67">
        <f t="shared" si="76"/>
        <v>16</v>
      </c>
      <c r="AA227" s="67">
        <f t="shared" si="76"/>
        <v>17</v>
      </c>
      <c r="AB227" s="67">
        <f t="shared" si="76"/>
        <v>18</v>
      </c>
      <c r="AC227" s="67">
        <f t="shared" si="76"/>
        <v>19</v>
      </c>
      <c r="AD227" s="67">
        <f t="shared" si="76"/>
        <v>20</v>
      </c>
      <c r="AE227" s="67">
        <f t="shared" si="76"/>
        <v>21</v>
      </c>
      <c r="AF227" s="67">
        <f t="shared" si="76"/>
        <v>22</v>
      </c>
      <c r="AG227" s="67">
        <f t="shared" si="76"/>
        <v>23</v>
      </c>
      <c r="AH227" s="67">
        <f t="shared" si="76"/>
        <v>24</v>
      </c>
      <c r="AI227" s="67">
        <f t="shared" si="76"/>
        <v>25</v>
      </c>
      <c r="AJ227" s="67">
        <f t="shared" si="76"/>
        <v>26</v>
      </c>
      <c r="AK227" s="67">
        <f t="shared" si="76"/>
        <v>27</v>
      </c>
      <c r="AL227" s="67">
        <f t="shared" si="76"/>
        <v>28</v>
      </c>
      <c r="AM227" s="67">
        <f t="shared" si="76"/>
        <v>29</v>
      </c>
      <c r="AN227" s="67">
        <f t="shared" si="76"/>
        <v>30</v>
      </c>
      <c r="AO227" s="67">
        <f t="shared" si="76"/>
        <v>31</v>
      </c>
      <c r="AP227" s="67">
        <f t="shared" si="76"/>
        <v>32</v>
      </c>
      <c r="AQ227" s="67">
        <f t="shared" si="76"/>
        <v>33</v>
      </c>
      <c r="AR227" s="67">
        <f t="shared" si="76"/>
        <v>34</v>
      </c>
      <c r="AS227" s="67">
        <f t="shared" si="76"/>
        <v>35</v>
      </c>
      <c r="AT227" s="67">
        <f t="shared" si="76"/>
        <v>36</v>
      </c>
      <c r="AU227" s="67">
        <f t="shared" si="76"/>
        <v>37</v>
      </c>
      <c r="AV227" s="67">
        <f t="shared" si="76"/>
        <v>38</v>
      </c>
      <c r="AW227" s="67">
        <f t="shared" si="76"/>
        <v>39</v>
      </c>
      <c r="AX227" s="67">
        <f t="shared" si="76"/>
        <v>40</v>
      </c>
      <c r="AY227" s="67">
        <f t="shared" si="76"/>
        <v>41</v>
      </c>
      <c r="AZ227" s="67">
        <f t="shared" si="76"/>
        <v>42</v>
      </c>
      <c r="BA227" s="67">
        <f t="shared" si="76"/>
        <v>43</v>
      </c>
      <c r="BB227" s="67">
        <f t="shared" si="76"/>
        <v>44</v>
      </c>
      <c r="BC227" s="67">
        <f t="shared" si="76"/>
        <v>45</v>
      </c>
      <c r="BD227" s="67">
        <f t="shared" si="76"/>
        <v>46</v>
      </c>
      <c r="BE227" s="43"/>
      <c r="BF227" s="43"/>
      <c r="BG227" s="43"/>
      <c r="BH227" s="43"/>
      <c r="BI227" s="22"/>
      <c r="BJ227" s="22"/>
      <c r="BK227" s="22"/>
      <c r="BL227" s="22"/>
    </row>
    <row r="228" spans="3:64" outlineLevel="1">
      <c r="E228" s="105" t="s">
        <v>119</v>
      </c>
      <c r="F228" s="105"/>
      <c r="G228" s="4" t="s">
        <v>97</v>
      </c>
      <c r="H228" s="6" t="s">
        <v>112</v>
      </c>
      <c r="K228" s="126">
        <v>1</v>
      </c>
      <c r="L228" s="126">
        <v>1</v>
      </c>
      <c r="M228" s="126">
        <v>1</v>
      </c>
      <c r="N228" s="126"/>
      <c r="O228" s="126"/>
      <c r="P228" s="126"/>
      <c r="Q228" s="126"/>
      <c r="R228" s="126"/>
      <c r="S228" s="126"/>
      <c r="T228" s="126"/>
      <c r="U228" s="126"/>
      <c r="V228" s="126"/>
      <c r="W228" s="126"/>
      <c r="X228" s="126"/>
      <c r="Y228" s="126"/>
      <c r="Z228" s="126"/>
      <c r="AA228" s="126"/>
      <c r="AB228" s="126"/>
      <c r="AC228" s="126"/>
      <c r="AD228" s="126"/>
      <c r="AE228" s="126"/>
      <c r="AF228" s="126"/>
      <c r="AG228" s="126"/>
      <c r="AH228" s="126"/>
      <c r="AI228" s="126"/>
      <c r="AJ228" s="126"/>
      <c r="AK228" s="126"/>
      <c r="AL228" s="126"/>
      <c r="AM228" s="126"/>
      <c r="AN228" s="126"/>
      <c r="AO228" s="126"/>
      <c r="AP228" s="126"/>
      <c r="AQ228" s="126"/>
      <c r="AR228" s="126"/>
      <c r="AS228" s="126"/>
      <c r="AT228" s="126"/>
      <c r="AU228" s="126"/>
      <c r="AV228" s="126"/>
      <c r="AW228" s="126"/>
      <c r="AX228" s="126"/>
      <c r="AY228" s="126"/>
      <c r="AZ228" s="126"/>
      <c r="BA228" s="126"/>
      <c r="BB228" s="126"/>
      <c r="BC228" s="126"/>
      <c r="BD228" s="126"/>
      <c r="BE228" s="126"/>
      <c r="BF228" s="126"/>
      <c r="BG228" s="126"/>
      <c r="BH228" s="126"/>
      <c r="BI228" s="77"/>
      <c r="BJ228" s="77"/>
      <c r="BK228" s="77"/>
      <c r="BL228" s="77"/>
    </row>
    <row r="229" spans="3:64" outlineLevel="1">
      <c r="E229" s="105" t="s">
        <v>120</v>
      </c>
      <c r="F229" s="105"/>
      <c r="G229" s="4" t="s">
        <v>97</v>
      </c>
      <c r="H229" s="6" t="s">
        <v>112</v>
      </c>
      <c r="K229" s="126">
        <v>1</v>
      </c>
      <c r="L229" s="126">
        <v>1</v>
      </c>
      <c r="M229" s="126">
        <v>1</v>
      </c>
      <c r="N229" s="126"/>
      <c r="O229" s="126"/>
      <c r="P229" s="126"/>
      <c r="Q229" s="126"/>
      <c r="R229" s="126"/>
      <c r="S229" s="126"/>
      <c r="T229" s="126"/>
      <c r="U229" s="126"/>
      <c r="V229" s="126"/>
      <c r="W229" s="126"/>
      <c r="X229" s="126"/>
      <c r="Y229" s="126"/>
      <c r="Z229" s="126"/>
      <c r="AA229" s="126"/>
      <c r="AB229" s="126"/>
      <c r="AC229" s="126"/>
      <c r="AD229" s="126"/>
      <c r="AE229" s="126"/>
      <c r="AF229" s="126"/>
      <c r="AG229" s="126"/>
      <c r="AH229" s="126"/>
      <c r="AI229" s="126"/>
      <c r="AJ229" s="126"/>
      <c r="AK229" s="126"/>
      <c r="AL229" s="126"/>
      <c r="AM229" s="126"/>
      <c r="AN229" s="126"/>
      <c r="AO229" s="126"/>
      <c r="AP229" s="126"/>
      <c r="AQ229" s="126"/>
      <c r="AR229" s="126"/>
      <c r="AS229" s="126"/>
      <c r="AT229" s="126"/>
      <c r="AU229" s="126"/>
      <c r="AV229" s="126"/>
      <c r="AW229" s="126"/>
      <c r="AX229" s="126"/>
      <c r="AY229" s="126"/>
      <c r="AZ229" s="126"/>
      <c r="BA229" s="126"/>
      <c r="BB229" s="126"/>
      <c r="BC229" s="126"/>
      <c r="BD229" s="126"/>
      <c r="BE229" s="126"/>
      <c r="BF229" s="126"/>
      <c r="BG229" s="126"/>
      <c r="BH229" s="126"/>
      <c r="BI229" s="77"/>
      <c r="BJ229" s="77"/>
      <c r="BK229" s="77"/>
      <c r="BL229" s="77"/>
    </row>
    <row r="230" spans="3:64" outlineLevel="1">
      <c r="E230" s="105" t="s">
        <v>121</v>
      </c>
      <c r="F230" s="105"/>
      <c r="G230" s="4" t="s">
        <v>97</v>
      </c>
      <c r="H230" s="6" t="s">
        <v>112</v>
      </c>
      <c r="K230" s="126">
        <v>1</v>
      </c>
      <c r="L230" s="126">
        <v>1</v>
      </c>
      <c r="M230" s="126">
        <v>1</v>
      </c>
      <c r="N230" s="126"/>
      <c r="O230" s="126"/>
      <c r="P230" s="126"/>
      <c r="Q230" s="126"/>
      <c r="R230" s="126"/>
      <c r="S230" s="126"/>
      <c r="T230" s="126"/>
      <c r="U230" s="126"/>
      <c r="V230" s="126"/>
      <c r="W230" s="126"/>
      <c r="X230" s="126"/>
      <c r="Y230" s="126"/>
      <c r="Z230" s="126"/>
      <c r="AA230" s="126"/>
      <c r="AB230" s="126"/>
      <c r="AC230" s="126"/>
      <c r="AD230" s="126"/>
      <c r="AE230" s="126"/>
      <c r="AF230" s="126"/>
      <c r="AG230" s="126"/>
      <c r="AH230" s="126"/>
      <c r="AI230" s="126"/>
      <c r="AJ230" s="126"/>
      <c r="AK230" s="126"/>
      <c r="AL230" s="126"/>
      <c r="AM230" s="126"/>
      <c r="AN230" s="126"/>
      <c r="AO230" s="126"/>
      <c r="AP230" s="126"/>
      <c r="AQ230" s="126"/>
      <c r="AR230" s="126"/>
      <c r="AS230" s="126"/>
      <c r="AT230" s="126"/>
      <c r="AU230" s="126"/>
      <c r="AV230" s="126"/>
      <c r="AW230" s="126"/>
      <c r="AX230" s="126"/>
      <c r="AY230" s="126"/>
      <c r="AZ230" s="126"/>
      <c r="BA230" s="126"/>
      <c r="BB230" s="126"/>
      <c r="BC230" s="126"/>
      <c r="BD230" s="126"/>
      <c r="BE230" s="126"/>
      <c r="BF230" s="126"/>
      <c r="BG230" s="126"/>
      <c r="BH230" s="126"/>
      <c r="BI230" s="77"/>
      <c r="BJ230" s="77"/>
      <c r="BK230" s="77"/>
      <c r="BL230" s="77"/>
    </row>
    <row r="231" spans="3:64" outlineLevel="1">
      <c r="E231" s="105" t="s">
        <v>133</v>
      </c>
      <c r="F231" s="105"/>
      <c r="G231" s="4" t="s">
        <v>97</v>
      </c>
      <c r="H231" s="6" t="s">
        <v>112</v>
      </c>
      <c r="K231" s="126">
        <v>1</v>
      </c>
      <c r="L231" s="126">
        <v>1</v>
      </c>
      <c r="M231" s="126">
        <v>1</v>
      </c>
      <c r="N231" s="126"/>
      <c r="O231" s="126"/>
      <c r="P231" s="126"/>
      <c r="Q231" s="126"/>
      <c r="R231" s="126"/>
      <c r="S231" s="126"/>
      <c r="T231" s="126"/>
      <c r="U231" s="126"/>
      <c r="V231" s="126"/>
      <c r="W231" s="126"/>
      <c r="X231" s="126"/>
      <c r="Y231" s="126"/>
      <c r="Z231" s="126"/>
      <c r="AA231" s="126"/>
      <c r="AB231" s="126"/>
      <c r="AC231" s="126"/>
      <c r="AD231" s="126"/>
      <c r="AE231" s="126"/>
      <c r="AF231" s="126"/>
      <c r="AG231" s="126"/>
      <c r="AH231" s="126"/>
      <c r="AI231" s="126"/>
      <c r="AJ231" s="126"/>
      <c r="AK231" s="126"/>
      <c r="AL231" s="126"/>
      <c r="AM231" s="126"/>
      <c r="AN231" s="126"/>
      <c r="AO231" s="126"/>
      <c r="AP231" s="126"/>
      <c r="AQ231" s="126"/>
      <c r="AR231" s="126"/>
      <c r="AS231" s="126"/>
      <c r="AT231" s="126"/>
      <c r="AU231" s="126"/>
      <c r="AV231" s="126"/>
      <c r="AW231" s="126"/>
      <c r="AX231" s="126"/>
      <c r="AY231" s="126"/>
      <c r="AZ231" s="126"/>
      <c r="BA231" s="126"/>
      <c r="BB231" s="126"/>
      <c r="BC231" s="126"/>
      <c r="BD231" s="126"/>
      <c r="BE231" s="126"/>
      <c r="BF231" s="126"/>
      <c r="BG231" s="126"/>
      <c r="BH231" s="126"/>
      <c r="BI231" s="77"/>
      <c r="BJ231" s="77"/>
      <c r="BK231" s="77"/>
      <c r="BL231" s="77"/>
    </row>
    <row r="232" spans="3:64" outlineLevel="1">
      <c r="E232" s="105" t="s">
        <v>134</v>
      </c>
      <c r="F232" s="105"/>
      <c r="G232" s="4" t="s">
        <v>97</v>
      </c>
      <c r="H232" s="6" t="s">
        <v>112</v>
      </c>
      <c r="K232" s="126">
        <v>1</v>
      </c>
      <c r="L232" s="126">
        <v>1</v>
      </c>
      <c r="M232" s="126">
        <v>1</v>
      </c>
      <c r="N232" s="126"/>
      <c r="O232" s="126"/>
      <c r="P232" s="126"/>
      <c r="Q232" s="126"/>
      <c r="R232" s="126"/>
      <c r="S232" s="126"/>
      <c r="T232" s="126"/>
      <c r="U232" s="126"/>
      <c r="V232" s="126"/>
      <c r="W232" s="126"/>
      <c r="X232" s="126"/>
      <c r="Y232" s="126"/>
      <c r="Z232" s="126"/>
      <c r="AA232" s="126"/>
      <c r="AB232" s="126"/>
      <c r="AC232" s="126"/>
      <c r="AD232" s="126"/>
      <c r="AE232" s="126"/>
      <c r="AF232" s="126"/>
      <c r="AG232" s="126"/>
      <c r="AH232" s="126"/>
      <c r="AI232" s="126"/>
      <c r="AJ232" s="126"/>
      <c r="AK232" s="126"/>
      <c r="AL232" s="126"/>
      <c r="AM232" s="126"/>
      <c r="AN232" s="126"/>
      <c r="AO232" s="126"/>
      <c r="AP232" s="126"/>
      <c r="AQ232" s="126"/>
      <c r="AR232" s="126"/>
      <c r="AS232" s="126"/>
      <c r="AT232" s="126"/>
      <c r="AU232" s="126"/>
      <c r="AV232" s="126"/>
      <c r="AW232" s="126"/>
      <c r="AX232" s="126"/>
      <c r="AY232" s="126"/>
      <c r="AZ232" s="126"/>
      <c r="BA232" s="126"/>
      <c r="BB232" s="126"/>
      <c r="BC232" s="126"/>
      <c r="BD232" s="126"/>
      <c r="BE232" s="126"/>
      <c r="BF232" s="126"/>
      <c r="BG232" s="126"/>
      <c r="BH232" s="126"/>
      <c r="BI232" s="77"/>
      <c r="BJ232" s="77"/>
      <c r="BK232" s="77"/>
      <c r="BL232" s="77"/>
    </row>
    <row r="233" spans="3:64" outlineLevel="1">
      <c r="E233" s="105" t="s">
        <v>135</v>
      </c>
      <c r="F233" s="105"/>
      <c r="G233" s="4" t="s">
        <v>97</v>
      </c>
      <c r="H233" s="6" t="s">
        <v>112</v>
      </c>
      <c r="K233" s="126">
        <v>1</v>
      </c>
      <c r="L233" s="126">
        <v>1</v>
      </c>
      <c r="M233" s="126">
        <v>1</v>
      </c>
      <c r="N233" s="126"/>
      <c r="O233" s="126"/>
      <c r="P233" s="126"/>
      <c r="Q233" s="126"/>
      <c r="R233" s="126"/>
      <c r="S233" s="126"/>
      <c r="T233" s="126"/>
      <c r="U233" s="126"/>
      <c r="V233" s="126"/>
      <c r="W233" s="126"/>
      <c r="X233" s="126"/>
      <c r="Y233" s="126"/>
      <c r="Z233" s="126"/>
      <c r="AA233" s="126"/>
      <c r="AB233" s="126"/>
      <c r="AC233" s="126"/>
      <c r="AD233" s="126"/>
      <c r="AE233" s="126"/>
      <c r="AF233" s="126"/>
      <c r="AG233" s="126"/>
      <c r="AH233" s="126"/>
      <c r="AI233" s="126"/>
      <c r="AJ233" s="126"/>
      <c r="AK233" s="126"/>
      <c r="AL233" s="126"/>
      <c r="AM233" s="126"/>
      <c r="AN233" s="126"/>
      <c r="AO233" s="126"/>
      <c r="AP233" s="126"/>
      <c r="AQ233" s="126"/>
      <c r="AR233" s="126"/>
      <c r="AS233" s="126"/>
      <c r="AT233" s="126"/>
      <c r="AU233" s="126"/>
      <c r="AV233" s="126"/>
      <c r="AW233" s="126"/>
      <c r="AX233" s="126"/>
      <c r="AY233" s="126"/>
      <c r="AZ233" s="126"/>
      <c r="BA233" s="126"/>
      <c r="BB233" s="126"/>
      <c r="BC233" s="126"/>
      <c r="BD233" s="126"/>
      <c r="BE233" s="126"/>
      <c r="BF233" s="126"/>
      <c r="BG233" s="126"/>
      <c r="BH233" s="126"/>
      <c r="BI233" s="77"/>
      <c r="BJ233" s="77"/>
      <c r="BK233" s="77"/>
      <c r="BL233" s="77"/>
    </row>
    <row r="234" spans="3:64" outlineLevel="1">
      <c r="E234" s="20" t="s">
        <v>122</v>
      </c>
      <c r="F234" s="105"/>
      <c r="G234" s="4" t="s">
        <v>97</v>
      </c>
      <c r="H234" s="6" t="s">
        <v>112</v>
      </c>
      <c r="K234" s="126">
        <v>1</v>
      </c>
      <c r="L234" s="126">
        <v>1</v>
      </c>
      <c r="M234" s="126">
        <v>1</v>
      </c>
      <c r="N234" s="126"/>
      <c r="O234" s="126"/>
      <c r="P234" s="126"/>
      <c r="Q234" s="126"/>
      <c r="R234" s="126"/>
      <c r="S234" s="126"/>
      <c r="T234" s="126"/>
      <c r="U234" s="126"/>
      <c r="V234" s="126"/>
      <c r="W234" s="126"/>
      <c r="X234" s="126"/>
      <c r="Y234" s="126"/>
      <c r="Z234" s="126"/>
      <c r="AA234" s="126"/>
      <c r="AB234" s="126"/>
      <c r="AC234" s="126"/>
      <c r="AD234" s="126"/>
      <c r="AE234" s="126"/>
      <c r="AF234" s="126"/>
      <c r="AG234" s="126"/>
      <c r="AH234" s="126"/>
      <c r="AI234" s="126"/>
      <c r="AJ234" s="126"/>
      <c r="AK234" s="126"/>
      <c r="AL234" s="126"/>
      <c r="AM234" s="126"/>
      <c r="AN234" s="126"/>
      <c r="AO234" s="126"/>
      <c r="AP234" s="126"/>
      <c r="AQ234" s="126"/>
      <c r="AR234" s="126"/>
      <c r="AS234" s="126"/>
      <c r="AT234" s="126"/>
      <c r="AU234" s="126"/>
      <c r="AV234" s="126"/>
      <c r="AW234" s="126"/>
      <c r="AX234" s="126"/>
      <c r="AY234" s="126"/>
      <c r="AZ234" s="126"/>
      <c r="BA234" s="126"/>
      <c r="BB234" s="126"/>
      <c r="BC234" s="126"/>
      <c r="BD234" s="126"/>
      <c r="BE234" s="126"/>
      <c r="BF234" s="126"/>
      <c r="BG234" s="126"/>
      <c r="BH234" s="126"/>
      <c r="BI234" s="77"/>
      <c r="BJ234" s="77"/>
      <c r="BK234" s="77"/>
      <c r="BL234" s="77"/>
    </row>
    <row r="235" spans="3:64" outlineLevel="1">
      <c r="E235" s="105" t="s">
        <v>123</v>
      </c>
      <c r="F235" s="105"/>
      <c r="G235" s="4" t="s">
        <v>97</v>
      </c>
      <c r="H235" s="6" t="s">
        <v>112</v>
      </c>
      <c r="K235" s="126">
        <v>1</v>
      </c>
      <c r="L235" s="126">
        <v>1</v>
      </c>
      <c r="M235" s="126">
        <v>1</v>
      </c>
      <c r="N235" s="126"/>
      <c r="O235" s="126"/>
      <c r="P235" s="126"/>
      <c r="Q235" s="126"/>
      <c r="R235" s="126"/>
      <c r="S235" s="126"/>
      <c r="T235" s="126"/>
      <c r="U235" s="126"/>
      <c r="V235" s="126"/>
      <c r="W235" s="126"/>
      <c r="X235" s="126"/>
      <c r="Y235" s="126"/>
      <c r="Z235" s="126"/>
      <c r="AA235" s="126"/>
      <c r="AB235" s="126"/>
      <c r="AC235" s="126"/>
      <c r="AD235" s="126"/>
      <c r="AE235" s="126"/>
      <c r="AF235" s="126"/>
      <c r="AG235" s="126"/>
      <c r="AH235" s="126"/>
      <c r="AI235" s="126"/>
      <c r="AJ235" s="126"/>
      <c r="AK235" s="126"/>
      <c r="AL235" s="126"/>
      <c r="AM235" s="126"/>
      <c r="AN235" s="126"/>
      <c r="AO235" s="126"/>
      <c r="AP235" s="126"/>
      <c r="AQ235" s="126"/>
      <c r="AR235" s="126"/>
      <c r="AS235" s="126"/>
      <c r="AT235" s="126"/>
      <c r="AU235" s="126"/>
      <c r="AV235" s="126"/>
      <c r="AW235" s="126"/>
      <c r="AX235" s="126"/>
      <c r="AY235" s="126"/>
      <c r="AZ235" s="126"/>
      <c r="BA235" s="126"/>
      <c r="BB235" s="126"/>
      <c r="BC235" s="126"/>
      <c r="BD235" s="126"/>
      <c r="BE235" s="126"/>
      <c r="BF235" s="126"/>
      <c r="BG235" s="126"/>
      <c r="BH235" s="126"/>
      <c r="BI235" s="77"/>
      <c r="BJ235" s="77"/>
      <c r="BK235" s="77"/>
      <c r="BL235" s="77"/>
    </row>
    <row r="236" spans="3:64" outlineLevel="1">
      <c r="E236" s="105" t="s">
        <v>128</v>
      </c>
      <c r="F236" s="105"/>
      <c r="G236" s="4" t="s">
        <v>97</v>
      </c>
      <c r="H236" s="6" t="s">
        <v>112</v>
      </c>
      <c r="K236" s="126">
        <v>1</v>
      </c>
      <c r="L236" s="126">
        <v>1</v>
      </c>
      <c r="M236" s="126">
        <v>1</v>
      </c>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6"/>
      <c r="AY236" s="126"/>
      <c r="AZ236" s="126"/>
      <c r="BA236" s="126"/>
      <c r="BB236" s="126"/>
      <c r="BC236" s="126"/>
      <c r="BD236" s="126"/>
      <c r="BE236" s="126"/>
      <c r="BF236" s="126"/>
      <c r="BG236" s="126"/>
      <c r="BH236" s="126"/>
      <c r="BI236" s="77"/>
      <c r="BJ236" s="77"/>
      <c r="BK236" s="77"/>
      <c r="BL236" s="77"/>
    </row>
    <row r="237" spans="3:64" outlineLevel="1">
      <c r="E237" s="105" t="s">
        <v>136</v>
      </c>
      <c r="F237" s="105"/>
      <c r="G237" s="4" t="s">
        <v>97</v>
      </c>
      <c r="H237" s="6" t="s">
        <v>112</v>
      </c>
      <c r="K237" s="126">
        <v>1</v>
      </c>
      <c r="L237" s="126">
        <v>1</v>
      </c>
      <c r="M237" s="126">
        <v>1</v>
      </c>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6"/>
      <c r="AY237" s="126"/>
      <c r="AZ237" s="126"/>
      <c r="BA237" s="126"/>
      <c r="BB237" s="126"/>
      <c r="BC237" s="126"/>
      <c r="BD237" s="126"/>
      <c r="BE237" s="126"/>
      <c r="BF237" s="126"/>
      <c r="BG237" s="126"/>
      <c r="BH237" s="126"/>
      <c r="BI237" s="77"/>
      <c r="BJ237" s="77"/>
      <c r="BK237" s="77"/>
      <c r="BL237" s="77"/>
    </row>
    <row r="238" spans="3:64" outlineLevel="1">
      <c r="E238" s="105" t="s">
        <v>137</v>
      </c>
      <c r="F238" s="105"/>
      <c r="G238" s="4" t="s">
        <v>97</v>
      </c>
      <c r="H238" s="6" t="s">
        <v>112</v>
      </c>
      <c r="K238" s="126">
        <v>1</v>
      </c>
      <c r="L238" s="126">
        <v>1</v>
      </c>
      <c r="M238" s="126">
        <v>1</v>
      </c>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6"/>
      <c r="AY238" s="126"/>
      <c r="AZ238" s="126"/>
      <c r="BA238" s="126"/>
      <c r="BB238" s="126"/>
      <c r="BC238" s="126"/>
      <c r="BD238" s="126"/>
      <c r="BE238" s="126"/>
      <c r="BF238" s="126"/>
      <c r="BG238" s="126"/>
      <c r="BH238" s="126"/>
      <c r="BI238" s="77"/>
      <c r="BJ238" s="77"/>
      <c r="BK238" s="77"/>
      <c r="BL238" s="77"/>
    </row>
    <row r="239" spans="3:64" outlineLevel="1">
      <c r="E239" s="105" t="s">
        <v>138</v>
      </c>
      <c r="F239" s="105"/>
      <c r="G239" s="4" t="s">
        <v>97</v>
      </c>
      <c r="H239" s="6" t="s">
        <v>112</v>
      </c>
      <c r="K239" s="126">
        <v>1</v>
      </c>
      <c r="L239" s="126">
        <v>1</v>
      </c>
      <c r="M239" s="126">
        <v>1</v>
      </c>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6"/>
      <c r="AY239" s="126"/>
      <c r="AZ239" s="126"/>
      <c r="BA239" s="126"/>
      <c r="BB239" s="126"/>
      <c r="BC239" s="126"/>
      <c r="BD239" s="126"/>
      <c r="BE239" s="126"/>
      <c r="BF239" s="126"/>
      <c r="BG239" s="126"/>
      <c r="BH239" s="126"/>
      <c r="BI239" s="77"/>
      <c r="BJ239" s="77"/>
      <c r="BK239" s="77"/>
      <c r="BL239" s="77"/>
    </row>
    <row r="240" spans="3:64" outlineLevel="1">
      <c r="E240" s="20" t="s">
        <v>124</v>
      </c>
      <c r="F240" s="105"/>
      <c r="G240" s="4" t="s">
        <v>97</v>
      </c>
      <c r="H240" s="6" t="s">
        <v>112</v>
      </c>
      <c r="K240" s="126">
        <v>1</v>
      </c>
      <c r="L240" s="126">
        <v>1</v>
      </c>
      <c r="M240" s="126">
        <v>1</v>
      </c>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6"/>
      <c r="AY240" s="126"/>
      <c r="AZ240" s="126"/>
      <c r="BA240" s="126"/>
      <c r="BB240" s="126"/>
      <c r="BC240" s="126"/>
      <c r="BD240" s="126"/>
      <c r="BE240" s="126"/>
      <c r="BF240" s="126"/>
      <c r="BG240" s="126"/>
      <c r="BH240" s="126"/>
      <c r="BI240" s="77"/>
      <c r="BJ240" s="77"/>
      <c r="BK240" s="77"/>
      <c r="BL240" s="77"/>
    </row>
    <row r="241" spans="1:64" outlineLevel="1">
      <c r="E241" s="20" t="s">
        <v>125</v>
      </c>
      <c r="F241" s="105"/>
      <c r="G241" s="4" t="s">
        <v>97</v>
      </c>
      <c r="H241" s="6" t="s">
        <v>112</v>
      </c>
      <c r="K241" s="26">
        <v>1</v>
      </c>
      <c r="L241" s="26">
        <v>1</v>
      </c>
      <c r="M241" s="26">
        <v>1</v>
      </c>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c r="BA241" s="26"/>
      <c r="BB241" s="26"/>
      <c r="BC241" s="26"/>
      <c r="BD241" s="26"/>
      <c r="BE241" s="26"/>
      <c r="BF241" s="26"/>
      <c r="BG241" s="26"/>
      <c r="BH241" s="26"/>
      <c r="BI241" s="77"/>
      <c r="BJ241" s="77"/>
      <c r="BK241" s="77"/>
      <c r="BL241" s="77"/>
    </row>
    <row r="242" spans="1:64" outlineLevel="1">
      <c r="E242" s="20" t="s">
        <v>126</v>
      </c>
      <c r="F242" s="105"/>
      <c r="G242" s="4" t="s">
        <v>97</v>
      </c>
      <c r="H242" s="6" t="s">
        <v>112</v>
      </c>
      <c r="K242" s="126">
        <v>1</v>
      </c>
      <c r="L242" s="126">
        <v>1</v>
      </c>
      <c r="M242" s="126">
        <v>1</v>
      </c>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6"/>
      <c r="AY242" s="126"/>
      <c r="AZ242" s="126"/>
      <c r="BA242" s="126"/>
      <c r="BB242" s="126"/>
      <c r="BC242" s="126"/>
      <c r="BD242" s="126"/>
      <c r="BE242" s="126"/>
      <c r="BF242" s="126"/>
      <c r="BG242" s="126"/>
      <c r="BH242" s="126"/>
      <c r="BI242" s="77"/>
      <c r="BJ242" s="77"/>
      <c r="BK242" s="77"/>
      <c r="BL242" s="77"/>
    </row>
    <row r="243" spans="1:64" outlineLevel="1">
      <c r="E243" s="20" t="s">
        <v>127</v>
      </c>
      <c r="F243" s="105"/>
      <c r="G243" s="4" t="s">
        <v>97</v>
      </c>
      <c r="H243" s="6" t="s">
        <v>112</v>
      </c>
      <c r="K243" s="126">
        <v>1</v>
      </c>
      <c r="L243" s="126">
        <v>1</v>
      </c>
      <c r="M243" s="126">
        <v>1</v>
      </c>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6"/>
      <c r="AY243" s="126"/>
      <c r="AZ243" s="126"/>
      <c r="BA243" s="126"/>
      <c r="BB243" s="126"/>
      <c r="BC243" s="126"/>
      <c r="BD243" s="126"/>
      <c r="BE243" s="126"/>
      <c r="BF243" s="126"/>
      <c r="BG243" s="126"/>
      <c r="BH243" s="126"/>
      <c r="BI243" s="77"/>
      <c r="BJ243" s="77"/>
      <c r="BK243" s="77"/>
      <c r="BL243" s="77"/>
    </row>
    <row r="244" spans="1:64" outlineLevel="1">
      <c r="E244" s="20"/>
      <c r="F244" s="20"/>
      <c r="K244" s="22"/>
      <c r="L244" s="22"/>
      <c r="M244" s="22"/>
      <c r="N244" s="22"/>
      <c r="O244" s="22"/>
      <c r="P244" s="22"/>
      <c r="Q244" s="22"/>
      <c r="R244" s="22"/>
      <c r="S244" s="22"/>
      <c r="T244" s="22"/>
      <c r="U244" s="22"/>
      <c r="V244" s="22"/>
      <c r="W244" s="22"/>
      <c r="X244" s="22"/>
      <c r="Y244" s="22"/>
      <c r="Z244" s="22"/>
      <c r="AA244" s="22"/>
      <c r="AB244" s="22"/>
      <c r="AC244" s="22"/>
      <c r="AD244" s="22"/>
      <c r="AE244" s="22"/>
      <c r="AF244" s="22"/>
      <c r="AG244" s="22"/>
      <c r="AH244" s="22"/>
      <c r="AI244" s="22"/>
      <c r="AJ244" s="22"/>
      <c r="AK244" s="22"/>
      <c r="AL244" s="22"/>
      <c r="AM244" s="22"/>
      <c r="AN244" s="22"/>
      <c r="AO244" s="22"/>
      <c r="AP244" s="22"/>
      <c r="AQ244" s="22"/>
      <c r="AR244" s="22"/>
      <c r="AS244" s="22"/>
      <c r="AT244" s="22"/>
      <c r="AU244" s="22"/>
      <c r="AV244" s="22"/>
      <c r="AW244" s="22"/>
      <c r="AX244" s="22"/>
      <c r="AY244" s="22"/>
      <c r="AZ244" s="22"/>
      <c r="BA244" s="22"/>
      <c r="BB244" s="22"/>
      <c r="BC244" s="22"/>
      <c r="BD244" s="22"/>
      <c r="BE244" s="22"/>
      <c r="BF244" s="22"/>
      <c r="BG244" s="22"/>
      <c r="BH244" s="22"/>
      <c r="BI244" s="22"/>
      <c r="BJ244" s="22"/>
      <c r="BK244" s="22"/>
      <c r="BL244" s="22"/>
    </row>
    <row r="245" spans="1:64" outlineLevel="1">
      <c r="C245" s="226">
        <f>MAX($B$4:C244)+0.1</f>
        <v>7.4999999999999982</v>
      </c>
      <c r="D245" s="227" t="s">
        <v>113</v>
      </c>
      <c r="E245" s="33"/>
      <c r="F245" s="33"/>
      <c r="G245" s="32"/>
      <c r="H245" s="34"/>
      <c r="I245" s="34"/>
      <c r="J245" s="34"/>
      <c r="K245" s="36"/>
      <c r="L245" s="36"/>
      <c r="M245" s="36"/>
      <c r="N245" s="36"/>
      <c r="O245" s="36"/>
      <c r="P245" s="36"/>
      <c r="Q245" s="36"/>
      <c r="R245" s="36"/>
      <c r="S245" s="36"/>
      <c r="T245" s="36"/>
      <c r="U245" s="36"/>
      <c r="V245" s="36"/>
      <c r="W245" s="36"/>
      <c r="X245" s="36"/>
      <c r="Y245" s="36"/>
      <c r="Z245" s="36"/>
      <c r="AA245" s="36"/>
      <c r="AB245" s="36"/>
      <c r="AC245" s="36"/>
      <c r="AD245" s="36"/>
      <c r="AE245" s="36"/>
      <c r="AF245" s="36"/>
      <c r="AG245" s="36"/>
      <c r="AH245" s="36"/>
      <c r="AI245" s="36"/>
      <c r="AJ245" s="36"/>
      <c r="AK245" s="36"/>
      <c r="AL245" s="36"/>
      <c r="AM245" s="36"/>
      <c r="AN245" s="36"/>
      <c r="AO245" s="36"/>
      <c r="AP245" s="36"/>
      <c r="AQ245" s="36"/>
      <c r="AR245" s="36"/>
      <c r="AS245" s="36"/>
      <c r="AT245" s="36"/>
      <c r="AU245" s="36"/>
      <c r="AV245" s="36"/>
      <c r="AW245" s="36"/>
      <c r="AX245" s="36"/>
      <c r="AY245" s="36"/>
      <c r="AZ245" s="36"/>
      <c r="BA245" s="36"/>
      <c r="BB245" s="36"/>
      <c r="BC245" s="36"/>
      <c r="BD245" s="36"/>
      <c r="BE245" s="36"/>
      <c r="BF245" s="36"/>
      <c r="BG245" s="36"/>
      <c r="BH245" s="36"/>
      <c r="BI245" s="36"/>
      <c r="BJ245" s="36"/>
      <c r="BK245" s="36"/>
      <c r="BL245" s="22"/>
    </row>
    <row r="246" spans="1:64" outlineLevel="1">
      <c r="E246" s="20"/>
      <c r="F246" s="20"/>
      <c r="K246" s="67">
        <v>1</v>
      </c>
      <c r="L246" s="67">
        <f>K246+1</f>
        <v>2</v>
      </c>
      <c r="M246" s="67">
        <f t="shared" ref="M246:BD246" si="77">L246+1</f>
        <v>3</v>
      </c>
      <c r="N246" s="67">
        <f t="shared" si="77"/>
        <v>4</v>
      </c>
      <c r="O246" s="67">
        <f t="shared" si="77"/>
        <v>5</v>
      </c>
      <c r="P246" s="67">
        <f t="shared" si="77"/>
        <v>6</v>
      </c>
      <c r="Q246" s="67">
        <f t="shared" si="77"/>
        <v>7</v>
      </c>
      <c r="R246" s="67">
        <f t="shared" si="77"/>
        <v>8</v>
      </c>
      <c r="S246" s="67">
        <f t="shared" si="77"/>
        <v>9</v>
      </c>
      <c r="T246" s="67">
        <f t="shared" si="77"/>
        <v>10</v>
      </c>
      <c r="U246" s="67">
        <f t="shared" si="77"/>
        <v>11</v>
      </c>
      <c r="V246" s="67">
        <f t="shared" si="77"/>
        <v>12</v>
      </c>
      <c r="W246" s="67">
        <f t="shared" si="77"/>
        <v>13</v>
      </c>
      <c r="X246" s="67">
        <f t="shared" si="77"/>
        <v>14</v>
      </c>
      <c r="Y246" s="67">
        <f t="shared" si="77"/>
        <v>15</v>
      </c>
      <c r="Z246" s="67">
        <f t="shared" si="77"/>
        <v>16</v>
      </c>
      <c r="AA246" s="67">
        <f t="shared" si="77"/>
        <v>17</v>
      </c>
      <c r="AB246" s="67">
        <f t="shared" si="77"/>
        <v>18</v>
      </c>
      <c r="AC246" s="67">
        <f t="shared" si="77"/>
        <v>19</v>
      </c>
      <c r="AD246" s="67">
        <f t="shared" si="77"/>
        <v>20</v>
      </c>
      <c r="AE246" s="67">
        <f t="shared" si="77"/>
        <v>21</v>
      </c>
      <c r="AF246" s="67">
        <f t="shared" si="77"/>
        <v>22</v>
      </c>
      <c r="AG246" s="67">
        <f t="shared" si="77"/>
        <v>23</v>
      </c>
      <c r="AH246" s="67">
        <f t="shared" si="77"/>
        <v>24</v>
      </c>
      <c r="AI246" s="67">
        <f t="shared" si="77"/>
        <v>25</v>
      </c>
      <c r="AJ246" s="67">
        <f t="shared" si="77"/>
        <v>26</v>
      </c>
      <c r="AK246" s="67">
        <f t="shared" si="77"/>
        <v>27</v>
      </c>
      <c r="AL246" s="67">
        <f t="shared" si="77"/>
        <v>28</v>
      </c>
      <c r="AM246" s="67">
        <f t="shared" si="77"/>
        <v>29</v>
      </c>
      <c r="AN246" s="67">
        <f t="shared" si="77"/>
        <v>30</v>
      </c>
      <c r="AO246" s="67">
        <f t="shared" si="77"/>
        <v>31</v>
      </c>
      <c r="AP246" s="67">
        <f t="shared" si="77"/>
        <v>32</v>
      </c>
      <c r="AQ246" s="67">
        <f t="shared" si="77"/>
        <v>33</v>
      </c>
      <c r="AR246" s="67">
        <f t="shared" si="77"/>
        <v>34</v>
      </c>
      <c r="AS246" s="67">
        <f t="shared" si="77"/>
        <v>35</v>
      </c>
      <c r="AT246" s="67">
        <f t="shared" si="77"/>
        <v>36</v>
      </c>
      <c r="AU246" s="67">
        <f t="shared" si="77"/>
        <v>37</v>
      </c>
      <c r="AV246" s="67">
        <f t="shared" si="77"/>
        <v>38</v>
      </c>
      <c r="AW246" s="67">
        <f t="shared" si="77"/>
        <v>39</v>
      </c>
      <c r="AX246" s="67">
        <f t="shared" si="77"/>
        <v>40</v>
      </c>
      <c r="AY246" s="67">
        <f t="shared" si="77"/>
        <v>41</v>
      </c>
      <c r="AZ246" s="67">
        <f t="shared" si="77"/>
        <v>42</v>
      </c>
      <c r="BA246" s="67">
        <f t="shared" si="77"/>
        <v>43</v>
      </c>
      <c r="BB246" s="67">
        <f t="shared" si="77"/>
        <v>44</v>
      </c>
      <c r="BC246" s="67">
        <f t="shared" si="77"/>
        <v>45</v>
      </c>
      <c r="BD246" s="67">
        <f t="shared" si="77"/>
        <v>46</v>
      </c>
      <c r="BE246" s="43"/>
      <c r="BF246" s="43"/>
      <c r="BG246" s="43"/>
      <c r="BH246" s="43"/>
      <c r="BI246" s="22"/>
      <c r="BJ246" s="22"/>
      <c r="BK246" s="22"/>
      <c r="BL246" s="22"/>
    </row>
    <row r="247" spans="1:64" outlineLevel="1">
      <c r="E247" s="105" t="s">
        <v>119</v>
      </c>
      <c r="F247" s="105"/>
      <c r="G247" s="4" t="s">
        <v>97</v>
      </c>
      <c r="H247" s="6" t="s">
        <v>113</v>
      </c>
      <c r="K247" s="126">
        <v>1</v>
      </c>
      <c r="L247" s="126">
        <v>1</v>
      </c>
      <c r="M247" s="126">
        <v>1</v>
      </c>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6"/>
      <c r="AY247" s="126"/>
      <c r="AZ247" s="126"/>
      <c r="BA247" s="126"/>
      <c r="BB247" s="126"/>
      <c r="BC247" s="126"/>
      <c r="BD247" s="126"/>
      <c r="BE247" s="126"/>
      <c r="BF247" s="126"/>
      <c r="BG247" s="126"/>
      <c r="BH247" s="126"/>
      <c r="BI247" s="77"/>
      <c r="BJ247" s="77"/>
      <c r="BK247" s="77"/>
      <c r="BL247" s="77"/>
    </row>
    <row r="248" spans="1:64" outlineLevel="1">
      <c r="A248" s="105"/>
      <c r="E248" s="105" t="s">
        <v>120</v>
      </c>
      <c r="F248" s="105"/>
      <c r="G248" s="4" t="s">
        <v>97</v>
      </c>
      <c r="H248" s="6" t="s">
        <v>113</v>
      </c>
      <c r="K248" s="126">
        <v>1</v>
      </c>
      <c r="L248" s="126">
        <v>1</v>
      </c>
      <c r="M248" s="126">
        <v>1</v>
      </c>
      <c r="N248" s="126"/>
      <c r="O248" s="126"/>
      <c r="P248" s="126"/>
      <c r="Q248" s="126"/>
      <c r="R248" s="126"/>
      <c r="S248" s="126"/>
      <c r="T248" s="126"/>
      <c r="U248" s="126"/>
      <c r="V248" s="126"/>
      <c r="W248" s="126"/>
      <c r="X248" s="126"/>
      <c r="Y248" s="126"/>
      <c r="Z248" s="126"/>
      <c r="AA248" s="126"/>
      <c r="AB248" s="126"/>
      <c r="AC248" s="126"/>
      <c r="AD248" s="126"/>
      <c r="AE248" s="126"/>
      <c r="AF248" s="126"/>
      <c r="AG248" s="126"/>
      <c r="AH248" s="126"/>
      <c r="AI248" s="126"/>
      <c r="AJ248" s="126"/>
      <c r="AK248" s="126"/>
      <c r="AL248" s="126"/>
      <c r="AM248" s="126"/>
      <c r="AN248" s="126"/>
      <c r="AO248" s="126"/>
      <c r="AP248" s="126"/>
      <c r="AQ248" s="126"/>
      <c r="AR248" s="126"/>
      <c r="AS248" s="126"/>
      <c r="AT248" s="126"/>
      <c r="AU248" s="126"/>
      <c r="AV248" s="126"/>
      <c r="AW248" s="126"/>
      <c r="AX248" s="126"/>
      <c r="AY248" s="126"/>
      <c r="AZ248" s="126"/>
      <c r="BA248" s="126"/>
      <c r="BB248" s="126"/>
      <c r="BC248" s="126"/>
      <c r="BD248" s="126"/>
      <c r="BE248" s="126"/>
      <c r="BF248" s="126"/>
      <c r="BG248" s="126"/>
      <c r="BH248" s="126"/>
      <c r="BI248" s="77"/>
      <c r="BJ248" s="77"/>
      <c r="BK248" s="77"/>
      <c r="BL248" s="77"/>
    </row>
    <row r="249" spans="1:64" outlineLevel="1">
      <c r="A249" s="105"/>
      <c r="E249" s="105" t="s">
        <v>121</v>
      </c>
      <c r="F249" s="105"/>
      <c r="G249" s="4" t="s">
        <v>97</v>
      </c>
      <c r="H249" s="6" t="s">
        <v>113</v>
      </c>
      <c r="K249" s="126">
        <v>1</v>
      </c>
      <c r="L249" s="126">
        <v>1</v>
      </c>
      <c r="M249" s="126">
        <v>1</v>
      </c>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6"/>
      <c r="AY249" s="126"/>
      <c r="AZ249" s="126"/>
      <c r="BA249" s="126"/>
      <c r="BB249" s="126"/>
      <c r="BC249" s="126"/>
      <c r="BD249" s="126"/>
      <c r="BE249" s="126"/>
      <c r="BF249" s="126"/>
      <c r="BG249" s="126"/>
      <c r="BH249" s="126"/>
      <c r="BI249" s="77"/>
      <c r="BJ249" s="77"/>
      <c r="BK249" s="77"/>
      <c r="BL249" s="77"/>
    </row>
    <row r="250" spans="1:64" outlineLevel="1">
      <c r="A250" s="105"/>
      <c r="E250" s="105" t="s">
        <v>133</v>
      </c>
      <c r="F250" s="105"/>
      <c r="G250" s="4" t="s">
        <v>97</v>
      </c>
      <c r="H250" s="6" t="s">
        <v>113</v>
      </c>
      <c r="K250" s="126">
        <v>1</v>
      </c>
      <c r="L250" s="126">
        <v>1</v>
      </c>
      <c r="M250" s="126">
        <v>1</v>
      </c>
      <c r="N250" s="126"/>
      <c r="O250" s="126"/>
      <c r="P250" s="126"/>
      <c r="Q250" s="126"/>
      <c r="R250" s="126"/>
      <c r="S250" s="126"/>
      <c r="T250" s="126"/>
      <c r="U250" s="126"/>
      <c r="V250" s="126"/>
      <c r="W250" s="126"/>
      <c r="X250" s="126"/>
      <c r="Y250" s="126"/>
      <c r="Z250" s="126"/>
      <c r="AA250" s="126"/>
      <c r="AB250" s="126"/>
      <c r="AC250" s="126"/>
      <c r="AD250" s="126"/>
      <c r="AE250" s="126"/>
      <c r="AF250" s="126"/>
      <c r="AG250" s="126"/>
      <c r="AH250" s="126"/>
      <c r="AI250" s="126"/>
      <c r="AJ250" s="126"/>
      <c r="AK250" s="126"/>
      <c r="AL250" s="126"/>
      <c r="AM250" s="126"/>
      <c r="AN250" s="126"/>
      <c r="AO250" s="126"/>
      <c r="AP250" s="126"/>
      <c r="AQ250" s="126"/>
      <c r="AR250" s="126"/>
      <c r="AS250" s="126"/>
      <c r="AT250" s="126"/>
      <c r="AU250" s="126"/>
      <c r="AV250" s="126"/>
      <c r="AW250" s="126"/>
      <c r="AX250" s="126"/>
      <c r="AY250" s="126"/>
      <c r="AZ250" s="126"/>
      <c r="BA250" s="126"/>
      <c r="BB250" s="126"/>
      <c r="BC250" s="126"/>
      <c r="BD250" s="126"/>
      <c r="BE250" s="126"/>
      <c r="BF250" s="126"/>
      <c r="BG250" s="126"/>
      <c r="BH250" s="126"/>
      <c r="BI250" s="77"/>
      <c r="BJ250" s="77"/>
      <c r="BK250" s="77"/>
      <c r="BL250" s="77"/>
    </row>
    <row r="251" spans="1:64" outlineLevel="1">
      <c r="A251" s="105"/>
      <c r="E251" s="105" t="s">
        <v>134</v>
      </c>
      <c r="F251" s="105"/>
      <c r="G251" s="4" t="s">
        <v>97</v>
      </c>
      <c r="H251" s="6" t="s">
        <v>113</v>
      </c>
      <c r="K251" s="126">
        <v>1</v>
      </c>
      <c r="L251" s="126">
        <v>1</v>
      </c>
      <c r="M251" s="126">
        <v>1</v>
      </c>
      <c r="N251" s="126"/>
      <c r="O251" s="126"/>
      <c r="P251" s="126"/>
      <c r="Q251" s="126"/>
      <c r="R251" s="126"/>
      <c r="S251" s="126"/>
      <c r="T251" s="126"/>
      <c r="U251" s="126"/>
      <c r="V251" s="126"/>
      <c r="W251" s="126"/>
      <c r="X251" s="126"/>
      <c r="Y251" s="126"/>
      <c r="Z251" s="126"/>
      <c r="AA251" s="126"/>
      <c r="AB251" s="126"/>
      <c r="AC251" s="126"/>
      <c r="AD251" s="126"/>
      <c r="AE251" s="126"/>
      <c r="AF251" s="126"/>
      <c r="AG251" s="126"/>
      <c r="AH251" s="126"/>
      <c r="AI251" s="126"/>
      <c r="AJ251" s="126"/>
      <c r="AK251" s="126"/>
      <c r="AL251" s="126"/>
      <c r="AM251" s="126"/>
      <c r="AN251" s="126"/>
      <c r="AO251" s="126"/>
      <c r="AP251" s="126"/>
      <c r="AQ251" s="126"/>
      <c r="AR251" s="126"/>
      <c r="AS251" s="126"/>
      <c r="AT251" s="126"/>
      <c r="AU251" s="126"/>
      <c r="AV251" s="126"/>
      <c r="AW251" s="126"/>
      <c r="AX251" s="126"/>
      <c r="AY251" s="126"/>
      <c r="AZ251" s="126"/>
      <c r="BA251" s="126"/>
      <c r="BB251" s="126"/>
      <c r="BC251" s="126"/>
      <c r="BD251" s="126"/>
      <c r="BE251" s="126"/>
      <c r="BF251" s="126"/>
      <c r="BG251" s="126"/>
      <c r="BH251" s="126"/>
      <c r="BI251" s="77"/>
      <c r="BJ251" s="77"/>
      <c r="BK251" s="77"/>
      <c r="BL251" s="77"/>
    </row>
    <row r="252" spans="1:64" outlineLevel="1">
      <c r="A252" s="105"/>
      <c r="E252" s="105" t="s">
        <v>135</v>
      </c>
      <c r="F252" s="105"/>
      <c r="G252" s="4" t="s">
        <v>97</v>
      </c>
      <c r="H252" s="6" t="s">
        <v>113</v>
      </c>
      <c r="K252" s="126">
        <v>1</v>
      </c>
      <c r="L252" s="126">
        <v>1</v>
      </c>
      <c r="M252" s="126">
        <v>1</v>
      </c>
      <c r="N252" s="126"/>
      <c r="O252" s="126"/>
      <c r="P252" s="126"/>
      <c r="Q252" s="126"/>
      <c r="R252" s="126"/>
      <c r="S252" s="126"/>
      <c r="T252" s="126"/>
      <c r="U252" s="126"/>
      <c r="V252" s="126"/>
      <c r="W252" s="126"/>
      <c r="X252" s="126"/>
      <c r="Y252" s="126"/>
      <c r="Z252" s="126"/>
      <c r="AA252" s="126"/>
      <c r="AB252" s="126"/>
      <c r="AC252" s="126"/>
      <c r="AD252" s="126"/>
      <c r="AE252" s="126"/>
      <c r="AF252" s="126"/>
      <c r="AG252" s="126"/>
      <c r="AH252" s="126"/>
      <c r="AI252" s="126"/>
      <c r="AJ252" s="126"/>
      <c r="AK252" s="126"/>
      <c r="AL252" s="126"/>
      <c r="AM252" s="126"/>
      <c r="AN252" s="126"/>
      <c r="AO252" s="126"/>
      <c r="AP252" s="126"/>
      <c r="AQ252" s="126"/>
      <c r="AR252" s="126"/>
      <c r="AS252" s="126"/>
      <c r="AT252" s="126"/>
      <c r="AU252" s="126"/>
      <c r="AV252" s="126"/>
      <c r="AW252" s="126"/>
      <c r="AX252" s="126"/>
      <c r="AY252" s="126"/>
      <c r="AZ252" s="126"/>
      <c r="BA252" s="126"/>
      <c r="BB252" s="126"/>
      <c r="BC252" s="126"/>
      <c r="BD252" s="126"/>
      <c r="BE252" s="126"/>
      <c r="BF252" s="126"/>
      <c r="BG252" s="126"/>
      <c r="BH252" s="126"/>
      <c r="BI252" s="77"/>
      <c r="BJ252" s="77"/>
      <c r="BK252" s="77"/>
      <c r="BL252" s="77"/>
    </row>
    <row r="253" spans="1:64" outlineLevel="1">
      <c r="A253" s="105"/>
      <c r="E253" s="20" t="s">
        <v>122</v>
      </c>
      <c r="F253" s="105"/>
      <c r="G253" s="4" t="s">
        <v>97</v>
      </c>
      <c r="H253" s="6" t="s">
        <v>113</v>
      </c>
      <c r="K253" s="126">
        <v>1</v>
      </c>
      <c r="L253" s="126">
        <v>1</v>
      </c>
      <c r="M253" s="126">
        <v>1</v>
      </c>
      <c r="N253" s="126"/>
      <c r="O253" s="126"/>
      <c r="P253" s="126"/>
      <c r="Q253" s="126"/>
      <c r="R253" s="126"/>
      <c r="S253" s="126"/>
      <c r="T253" s="126"/>
      <c r="U253" s="126"/>
      <c r="V253" s="126"/>
      <c r="W253" s="126"/>
      <c r="X253" s="126"/>
      <c r="Y253" s="126"/>
      <c r="Z253" s="126"/>
      <c r="AA253" s="126"/>
      <c r="AB253" s="126"/>
      <c r="AC253" s="126"/>
      <c r="AD253" s="126"/>
      <c r="AE253" s="126"/>
      <c r="AF253" s="126"/>
      <c r="AG253" s="126"/>
      <c r="AH253" s="126"/>
      <c r="AI253" s="126"/>
      <c r="AJ253" s="126"/>
      <c r="AK253" s="126"/>
      <c r="AL253" s="126"/>
      <c r="AM253" s="126"/>
      <c r="AN253" s="126"/>
      <c r="AO253" s="126"/>
      <c r="AP253" s="126"/>
      <c r="AQ253" s="126"/>
      <c r="AR253" s="126"/>
      <c r="AS253" s="126"/>
      <c r="AT253" s="126"/>
      <c r="AU253" s="126"/>
      <c r="AV253" s="126"/>
      <c r="AW253" s="126"/>
      <c r="AX253" s="126"/>
      <c r="AY253" s="126"/>
      <c r="AZ253" s="126"/>
      <c r="BA253" s="126"/>
      <c r="BB253" s="126"/>
      <c r="BC253" s="126"/>
      <c r="BD253" s="126"/>
      <c r="BE253" s="126"/>
      <c r="BF253" s="126"/>
      <c r="BG253" s="126"/>
      <c r="BH253" s="126"/>
      <c r="BI253" s="77"/>
      <c r="BJ253" s="77"/>
      <c r="BK253" s="77"/>
      <c r="BL253" s="77"/>
    </row>
    <row r="254" spans="1:64" outlineLevel="1">
      <c r="A254" s="20"/>
      <c r="E254" s="105" t="s">
        <v>123</v>
      </c>
      <c r="F254" s="105"/>
      <c r="G254" s="4" t="s">
        <v>97</v>
      </c>
      <c r="H254" s="6" t="s">
        <v>113</v>
      </c>
      <c r="K254" s="126">
        <v>1</v>
      </c>
      <c r="L254" s="126">
        <v>1</v>
      </c>
      <c r="M254" s="126">
        <v>1</v>
      </c>
      <c r="N254" s="126"/>
      <c r="O254" s="126"/>
      <c r="P254" s="126"/>
      <c r="Q254" s="126"/>
      <c r="R254" s="126"/>
      <c r="S254" s="126"/>
      <c r="T254" s="126"/>
      <c r="U254" s="126"/>
      <c r="V254" s="126"/>
      <c r="W254" s="126"/>
      <c r="X254" s="126"/>
      <c r="Y254" s="126"/>
      <c r="Z254" s="126"/>
      <c r="AA254" s="126"/>
      <c r="AB254" s="126"/>
      <c r="AC254" s="126"/>
      <c r="AD254" s="126"/>
      <c r="AE254" s="126"/>
      <c r="AF254" s="126"/>
      <c r="AG254" s="126"/>
      <c r="AH254" s="126"/>
      <c r="AI254" s="126"/>
      <c r="AJ254" s="126"/>
      <c r="AK254" s="126"/>
      <c r="AL254" s="126"/>
      <c r="AM254" s="126"/>
      <c r="AN254" s="126"/>
      <c r="AO254" s="126"/>
      <c r="AP254" s="126"/>
      <c r="AQ254" s="126"/>
      <c r="AR254" s="126"/>
      <c r="AS254" s="126"/>
      <c r="AT254" s="126"/>
      <c r="AU254" s="126"/>
      <c r="AV254" s="126"/>
      <c r="AW254" s="126"/>
      <c r="AX254" s="126"/>
      <c r="AY254" s="126"/>
      <c r="AZ254" s="126"/>
      <c r="BA254" s="126"/>
      <c r="BB254" s="126"/>
      <c r="BC254" s="126"/>
      <c r="BD254" s="126"/>
      <c r="BE254" s="126"/>
      <c r="BF254" s="126"/>
      <c r="BG254" s="126"/>
      <c r="BH254" s="126"/>
      <c r="BI254" s="77"/>
      <c r="BJ254" s="77"/>
      <c r="BK254" s="77"/>
      <c r="BL254" s="77"/>
    </row>
    <row r="255" spans="1:64" outlineLevel="1">
      <c r="A255" s="105"/>
      <c r="E255" s="105" t="s">
        <v>128</v>
      </c>
      <c r="F255" s="105"/>
      <c r="G255" s="4" t="s">
        <v>97</v>
      </c>
      <c r="H255" s="6" t="s">
        <v>113</v>
      </c>
      <c r="K255" s="126">
        <v>1</v>
      </c>
      <c r="L255" s="126">
        <v>1</v>
      </c>
      <c r="M255" s="126">
        <v>1</v>
      </c>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126"/>
      <c r="BC255" s="126"/>
      <c r="BD255" s="126"/>
      <c r="BE255" s="126"/>
      <c r="BF255" s="126"/>
      <c r="BG255" s="126"/>
      <c r="BH255" s="126"/>
      <c r="BI255" s="77"/>
      <c r="BJ255" s="77"/>
      <c r="BK255" s="77"/>
      <c r="BL255" s="77"/>
    </row>
    <row r="256" spans="1:64" outlineLevel="1">
      <c r="A256" s="105"/>
      <c r="E256" s="105" t="s">
        <v>136</v>
      </c>
      <c r="F256" s="105"/>
      <c r="G256" s="4" t="s">
        <v>97</v>
      </c>
      <c r="H256" s="6" t="s">
        <v>113</v>
      </c>
      <c r="K256" s="126">
        <v>1</v>
      </c>
      <c r="L256" s="126">
        <v>1</v>
      </c>
      <c r="M256" s="126">
        <v>1</v>
      </c>
      <c r="N256" s="126"/>
      <c r="O256" s="126"/>
      <c r="P256" s="126"/>
      <c r="Q256" s="126"/>
      <c r="R256" s="126"/>
      <c r="S256" s="126"/>
      <c r="T256" s="126"/>
      <c r="U256" s="126"/>
      <c r="V256" s="126"/>
      <c r="W256" s="126"/>
      <c r="X256" s="126"/>
      <c r="Y256" s="126"/>
      <c r="Z256" s="126"/>
      <c r="AA256" s="126"/>
      <c r="AB256" s="126"/>
      <c r="AC256" s="126"/>
      <c r="AD256" s="126"/>
      <c r="AE256" s="126"/>
      <c r="AF256" s="126"/>
      <c r="AG256" s="126"/>
      <c r="AH256" s="126"/>
      <c r="AI256" s="126"/>
      <c r="AJ256" s="126"/>
      <c r="AK256" s="126"/>
      <c r="AL256" s="126"/>
      <c r="AM256" s="126"/>
      <c r="AN256" s="126"/>
      <c r="AO256" s="126"/>
      <c r="AP256" s="126"/>
      <c r="AQ256" s="126"/>
      <c r="AR256" s="126"/>
      <c r="AS256" s="126"/>
      <c r="AT256" s="126"/>
      <c r="AU256" s="126"/>
      <c r="AV256" s="126"/>
      <c r="AW256" s="126"/>
      <c r="AX256" s="126"/>
      <c r="AY256" s="126"/>
      <c r="AZ256" s="126"/>
      <c r="BA256" s="126"/>
      <c r="BB256" s="126"/>
      <c r="BC256" s="126"/>
      <c r="BD256" s="126"/>
      <c r="BE256" s="126"/>
      <c r="BF256" s="126"/>
      <c r="BG256" s="126"/>
      <c r="BH256" s="126"/>
      <c r="BI256" s="77"/>
      <c r="BJ256" s="77"/>
      <c r="BK256" s="77"/>
      <c r="BL256" s="77"/>
    </row>
    <row r="257" spans="1:64" outlineLevel="1">
      <c r="A257" s="105"/>
      <c r="E257" s="105" t="s">
        <v>137</v>
      </c>
      <c r="F257" s="105"/>
      <c r="G257" s="4" t="s">
        <v>97</v>
      </c>
      <c r="H257" s="6" t="s">
        <v>113</v>
      </c>
      <c r="K257" s="126">
        <v>1</v>
      </c>
      <c r="L257" s="126">
        <v>1</v>
      </c>
      <c r="M257" s="126">
        <v>1</v>
      </c>
      <c r="N257" s="126"/>
      <c r="O257" s="126"/>
      <c r="P257" s="126"/>
      <c r="Q257" s="126"/>
      <c r="R257" s="126"/>
      <c r="S257" s="126"/>
      <c r="T257" s="126"/>
      <c r="U257" s="126"/>
      <c r="V257" s="126"/>
      <c r="W257" s="126"/>
      <c r="X257" s="126"/>
      <c r="Y257" s="126"/>
      <c r="Z257" s="126"/>
      <c r="AA257" s="126"/>
      <c r="AB257" s="126"/>
      <c r="AC257" s="126"/>
      <c r="AD257" s="126"/>
      <c r="AE257" s="126"/>
      <c r="AF257" s="126"/>
      <c r="AG257" s="126"/>
      <c r="AH257" s="126"/>
      <c r="AI257" s="126"/>
      <c r="AJ257" s="126"/>
      <c r="AK257" s="126"/>
      <c r="AL257" s="126"/>
      <c r="AM257" s="126"/>
      <c r="AN257" s="126"/>
      <c r="AO257" s="126"/>
      <c r="AP257" s="126"/>
      <c r="AQ257" s="126"/>
      <c r="AR257" s="126"/>
      <c r="AS257" s="126"/>
      <c r="AT257" s="126"/>
      <c r="AU257" s="126"/>
      <c r="AV257" s="126"/>
      <c r="AW257" s="126"/>
      <c r="AX257" s="126"/>
      <c r="AY257" s="126"/>
      <c r="AZ257" s="126"/>
      <c r="BA257" s="126"/>
      <c r="BB257" s="126"/>
      <c r="BC257" s="126"/>
      <c r="BD257" s="126"/>
      <c r="BE257" s="126"/>
      <c r="BF257" s="126"/>
      <c r="BG257" s="126"/>
      <c r="BH257" s="126"/>
      <c r="BI257" s="77"/>
      <c r="BJ257" s="77"/>
      <c r="BK257" s="77"/>
      <c r="BL257" s="77"/>
    </row>
    <row r="258" spans="1:64" outlineLevel="1">
      <c r="A258" s="105"/>
      <c r="E258" s="105" t="s">
        <v>138</v>
      </c>
      <c r="F258" s="105"/>
      <c r="G258" s="4" t="s">
        <v>97</v>
      </c>
      <c r="H258" s="6" t="s">
        <v>113</v>
      </c>
      <c r="K258" s="126">
        <v>1</v>
      </c>
      <c r="L258" s="126">
        <v>1</v>
      </c>
      <c r="M258" s="126">
        <v>1</v>
      </c>
      <c r="N258" s="126"/>
      <c r="O258" s="126"/>
      <c r="P258" s="126"/>
      <c r="Q258" s="126"/>
      <c r="R258" s="126"/>
      <c r="S258" s="126"/>
      <c r="T258" s="126"/>
      <c r="U258" s="126"/>
      <c r="V258" s="126"/>
      <c r="W258" s="126"/>
      <c r="X258" s="126"/>
      <c r="Y258" s="126"/>
      <c r="Z258" s="126"/>
      <c r="AA258" s="126"/>
      <c r="AB258" s="126"/>
      <c r="AC258" s="126"/>
      <c r="AD258" s="126"/>
      <c r="AE258" s="126"/>
      <c r="AF258" s="126"/>
      <c r="AG258" s="126"/>
      <c r="AH258" s="126"/>
      <c r="AI258" s="126"/>
      <c r="AJ258" s="126"/>
      <c r="AK258" s="126"/>
      <c r="AL258" s="126"/>
      <c r="AM258" s="126"/>
      <c r="AN258" s="126"/>
      <c r="AO258" s="126"/>
      <c r="AP258" s="126"/>
      <c r="AQ258" s="126"/>
      <c r="AR258" s="126"/>
      <c r="AS258" s="126"/>
      <c r="AT258" s="126"/>
      <c r="AU258" s="126"/>
      <c r="AV258" s="126"/>
      <c r="AW258" s="126"/>
      <c r="AX258" s="126"/>
      <c r="AY258" s="126"/>
      <c r="AZ258" s="126"/>
      <c r="BA258" s="126"/>
      <c r="BB258" s="126"/>
      <c r="BC258" s="126"/>
      <c r="BD258" s="126"/>
      <c r="BE258" s="126"/>
      <c r="BF258" s="126"/>
      <c r="BG258" s="126"/>
      <c r="BH258" s="126"/>
      <c r="BI258" s="77"/>
      <c r="BJ258" s="77"/>
      <c r="BK258" s="77"/>
      <c r="BL258" s="77"/>
    </row>
    <row r="259" spans="1:64" outlineLevel="1">
      <c r="A259" s="105"/>
      <c r="E259" s="20" t="s">
        <v>124</v>
      </c>
      <c r="F259" s="105"/>
      <c r="G259" s="4" t="s">
        <v>97</v>
      </c>
      <c r="H259" s="6" t="s">
        <v>113</v>
      </c>
      <c r="K259" s="126">
        <v>1</v>
      </c>
      <c r="L259" s="126">
        <v>1</v>
      </c>
      <c r="M259" s="126">
        <v>1</v>
      </c>
      <c r="N259" s="126"/>
      <c r="O259" s="126"/>
      <c r="P259" s="126"/>
      <c r="Q259" s="126"/>
      <c r="R259" s="126"/>
      <c r="S259" s="126"/>
      <c r="T259" s="126"/>
      <c r="U259" s="126"/>
      <c r="V259" s="126"/>
      <c r="W259" s="126"/>
      <c r="X259" s="126"/>
      <c r="Y259" s="126"/>
      <c r="Z259" s="126"/>
      <c r="AA259" s="126"/>
      <c r="AB259" s="126"/>
      <c r="AC259" s="126"/>
      <c r="AD259" s="126"/>
      <c r="AE259" s="126"/>
      <c r="AF259" s="126"/>
      <c r="AG259" s="126"/>
      <c r="AH259" s="126"/>
      <c r="AI259" s="126"/>
      <c r="AJ259" s="126"/>
      <c r="AK259" s="126"/>
      <c r="AL259" s="126"/>
      <c r="AM259" s="126"/>
      <c r="AN259" s="126"/>
      <c r="AO259" s="126"/>
      <c r="AP259" s="126"/>
      <c r="AQ259" s="126"/>
      <c r="AR259" s="126"/>
      <c r="AS259" s="126"/>
      <c r="AT259" s="126"/>
      <c r="AU259" s="126"/>
      <c r="AV259" s="126"/>
      <c r="AW259" s="126"/>
      <c r="AX259" s="126"/>
      <c r="AY259" s="126"/>
      <c r="AZ259" s="126"/>
      <c r="BA259" s="126"/>
      <c r="BB259" s="126"/>
      <c r="BC259" s="126"/>
      <c r="BD259" s="126"/>
      <c r="BE259" s="126"/>
      <c r="BF259" s="126"/>
      <c r="BG259" s="126"/>
      <c r="BH259" s="126"/>
      <c r="BI259" s="77"/>
      <c r="BJ259" s="77"/>
      <c r="BK259" s="77"/>
      <c r="BL259" s="77"/>
    </row>
    <row r="260" spans="1:64" outlineLevel="1">
      <c r="A260" s="105"/>
      <c r="E260" s="20" t="s">
        <v>125</v>
      </c>
      <c r="F260" s="105"/>
      <c r="G260" s="4" t="s">
        <v>97</v>
      </c>
      <c r="H260" s="6" t="s">
        <v>113</v>
      </c>
      <c r="K260" s="26">
        <v>1</v>
      </c>
      <c r="L260" s="26">
        <v>1</v>
      </c>
      <c r="M260" s="26">
        <v>1</v>
      </c>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c r="BA260" s="26"/>
      <c r="BB260" s="26"/>
      <c r="BC260" s="26"/>
      <c r="BD260" s="26"/>
      <c r="BE260" s="26"/>
      <c r="BF260" s="26"/>
      <c r="BG260" s="26"/>
      <c r="BH260" s="26"/>
      <c r="BI260" s="77"/>
      <c r="BJ260" s="77"/>
      <c r="BK260" s="77"/>
      <c r="BL260" s="77"/>
    </row>
    <row r="261" spans="1:64" outlineLevel="1">
      <c r="A261" s="20"/>
      <c r="E261" s="20" t="s">
        <v>126</v>
      </c>
      <c r="F261" s="105"/>
      <c r="G261" s="4" t="s">
        <v>97</v>
      </c>
      <c r="H261" s="6" t="s">
        <v>113</v>
      </c>
      <c r="K261" s="126">
        <v>1</v>
      </c>
      <c r="L261" s="126">
        <v>1</v>
      </c>
      <c r="M261" s="126">
        <v>1</v>
      </c>
      <c r="N261" s="126"/>
      <c r="O261" s="126"/>
      <c r="P261" s="126"/>
      <c r="Q261" s="126"/>
      <c r="R261" s="126"/>
      <c r="S261" s="126"/>
      <c r="T261" s="126"/>
      <c r="U261" s="126"/>
      <c r="V261" s="126"/>
      <c r="W261" s="126"/>
      <c r="X261" s="126"/>
      <c r="Y261" s="126"/>
      <c r="Z261" s="126"/>
      <c r="AA261" s="126"/>
      <c r="AB261" s="126"/>
      <c r="AC261" s="126"/>
      <c r="AD261" s="126"/>
      <c r="AE261" s="126"/>
      <c r="AF261" s="126"/>
      <c r="AG261" s="126"/>
      <c r="AH261" s="126"/>
      <c r="AI261" s="126"/>
      <c r="AJ261" s="126"/>
      <c r="AK261" s="126"/>
      <c r="AL261" s="126"/>
      <c r="AM261" s="126"/>
      <c r="AN261" s="126"/>
      <c r="AO261" s="126"/>
      <c r="AP261" s="126"/>
      <c r="AQ261" s="126"/>
      <c r="AR261" s="126"/>
      <c r="AS261" s="126"/>
      <c r="AT261" s="126"/>
      <c r="AU261" s="126"/>
      <c r="AV261" s="126"/>
      <c r="AW261" s="126"/>
      <c r="AX261" s="126"/>
      <c r="AY261" s="126"/>
      <c r="AZ261" s="126"/>
      <c r="BA261" s="126"/>
      <c r="BB261" s="126"/>
      <c r="BC261" s="126"/>
      <c r="BD261" s="126"/>
      <c r="BE261" s="126"/>
      <c r="BF261" s="126"/>
      <c r="BG261" s="126"/>
      <c r="BH261" s="126"/>
      <c r="BI261" s="77"/>
      <c r="BJ261" s="77"/>
      <c r="BK261" s="77"/>
      <c r="BL261" s="77"/>
    </row>
    <row r="262" spans="1:64" outlineLevel="1">
      <c r="A262" s="105"/>
      <c r="E262" s="20" t="s">
        <v>127</v>
      </c>
      <c r="F262" s="105"/>
      <c r="G262" s="4" t="s">
        <v>97</v>
      </c>
      <c r="H262" s="6" t="s">
        <v>113</v>
      </c>
      <c r="K262" s="126">
        <v>1</v>
      </c>
      <c r="L262" s="126">
        <v>1</v>
      </c>
      <c r="M262" s="126">
        <v>1</v>
      </c>
      <c r="N262" s="126"/>
      <c r="O262" s="126"/>
      <c r="P262" s="126"/>
      <c r="Q262" s="126"/>
      <c r="R262" s="126"/>
      <c r="S262" s="126"/>
      <c r="T262" s="126"/>
      <c r="U262" s="126"/>
      <c r="V262" s="126"/>
      <c r="W262" s="126"/>
      <c r="X262" s="126"/>
      <c r="Y262" s="126"/>
      <c r="Z262" s="126"/>
      <c r="AA262" s="126"/>
      <c r="AB262" s="126"/>
      <c r="AC262" s="126"/>
      <c r="AD262" s="126"/>
      <c r="AE262" s="126"/>
      <c r="AF262" s="126"/>
      <c r="AG262" s="126"/>
      <c r="AH262" s="126"/>
      <c r="AI262" s="126"/>
      <c r="AJ262" s="126"/>
      <c r="AK262" s="126"/>
      <c r="AL262" s="126"/>
      <c r="AM262" s="126"/>
      <c r="AN262" s="126"/>
      <c r="AO262" s="126"/>
      <c r="AP262" s="126"/>
      <c r="AQ262" s="126"/>
      <c r="AR262" s="126"/>
      <c r="AS262" s="126"/>
      <c r="AT262" s="126"/>
      <c r="AU262" s="126"/>
      <c r="AV262" s="126"/>
      <c r="AW262" s="126"/>
      <c r="AX262" s="126"/>
      <c r="AY262" s="126"/>
      <c r="AZ262" s="126"/>
      <c r="BA262" s="126"/>
      <c r="BB262" s="126"/>
      <c r="BC262" s="126"/>
      <c r="BD262" s="126"/>
      <c r="BE262" s="126"/>
      <c r="BF262" s="126"/>
      <c r="BG262" s="126"/>
      <c r="BH262" s="126"/>
      <c r="BI262" s="77"/>
      <c r="BJ262" s="77"/>
      <c r="BK262" s="77"/>
      <c r="BL262" s="77"/>
    </row>
    <row r="263" spans="1:64">
      <c r="A263" s="105"/>
      <c r="E263" s="20"/>
      <c r="F263" s="20"/>
      <c r="K263" s="21"/>
      <c r="L263" s="22"/>
      <c r="M263" s="22"/>
      <c r="N263" s="22"/>
      <c r="O263" s="22"/>
      <c r="P263" s="22"/>
      <c r="Q263" s="22"/>
      <c r="R263" s="22"/>
      <c r="S263" s="22"/>
      <c r="T263" s="22"/>
      <c r="U263" s="22"/>
      <c r="V263" s="22"/>
      <c r="W263" s="22"/>
      <c r="X263" s="22"/>
      <c r="Y263" s="22"/>
      <c r="Z263" s="22"/>
      <c r="AA263" s="22"/>
      <c r="AB263" s="22"/>
      <c r="AC263" s="22"/>
      <c r="AD263" s="22"/>
      <c r="AE263" s="22"/>
      <c r="AF263" s="22"/>
      <c r="AG263" s="22"/>
      <c r="AH263" s="22"/>
      <c r="AI263" s="22"/>
      <c r="AJ263" s="22"/>
      <c r="AK263" s="22"/>
      <c r="AL263" s="22"/>
      <c r="AM263" s="22"/>
      <c r="AN263" s="22"/>
      <c r="AO263" s="22"/>
      <c r="AP263" s="22"/>
      <c r="AQ263" s="22"/>
      <c r="AR263" s="22"/>
      <c r="AS263" s="22"/>
      <c r="AT263" s="22"/>
      <c r="AU263" s="22"/>
      <c r="AV263" s="22"/>
      <c r="AW263" s="22"/>
      <c r="AX263" s="22"/>
      <c r="AY263" s="22"/>
      <c r="AZ263" s="22"/>
      <c r="BA263" s="22"/>
      <c r="BB263" s="22"/>
      <c r="BC263" s="22"/>
      <c r="BD263" s="22"/>
      <c r="BE263" s="22"/>
      <c r="BF263" s="22"/>
      <c r="BG263" s="22"/>
      <c r="BH263" s="22"/>
      <c r="BI263" s="22"/>
      <c r="BJ263" s="22"/>
      <c r="BK263" s="22"/>
      <c r="BL263" s="22"/>
    </row>
    <row r="264" spans="1:64" outlineLevel="1">
      <c r="C264" s="226">
        <f>MAX($B$4:C263)+0.1</f>
        <v>7.5999999999999979</v>
      </c>
      <c r="D264" s="227" t="s">
        <v>105</v>
      </c>
      <c r="E264" s="33"/>
      <c r="F264" s="33"/>
      <c r="G264" s="32"/>
      <c r="H264" s="34"/>
      <c r="I264" s="34"/>
      <c r="J264" s="34"/>
      <c r="K264" s="35"/>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6"/>
      <c r="AY264" s="36"/>
      <c r="AZ264" s="36"/>
      <c r="BA264" s="36"/>
      <c r="BB264" s="36"/>
      <c r="BC264" s="36"/>
      <c r="BD264" s="36"/>
      <c r="BE264" s="36"/>
      <c r="BF264" s="36"/>
      <c r="BG264" s="36"/>
      <c r="BH264" s="36"/>
      <c r="BI264" s="36"/>
      <c r="BJ264" s="36"/>
      <c r="BK264" s="36"/>
      <c r="BL264" s="22"/>
    </row>
    <row r="265" spans="1:64" outlineLevel="1">
      <c r="E265" s="20"/>
      <c r="F265" s="20"/>
      <c r="K265" s="67">
        <v>1</v>
      </c>
      <c r="L265" s="67">
        <f>K265+1</f>
        <v>2</v>
      </c>
      <c r="M265" s="67">
        <f t="shared" ref="M265:BD265" si="78">L265+1</f>
        <v>3</v>
      </c>
      <c r="N265" s="67">
        <f t="shared" si="78"/>
        <v>4</v>
      </c>
      <c r="O265" s="67">
        <f t="shared" si="78"/>
        <v>5</v>
      </c>
      <c r="P265" s="67">
        <f t="shared" si="78"/>
        <v>6</v>
      </c>
      <c r="Q265" s="67">
        <f t="shared" si="78"/>
        <v>7</v>
      </c>
      <c r="R265" s="67">
        <f t="shared" si="78"/>
        <v>8</v>
      </c>
      <c r="S265" s="67">
        <f t="shared" si="78"/>
        <v>9</v>
      </c>
      <c r="T265" s="67">
        <f t="shared" si="78"/>
        <v>10</v>
      </c>
      <c r="U265" s="67">
        <f t="shared" si="78"/>
        <v>11</v>
      </c>
      <c r="V265" s="67">
        <f t="shared" si="78"/>
        <v>12</v>
      </c>
      <c r="W265" s="67">
        <f t="shared" si="78"/>
        <v>13</v>
      </c>
      <c r="X265" s="67">
        <f t="shared" si="78"/>
        <v>14</v>
      </c>
      <c r="Y265" s="67">
        <f t="shared" si="78"/>
        <v>15</v>
      </c>
      <c r="Z265" s="67">
        <f t="shared" si="78"/>
        <v>16</v>
      </c>
      <c r="AA265" s="67">
        <f t="shared" si="78"/>
        <v>17</v>
      </c>
      <c r="AB265" s="67">
        <f t="shared" si="78"/>
        <v>18</v>
      </c>
      <c r="AC265" s="67">
        <f t="shared" si="78"/>
        <v>19</v>
      </c>
      <c r="AD265" s="67">
        <f t="shared" si="78"/>
        <v>20</v>
      </c>
      <c r="AE265" s="67">
        <f t="shared" si="78"/>
        <v>21</v>
      </c>
      <c r="AF265" s="67">
        <f t="shared" si="78"/>
        <v>22</v>
      </c>
      <c r="AG265" s="67">
        <f t="shared" si="78"/>
        <v>23</v>
      </c>
      <c r="AH265" s="67">
        <f t="shared" si="78"/>
        <v>24</v>
      </c>
      <c r="AI265" s="67">
        <f t="shared" si="78"/>
        <v>25</v>
      </c>
      <c r="AJ265" s="67">
        <f t="shared" si="78"/>
        <v>26</v>
      </c>
      <c r="AK265" s="67">
        <f t="shared" si="78"/>
        <v>27</v>
      </c>
      <c r="AL265" s="67">
        <f t="shared" si="78"/>
        <v>28</v>
      </c>
      <c r="AM265" s="67">
        <f t="shared" si="78"/>
        <v>29</v>
      </c>
      <c r="AN265" s="67">
        <f t="shared" si="78"/>
        <v>30</v>
      </c>
      <c r="AO265" s="67">
        <f t="shared" si="78"/>
        <v>31</v>
      </c>
      <c r="AP265" s="67">
        <f t="shared" si="78"/>
        <v>32</v>
      </c>
      <c r="AQ265" s="67">
        <f t="shared" si="78"/>
        <v>33</v>
      </c>
      <c r="AR265" s="67">
        <f t="shared" si="78"/>
        <v>34</v>
      </c>
      <c r="AS265" s="67">
        <f t="shared" si="78"/>
        <v>35</v>
      </c>
      <c r="AT265" s="67">
        <f t="shared" si="78"/>
        <v>36</v>
      </c>
      <c r="AU265" s="67">
        <f t="shared" si="78"/>
        <v>37</v>
      </c>
      <c r="AV265" s="67">
        <f t="shared" si="78"/>
        <v>38</v>
      </c>
      <c r="AW265" s="67">
        <f t="shared" si="78"/>
        <v>39</v>
      </c>
      <c r="AX265" s="67">
        <f t="shared" si="78"/>
        <v>40</v>
      </c>
      <c r="AY265" s="67">
        <f t="shared" si="78"/>
        <v>41</v>
      </c>
      <c r="AZ265" s="67">
        <f t="shared" si="78"/>
        <v>42</v>
      </c>
      <c r="BA265" s="67">
        <f t="shared" si="78"/>
        <v>43</v>
      </c>
      <c r="BB265" s="67">
        <f t="shared" si="78"/>
        <v>44</v>
      </c>
      <c r="BC265" s="67">
        <f t="shared" si="78"/>
        <v>45</v>
      </c>
      <c r="BD265" s="67">
        <f t="shared" si="78"/>
        <v>46</v>
      </c>
      <c r="BI265" s="22"/>
      <c r="BJ265" s="22"/>
      <c r="BK265" s="22"/>
      <c r="BL265" s="22"/>
    </row>
    <row r="266" spans="1:64" outlineLevel="1">
      <c r="D266" s="105"/>
      <c r="E266" s="105" t="s">
        <v>119</v>
      </c>
      <c r="F266" s="20"/>
      <c r="G266" s="4" t="s">
        <v>97</v>
      </c>
      <c r="H266" s="6" t="str">
        <f>INDEX($E$20:$E$24,MATCH($H$25,$H$20:$H$24,0))</f>
        <v>Base case</v>
      </c>
      <c r="K266" s="27">
        <f>CHOOSE($H$25,K171,K190,K209,K228,K247)</f>
        <v>1</v>
      </c>
      <c r="L266" s="27">
        <f t="shared" ref="L266:M266" si="79">CHOOSE($H$25,L171,L190,L209,L228,L247)</f>
        <v>1</v>
      </c>
      <c r="M266" s="27">
        <f t="shared" si="79"/>
        <v>1</v>
      </c>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27"/>
      <c r="AS266" s="27"/>
      <c r="AT266" s="27"/>
      <c r="AU266" s="27"/>
      <c r="AV266" s="27"/>
      <c r="AW266" s="27"/>
      <c r="AX266" s="27"/>
      <c r="AY266" s="27"/>
      <c r="AZ266" s="27"/>
      <c r="BA266" s="27"/>
      <c r="BB266" s="27"/>
      <c r="BC266" s="27"/>
      <c r="BD266" s="27"/>
      <c r="BI266" s="22"/>
      <c r="BJ266" s="22"/>
      <c r="BK266" s="22"/>
      <c r="BL266" s="22"/>
    </row>
    <row r="267" spans="1:64" outlineLevel="1">
      <c r="A267" s="105"/>
      <c r="D267" s="105"/>
      <c r="E267" s="105" t="s">
        <v>120</v>
      </c>
      <c r="F267" s="20"/>
      <c r="G267" s="4" t="s">
        <v>97</v>
      </c>
      <c r="H267" s="6" t="str">
        <f t="shared" ref="H267:H279" si="80">INDEX($E$20:$E$24,MATCH($H$25,$H$20:$H$24,0))</f>
        <v>Base case</v>
      </c>
      <c r="K267" s="27">
        <f>CHOOSE($H$25,K172,K191,K210,K229,K248)</f>
        <v>1</v>
      </c>
      <c r="L267" s="27">
        <f t="shared" ref="L267:M267" si="81">CHOOSE($H$25,L172,L191,L210,L229,L248)</f>
        <v>1</v>
      </c>
      <c r="M267" s="27">
        <f t="shared" si="81"/>
        <v>1</v>
      </c>
      <c r="N267" s="27"/>
      <c r="O267" s="27"/>
      <c r="P267" s="27"/>
      <c r="Q267" s="27"/>
      <c r="R267" s="27"/>
      <c r="S267" s="27"/>
      <c r="T267" s="27"/>
      <c r="U267" s="27"/>
      <c r="V267" s="27"/>
      <c r="W267" s="27"/>
      <c r="X267" s="27"/>
      <c r="Y267" s="27"/>
      <c r="Z267" s="27"/>
      <c r="AA267" s="27"/>
      <c r="AB267" s="27"/>
      <c r="AC267" s="27"/>
      <c r="AD267" s="27"/>
      <c r="AE267" s="27"/>
      <c r="AF267" s="27"/>
      <c r="AG267" s="27"/>
      <c r="AH267" s="27"/>
      <c r="AI267" s="27"/>
      <c r="AJ267" s="27"/>
      <c r="AK267" s="27"/>
      <c r="AL267" s="27"/>
      <c r="AM267" s="27"/>
      <c r="AN267" s="27"/>
      <c r="AO267" s="27"/>
      <c r="AP267" s="27"/>
      <c r="AQ267" s="27"/>
      <c r="AR267" s="27"/>
      <c r="AS267" s="27"/>
      <c r="AT267" s="27"/>
      <c r="AU267" s="27"/>
      <c r="AV267" s="27"/>
      <c r="AW267" s="27"/>
      <c r="AX267" s="27"/>
      <c r="AY267" s="27"/>
      <c r="AZ267" s="27"/>
      <c r="BA267" s="27"/>
      <c r="BB267" s="27"/>
      <c r="BC267" s="27"/>
      <c r="BD267" s="27"/>
      <c r="BI267" s="22"/>
      <c r="BJ267" s="22"/>
      <c r="BK267" s="22"/>
      <c r="BL267" s="22"/>
    </row>
    <row r="268" spans="1:64" outlineLevel="1">
      <c r="A268" s="105"/>
      <c r="D268" s="105"/>
      <c r="E268" s="105" t="s">
        <v>121</v>
      </c>
      <c r="F268" s="20"/>
      <c r="G268" s="4" t="s">
        <v>97</v>
      </c>
      <c r="H268" s="6" t="str">
        <f t="shared" si="80"/>
        <v>Base case</v>
      </c>
      <c r="K268" s="27">
        <f t="shared" ref="K268:M268" si="82">CHOOSE($H$25,K173,K192,K211,K230,K249)</f>
        <v>1</v>
      </c>
      <c r="L268" s="27">
        <f t="shared" si="82"/>
        <v>1</v>
      </c>
      <c r="M268" s="27">
        <f t="shared" si="82"/>
        <v>1</v>
      </c>
      <c r="N268" s="27"/>
      <c r="O268" s="27"/>
      <c r="P268" s="27"/>
      <c r="Q268" s="27"/>
      <c r="R268" s="27"/>
      <c r="S268" s="27"/>
      <c r="T268" s="27"/>
      <c r="U268" s="27"/>
      <c r="V268" s="27"/>
      <c r="W268" s="27"/>
      <c r="X268" s="27"/>
      <c r="Y268" s="27"/>
      <c r="Z268" s="27"/>
      <c r="AA268" s="27"/>
      <c r="AB268" s="27"/>
      <c r="AC268" s="27"/>
      <c r="AD268" s="27"/>
      <c r="AE268" s="27"/>
      <c r="AF268" s="27"/>
      <c r="AG268" s="27"/>
      <c r="AH268" s="27"/>
      <c r="AI268" s="27"/>
      <c r="AJ268" s="27"/>
      <c r="AK268" s="27"/>
      <c r="AL268" s="27"/>
      <c r="AM268" s="27"/>
      <c r="AN268" s="27"/>
      <c r="AO268" s="27"/>
      <c r="AP268" s="27"/>
      <c r="AQ268" s="27"/>
      <c r="AR268" s="27"/>
      <c r="AS268" s="27"/>
      <c r="AT268" s="27"/>
      <c r="AU268" s="27"/>
      <c r="AV268" s="27"/>
      <c r="AW268" s="27"/>
      <c r="AX268" s="27"/>
      <c r="AY268" s="27"/>
      <c r="AZ268" s="27"/>
      <c r="BA268" s="27"/>
      <c r="BB268" s="27"/>
      <c r="BC268" s="27"/>
      <c r="BD268" s="27"/>
      <c r="BI268" s="22"/>
      <c r="BJ268" s="22"/>
      <c r="BK268" s="22"/>
      <c r="BL268" s="22"/>
    </row>
    <row r="269" spans="1:64" outlineLevel="1">
      <c r="A269" s="105"/>
      <c r="D269" s="105"/>
      <c r="E269" s="105" t="s">
        <v>133</v>
      </c>
      <c r="F269" s="20"/>
      <c r="G269" s="4" t="s">
        <v>97</v>
      </c>
      <c r="H269" s="6" t="str">
        <f t="shared" ref="H269:H277" si="83">INDEX($E$20:$E$24,MATCH($H$25,$H$20:$H$24,0))</f>
        <v>Base case</v>
      </c>
      <c r="K269" s="27">
        <f t="shared" ref="K269:M269" si="84">CHOOSE($H$25,K174,K193,K212,K231,K250)</f>
        <v>1</v>
      </c>
      <c r="L269" s="27">
        <f t="shared" si="84"/>
        <v>1</v>
      </c>
      <c r="M269" s="27">
        <f t="shared" si="84"/>
        <v>1</v>
      </c>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27"/>
      <c r="AM269" s="27"/>
      <c r="AN269" s="27"/>
      <c r="AO269" s="27"/>
      <c r="AP269" s="27"/>
      <c r="AQ269" s="27"/>
      <c r="AR269" s="27"/>
      <c r="AS269" s="27"/>
      <c r="AT269" s="27"/>
      <c r="AU269" s="27"/>
      <c r="AV269" s="27"/>
      <c r="AW269" s="27"/>
      <c r="AX269" s="27"/>
      <c r="AY269" s="27"/>
      <c r="AZ269" s="27"/>
      <c r="BA269" s="27"/>
      <c r="BB269" s="27"/>
      <c r="BC269" s="27"/>
      <c r="BD269" s="27"/>
      <c r="BI269" s="22"/>
      <c r="BJ269" s="22"/>
      <c r="BK269" s="22"/>
      <c r="BL269" s="22"/>
    </row>
    <row r="270" spans="1:64" outlineLevel="1">
      <c r="A270" s="105"/>
      <c r="D270" s="105"/>
      <c r="E270" s="105" t="s">
        <v>134</v>
      </c>
      <c r="F270" s="20"/>
      <c r="G270" s="4" t="s">
        <v>97</v>
      </c>
      <c r="H270" s="6" t="str">
        <f t="shared" si="83"/>
        <v>Base case</v>
      </c>
      <c r="K270" s="27">
        <f t="shared" ref="K270:M270" si="85">CHOOSE($H$25,K175,K194,K213,K232,K251)</f>
        <v>1</v>
      </c>
      <c r="L270" s="27">
        <f t="shared" si="85"/>
        <v>1</v>
      </c>
      <c r="M270" s="27">
        <f t="shared" si="85"/>
        <v>1</v>
      </c>
      <c r="N270" s="27"/>
      <c r="O270" s="27"/>
      <c r="P270" s="27"/>
      <c r="Q270" s="27"/>
      <c r="R270" s="27"/>
      <c r="S270" s="27"/>
      <c r="T270" s="27"/>
      <c r="U270" s="27"/>
      <c r="V270" s="27"/>
      <c r="W270" s="27"/>
      <c r="X270" s="27"/>
      <c r="Y270" s="27"/>
      <c r="Z270" s="27"/>
      <c r="AA270" s="27"/>
      <c r="AB270" s="27"/>
      <c r="AC270" s="27"/>
      <c r="AD270" s="27"/>
      <c r="AE270" s="27"/>
      <c r="AF270" s="27"/>
      <c r="AG270" s="27"/>
      <c r="AH270" s="27"/>
      <c r="AI270" s="27"/>
      <c r="AJ270" s="27"/>
      <c r="AK270" s="27"/>
      <c r="AL270" s="27"/>
      <c r="AM270" s="27"/>
      <c r="AN270" s="27"/>
      <c r="AO270" s="27"/>
      <c r="AP270" s="27"/>
      <c r="AQ270" s="27"/>
      <c r="AR270" s="27"/>
      <c r="AS270" s="27"/>
      <c r="AT270" s="27"/>
      <c r="AU270" s="27"/>
      <c r="AV270" s="27"/>
      <c r="AW270" s="27"/>
      <c r="AX270" s="27"/>
      <c r="AY270" s="27"/>
      <c r="AZ270" s="27"/>
      <c r="BA270" s="27"/>
      <c r="BB270" s="27"/>
      <c r="BC270" s="27"/>
      <c r="BD270" s="27"/>
      <c r="BI270" s="22"/>
      <c r="BJ270" s="22"/>
      <c r="BK270" s="22"/>
      <c r="BL270" s="22"/>
    </row>
    <row r="271" spans="1:64" outlineLevel="1">
      <c r="A271" s="105"/>
      <c r="D271" s="105"/>
      <c r="E271" s="105" t="s">
        <v>135</v>
      </c>
      <c r="F271" s="20"/>
      <c r="G271" s="4" t="s">
        <v>97</v>
      </c>
      <c r="H271" s="6" t="str">
        <f t="shared" si="83"/>
        <v>Base case</v>
      </c>
      <c r="K271" s="27">
        <f t="shared" ref="K271:M271" si="86">CHOOSE($H$25,K176,K195,K214,K233,K252)</f>
        <v>1</v>
      </c>
      <c r="L271" s="27">
        <f t="shared" si="86"/>
        <v>1</v>
      </c>
      <c r="M271" s="27">
        <f t="shared" si="86"/>
        <v>1</v>
      </c>
      <c r="N271" s="27"/>
      <c r="O271" s="27"/>
      <c r="P271" s="27"/>
      <c r="Q271" s="27"/>
      <c r="R271" s="27"/>
      <c r="S271" s="27"/>
      <c r="T271" s="27"/>
      <c r="U271" s="27"/>
      <c r="V271" s="27"/>
      <c r="W271" s="27"/>
      <c r="X271" s="27"/>
      <c r="Y271" s="27"/>
      <c r="Z271" s="27"/>
      <c r="AA271" s="27"/>
      <c r="AB271" s="27"/>
      <c r="AC271" s="27"/>
      <c r="AD271" s="27"/>
      <c r="AE271" s="27"/>
      <c r="AF271" s="27"/>
      <c r="AG271" s="27"/>
      <c r="AH271" s="27"/>
      <c r="AI271" s="27"/>
      <c r="AJ271" s="27"/>
      <c r="AK271" s="27"/>
      <c r="AL271" s="27"/>
      <c r="AM271" s="27"/>
      <c r="AN271" s="27"/>
      <c r="AO271" s="27"/>
      <c r="AP271" s="27"/>
      <c r="AQ271" s="27"/>
      <c r="AR271" s="27"/>
      <c r="AS271" s="27"/>
      <c r="AT271" s="27"/>
      <c r="AU271" s="27"/>
      <c r="AV271" s="27"/>
      <c r="AW271" s="27"/>
      <c r="AX271" s="27"/>
      <c r="AY271" s="27"/>
      <c r="AZ271" s="27"/>
      <c r="BA271" s="27"/>
      <c r="BB271" s="27"/>
      <c r="BC271" s="27"/>
      <c r="BD271" s="27"/>
      <c r="BI271" s="22"/>
      <c r="BJ271" s="22"/>
      <c r="BK271" s="22"/>
      <c r="BL271" s="22"/>
    </row>
    <row r="272" spans="1:64" outlineLevel="1">
      <c r="A272" s="105"/>
      <c r="D272" s="20"/>
      <c r="E272" s="20" t="s">
        <v>122</v>
      </c>
      <c r="F272" s="20"/>
      <c r="G272" s="4" t="s">
        <v>97</v>
      </c>
      <c r="H272" s="6" t="str">
        <f t="shared" si="80"/>
        <v>Base case</v>
      </c>
      <c r="K272" s="27">
        <f t="shared" ref="K272:M272" si="87">CHOOSE($H$25,K177,K196,K215,K234,K253)</f>
        <v>1</v>
      </c>
      <c r="L272" s="27">
        <f t="shared" si="87"/>
        <v>1</v>
      </c>
      <c r="M272" s="27">
        <f t="shared" si="87"/>
        <v>1</v>
      </c>
      <c r="N272" s="27"/>
      <c r="O272" s="27"/>
      <c r="P272" s="27"/>
      <c r="Q272" s="27"/>
      <c r="R272" s="27"/>
      <c r="S272" s="27"/>
      <c r="T272" s="27"/>
      <c r="U272" s="27"/>
      <c r="V272" s="27"/>
      <c r="W272" s="27"/>
      <c r="X272" s="27"/>
      <c r="Y272" s="27"/>
      <c r="Z272" s="27"/>
      <c r="AA272" s="27"/>
      <c r="AB272" s="27"/>
      <c r="AC272" s="27"/>
      <c r="AD272" s="27"/>
      <c r="AE272" s="27"/>
      <c r="AF272" s="27"/>
      <c r="AG272" s="27"/>
      <c r="AH272" s="27"/>
      <c r="AI272" s="27"/>
      <c r="AJ272" s="27"/>
      <c r="AK272" s="27"/>
      <c r="AL272" s="27"/>
      <c r="AM272" s="27"/>
      <c r="AN272" s="27"/>
      <c r="AO272" s="27"/>
      <c r="AP272" s="27"/>
      <c r="AQ272" s="27"/>
      <c r="AR272" s="27"/>
      <c r="AS272" s="27"/>
      <c r="AT272" s="27"/>
      <c r="AU272" s="27"/>
      <c r="AV272" s="27"/>
      <c r="AW272" s="27"/>
      <c r="AX272" s="27"/>
      <c r="AY272" s="27"/>
      <c r="AZ272" s="27"/>
      <c r="BA272" s="27"/>
      <c r="BB272" s="27"/>
      <c r="BC272" s="27"/>
      <c r="BD272" s="27"/>
      <c r="BI272" s="22"/>
      <c r="BJ272" s="22"/>
      <c r="BK272" s="22"/>
      <c r="BL272" s="22"/>
    </row>
    <row r="273" spans="1:64" outlineLevel="1">
      <c r="D273" s="105"/>
      <c r="E273" s="105" t="s">
        <v>123</v>
      </c>
      <c r="F273" s="20"/>
      <c r="G273" s="4" t="s">
        <v>97</v>
      </c>
      <c r="H273" s="6" t="str">
        <f t="shared" si="80"/>
        <v>Base case</v>
      </c>
      <c r="K273" s="27">
        <f t="shared" ref="K273:M273" si="88">CHOOSE($H$25,K178,K197,K216,K235,K254)</f>
        <v>1</v>
      </c>
      <c r="L273" s="27">
        <f t="shared" si="88"/>
        <v>1</v>
      </c>
      <c r="M273" s="27">
        <f t="shared" si="88"/>
        <v>1</v>
      </c>
      <c r="N273" s="27"/>
      <c r="O273" s="27"/>
      <c r="P273" s="27"/>
      <c r="Q273" s="27"/>
      <c r="R273" s="27"/>
      <c r="S273" s="27"/>
      <c r="T273" s="27"/>
      <c r="U273" s="27"/>
      <c r="V273" s="27"/>
      <c r="W273" s="27"/>
      <c r="X273" s="27"/>
      <c r="Y273" s="27"/>
      <c r="Z273" s="27"/>
      <c r="AA273" s="27"/>
      <c r="AB273" s="27"/>
      <c r="AC273" s="27"/>
      <c r="AD273" s="27"/>
      <c r="AE273" s="27"/>
      <c r="AF273" s="27"/>
      <c r="AG273" s="27"/>
      <c r="AH273" s="27"/>
      <c r="AI273" s="27"/>
      <c r="AJ273" s="27"/>
      <c r="AK273" s="27"/>
      <c r="AL273" s="27"/>
      <c r="AM273" s="27"/>
      <c r="AN273" s="27"/>
      <c r="AO273" s="27"/>
      <c r="AP273" s="27"/>
      <c r="AQ273" s="27"/>
      <c r="AR273" s="27"/>
      <c r="AS273" s="27"/>
      <c r="AT273" s="27"/>
      <c r="AU273" s="27"/>
      <c r="AV273" s="27"/>
      <c r="AW273" s="27"/>
      <c r="AX273" s="27"/>
      <c r="AY273" s="27"/>
      <c r="AZ273" s="27"/>
      <c r="BA273" s="27"/>
      <c r="BB273" s="27"/>
      <c r="BC273" s="27"/>
      <c r="BD273" s="27"/>
      <c r="BI273" s="22"/>
      <c r="BJ273" s="22"/>
      <c r="BK273" s="22"/>
      <c r="BL273" s="22"/>
    </row>
    <row r="274" spans="1:64" outlineLevel="1">
      <c r="D274" s="105"/>
      <c r="E274" s="105" t="s">
        <v>128</v>
      </c>
      <c r="F274" s="20"/>
      <c r="G274" s="4" t="s">
        <v>97</v>
      </c>
      <c r="H274" s="6" t="str">
        <f>INDEX($E$20:$E$24,MATCH($H$25,$H$20:$H$24,0))</f>
        <v>Base case</v>
      </c>
      <c r="K274" s="27">
        <f t="shared" ref="K274:K281" si="89">CHOOSE($H$25,K179,K198,K217,K236,K255)</f>
        <v>1</v>
      </c>
      <c r="L274" s="27">
        <f t="shared" ref="L274:M274" si="90">CHOOSE($H$25,L179,L198,L217,L236,L255)</f>
        <v>1</v>
      </c>
      <c r="M274" s="27">
        <f t="shared" si="90"/>
        <v>1</v>
      </c>
      <c r="N274" s="27"/>
      <c r="O274" s="27"/>
      <c r="P274" s="27"/>
      <c r="Q274" s="27"/>
      <c r="R274" s="27"/>
      <c r="S274" s="27"/>
      <c r="T274" s="27"/>
      <c r="U274" s="27"/>
      <c r="V274" s="27"/>
      <c r="W274" s="27"/>
      <c r="X274" s="27"/>
      <c r="Y274" s="27"/>
      <c r="Z274" s="27"/>
      <c r="AA274" s="27"/>
      <c r="AB274" s="27"/>
      <c r="AC274" s="27"/>
      <c r="AD274" s="27"/>
      <c r="AE274" s="27"/>
      <c r="AF274" s="27"/>
      <c r="AG274" s="27"/>
      <c r="AH274" s="27"/>
      <c r="AI274" s="27"/>
      <c r="AJ274" s="27"/>
      <c r="AK274" s="27"/>
      <c r="AL274" s="27"/>
      <c r="AM274" s="27"/>
      <c r="AN274" s="27"/>
      <c r="AO274" s="27"/>
      <c r="AP274" s="27"/>
      <c r="AQ274" s="27"/>
      <c r="AR274" s="27"/>
      <c r="AS274" s="27"/>
      <c r="AT274" s="27"/>
      <c r="AU274" s="27"/>
      <c r="AV274" s="27"/>
      <c r="AW274" s="27"/>
      <c r="AX274" s="27"/>
      <c r="AY274" s="27"/>
      <c r="AZ274" s="27"/>
      <c r="BA274" s="27"/>
      <c r="BB274" s="27"/>
      <c r="BC274" s="27"/>
      <c r="BD274" s="27"/>
      <c r="BI274" s="22"/>
      <c r="BJ274" s="22"/>
      <c r="BK274" s="22"/>
      <c r="BL274" s="22"/>
    </row>
    <row r="275" spans="1:64" outlineLevel="1">
      <c r="D275" s="105"/>
      <c r="E275" s="105" t="s">
        <v>136</v>
      </c>
      <c r="F275" s="20"/>
      <c r="G275" s="4" t="s">
        <v>97</v>
      </c>
      <c r="H275" s="6" t="str">
        <f t="shared" si="83"/>
        <v>Base case</v>
      </c>
      <c r="K275" s="27">
        <f t="shared" si="89"/>
        <v>1</v>
      </c>
      <c r="L275" s="27">
        <f t="shared" ref="L275:M275" si="91">CHOOSE($H$25,L180,L199,L218,L237,L256)</f>
        <v>1</v>
      </c>
      <c r="M275" s="27">
        <f t="shared" si="91"/>
        <v>1</v>
      </c>
      <c r="N275" s="27"/>
      <c r="O275" s="27"/>
      <c r="P275" s="27"/>
      <c r="Q275" s="27"/>
      <c r="R275" s="27"/>
      <c r="S275" s="27"/>
      <c r="T275" s="27"/>
      <c r="U275" s="27"/>
      <c r="V275" s="27"/>
      <c r="W275" s="27"/>
      <c r="X275" s="27"/>
      <c r="Y275" s="27"/>
      <c r="Z275" s="27"/>
      <c r="AA275" s="27"/>
      <c r="AB275" s="27"/>
      <c r="AC275" s="27"/>
      <c r="AD275" s="27"/>
      <c r="AE275" s="27"/>
      <c r="AF275" s="27"/>
      <c r="AG275" s="27"/>
      <c r="AH275" s="27"/>
      <c r="AI275" s="27"/>
      <c r="AJ275" s="27"/>
      <c r="AK275" s="27"/>
      <c r="AL275" s="27"/>
      <c r="AM275" s="27"/>
      <c r="AN275" s="27"/>
      <c r="AO275" s="27"/>
      <c r="AP275" s="27"/>
      <c r="AQ275" s="27"/>
      <c r="AR275" s="27"/>
      <c r="AS275" s="27"/>
      <c r="AT275" s="27"/>
      <c r="AU275" s="27"/>
      <c r="AV275" s="27"/>
      <c r="AW275" s="27"/>
      <c r="AX275" s="27"/>
      <c r="AY275" s="27"/>
      <c r="AZ275" s="27"/>
      <c r="BA275" s="27"/>
      <c r="BB275" s="27"/>
      <c r="BC275" s="27"/>
      <c r="BD275" s="27"/>
      <c r="BI275" s="22"/>
      <c r="BJ275" s="22"/>
      <c r="BK275" s="22"/>
      <c r="BL275" s="22"/>
    </row>
    <row r="276" spans="1:64" outlineLevel="1">
      <c r="D276" s="105"/>
      <c r="E276" s="105" t="s">
        <v>137</v>
      </c>
      <c r="F276" s="20"/>
      <c r="G276" s="4" t="s">
        <v>97</v>
      </c>
      <c r="H276" s="6" t="str">
        <f t="shared" si="83"/>
        <v>Base case</v>
      </c>
      <c r="K276" s="27">
        <f t="shared" si="89"/>
        <v>1</v>
      </c>
      <c r="L276" s="27">
        <f t="shared" ref="L276:M276" si="92">CHOOSE($H$25,L181,L200,L219,L238,L257)</f>
        <v>1</v>
      </c>
      <c r="M276" s="27">
        <f t="shared" si="92"/>
        <v>1</v>
      </c>
      <c r="N276" s="27"/>
      <c r="O276" s="27"/>
      <c r="P276" s="27"/>
      <c r="Q276" s="27"/>
      <c r="R276" s="27"/>
      <c r="S276" s="27"/>
      <c r="T276" s="27"/>
      <c r="U276" s="27"/>
      <c r="V276" s="27"/>
      <c r="W276" s="27"/>
      <c r="X276" s="27"/>
      <c r="Y276" s="27"/>
      <c r="Z276" s="27"/>
      <c r="AA276" s="27"/>
      <c r="AB276" s="27"/>
      <c r="AC276" s="27"/>
      <c r="AD276" s="27"/>
      <c r="AE276" s="27"/>
      <c r="AF276" s="27"/>
      <c r="AG276" s="27"/>
      <c r="AH276" s="27"/>
      <c r="AI276" s="27"/>
      <c r="AJ276" s="27"/>
      <c r="AK276" s="27"/>
      <c r="AL276" s="27"/>
      <c r="AM276" s="27"/>
      <c r="AN276" s="27"/>
      <c r="AO276" s="27"/>
      <c r="AP276" s="27"/>
      <c r="AQ276" s="27"/>
      <c r="AR276" s="27"/>
      <c r="AS276" s="27"/>
      <c r="AT276" s="27"/>
      <c r="AU276" s="27"/>
      <c r="AV276" s="27"/>
      <c r="AW276" s="27"/>
      <c r="AX276" s="27"/>
      <c r="AY276" s="27"/>
      <c r="AZ276" s="27"/>
      <c r="BA276" s="27"/>
      <c r="BB276" s="27"/>
      <c r="BC276" s="27"/>
      <c r="BD276" s="27"/>
      <c r="BI276" s="22"/>
      <c r="BJ276" s="22"/>
      <c r="BK276" s="22"/>
      <c r="BL276" s="22"/>
    </row>
    <row r="277" spans="1:64" outlineLevel="1">
      <c r="D277" s="105"/>
      <c r="E277" s="105" t="s">
        <v>138</v>
      </c>
      <c r="F277" s="20"/>
      <c r="G277" s="4" t="s">
        <v>97</v>
      </c>
      <c r="H277" s="6" t="str">
        <f t="shared" si="83"/>
        <v>Base case</v>
      </c>
      <c r="K277" s="27">
        <f t="shared" si="89"/>
        <v>1</v>
      </c>
      <c r="L277" s="27">
        <f t="shared" ref="L277:M277" si="93">CHOOSE($H$25,L182,L201,L220,L239,L258)</f>
        <v>1</v>
      </c>
      <c r="M277" s="27">
        <f t="shared" si="93"/>
        <v>1</v>
      </c>
      <c r="N277" s="27"/>
      <c r="O277" s="27"/>
      <c r="P277" s="27"/>
      <c r="Q277" s="27"/>
      <c r="R277" s="27"/>
      <c r="S277" s="27"/>
      <c r="T277" s="27"/>
      <c r="U277" s="27"/>
      <c r="V277" s="27"/>
      <c r="W277" s="27"/>
      <c r="X277" s="27"/>
      <c r="Y277" s="27"/>
      <c r="Z277" s="27"/>
      <c r="AA277" s="27"/>
      <c r="AB277" s="27"/>
      <c r="AC277" s="27"/>
      <c r="AD277" s="27"/>
      <c r="AE277" s="27"/>
      <c r="AF277" s="27"/>
      <c r="AG277" s="27"/>
      <c r="AH277" s="27"/>
      <c r="AI277" s="27"/>
      <c r="AJ277" s="27"/>
      <c r="AK277" s="27"/>
      <c r="AL277" s="27"/>
      <c r="AM277" s="27"/>
      <c r="AN277" s="27"/>
      <c r="AO277" s="27"/>
      <c r="AP277" s="27"/>
      <c r="AQ277" s="27"/>
      <c r="AR277" s="27"/>
      <c r="AS277" s="27"/>
      <c r="AT277" s="27"/>
      <c r="AU277" s="27"/>
      <c r="AV277" s="27"/>
      <c r="AW277" s="27"/>
      <c r="AX277" s="27"/>
      <c r="AY277" s="27"/>
      <c r="AZ277" s="27"/>
      <c r="BA277" s="27"/>
      <c r="BB277" s="27"/>
      <c r="BC277" s="27"/>
      <c r="BD277" s="27"/>
      <c r="BI277" s="22"/>
      <c r="BJ277" s="22"/>
      <c r="BK277" s="22"/>
      <c r="BL277" s="22"/>
    </row>
    <row r="278" spans="1:64" outlineLevel="1">
      <c r="D278" s="20"/>
      <c r="E278" s="20" t="s">
        <v>124</v>
      </c>
      <c r="F278" s="20"/>
      <c r="G278" s="4" t="s">
        <v>97</v>
      </c>
      <c r="H278" s="6" t="str">
        <f t="shared" si="80"/>
        <v>Base case</v>
      </c>
      <c r="K278" s="27">
        <f t="shared" si="89"/>
        <v>1</v>
      </c>
      <c r="L278" s="27">
        <f t="shared" ref="L278:M278" si="94">CHOOSE($H$25,L183,L202,L221,L240,L259)</f>
        <v>1</v>
      </c>
      <c r="M278" s="27">
        <f t="shared" si="94"/>
        <v>1</v>
      </c>
      <c r="N278" s="27"/>
      <c r="O278" s="27"/>
      <c r="P278" s="27"/>
      <c r="Q278" s="27"/>
      <c r="R278" s="27"/>
      <c r="S278" s="27"/>
      <c r="T278" s="27"/>
      <c r="U278" s="27"/>
      <c r="V278" s="27"/>
      <c r="W278" s="27"/>
      <c r="X278" s="27"/>
      <c r="Y278" s="27"/>
      <c r="Z278" s="27"/>
      <c r="AA278" s="27"/>
      <c r="AB278" s="27"/>
      <c r="AC278" s="27"/>
      <c r="AD278" s="27"/>
      <c r="AE278" s="27"/>
      <c r="AF278" s="27"/>
      <c r="AG278" s="27"/>
      <c r="AH278" s="27"/>
      <c r="AI278" s="27"/>
      <c r="AJ278" s="27"/>
      <c r="AK278" s="27"/>
      <c r="AL278" s="27"/>
      <c r="AM278" s="27"/>
      <c r="AN278" s="27"/>
      <c r="AO278" s="27"/>
      <c r="AP278" s="27"/>
      <c r="AQ278" s="27"/>
      <c r="AR278" s="27"/>
      <c r="AS278" s="27"/>
      <c r="AT278" s="27"/>
      <c r="AU278" s="27"/>
      <c r="AV278" s="27"/>
      <c r="AW278" s="27"/>
      <c r="AX278" s="27"/>
      <c r="AY278" s="27"/>
      <c r="AZ278" s="27"/>
      <c r="BA278" s="27"/>
      <c r="BB278" s="27"/>
      <c r="BC278" s="27"/>
      <c r="BD278" s="27"/>
      <c r="BI278" s="22"/>
      <c r="BJ278" s="22"/>
      <c r="BK278" s="22"/>
      <c r="BL278" s="22"/>
    </row>
    <row r="279" spans="1:64" outlineLevel="1">
      <c r="D279" s="20"/>
      <c r="E279" s="20" t="s">
        <v>125</v>
      </c>
      <c r="F279" s="20"/>
      <c r="G279" s="4" t="s">
        <v>97</v>
      </c>
      <c r="H279" s="6" t="str">
        <f t="shared" si="80"/>
        <v>Base case</v>
      </c>
      <c r="K279" s="27">
        <f t="shared" si="89"/>
        <v>1</v>
      </c>
      <c r="L279" s="27">
        <f t="shared" ref="L279:M279" si="95">CHOOSE($H$25,L184,L203,L222,L241,L260)</f>
        <v>1</v>
      </c>
      <c r="M279" s="27">
        <f t="shared" si="95"/>
        <v>1</v>
      </c>
      <c r="N279" s="27"/>
      <c r="O279" s="27"/>
      <c r="P279" s="27"/>
      <c r="Q279" s="27"/>
      <c r="R279" s="27"/>
      <c r="S279" s="27"/>
      <c r="T279" s="27"/>
      <c r="U279" s="27"/>
      <c r="V279" s="27"/>
      <c r="W279" s="27"/>
      <c r="X279" s="27"/>
      <c r="Y279" s="27"/>
      <c r="Z279" s="27"/>
      <c r="AA279" s="27"/>
      <c r="AB279" s="27"/>
      <c r="AC279" s="27"/>
      <c r="AD279" s="27"/>
      <c r="AE279" s="27"/>
      <c r="AF279" s="27"/>
      <c r="AG279" s="27"/>
      <c r="AH279" s="27"/>
      <c r="AI279" s="27"/>
      <c r="AJ279" s="27"/>
      <c r="AK279" s="27"/>
      <c r="AL279" s="27"/>
      <c r="AM279" s="27"/>
      <c r="AN279" s="27"/>
      <c r="AO279" s="27"/>
      <c r="AP279" s="27"/>
      <c r="AQ279" s="27"/>
      <c r="AR279" s="27"/>
      <c r="AS279" s="27"/>
      <c r="AT279" s="27"/>
      <c r="AU279" s="27"/>
      <c r="AV279" s="27"/>
      <c r="AW279" s="27"/>
      <c r="AX279" s="27"/>
      <c r="AY279" s="27"/>
      <c r="AZ279" s="27"/>
      <c r="BA279" s="27"/>
      <c r="BB279" s="27"/>
      <c r="BC279" s="27"/>
      <c r="BD279" s="27"/>
      <c r="BI279" s="22"/>
      <c r="BJ279" s="22"/>
      <c r="BK279" s="22"/>
      <c r="BL279" s="22"/>
    </row>
    <row r="280" spans="1:64" outlineLevel="1">
      <c r="D280" s="20"/>
      <c r="E280" s="20" t="s">
        <v>126</v>
      </c>
      <c r="F280" s="20"/>
      <c r="G280" s="4" t="s">
        <v>97</v>
      </c>
      <c r="H280" s="6" t="str">
        <f>INDEX($E$20:$E$24,MATCH($H$25,$H$20:$H$24,0))</f>
        <v>Base case</v>
      </c>
      <c r="K280" s="27">
        <f t="shared" si="89"/>
        <v>1</v>
      </c>
      <c r="L280" s="27">
        <f t="shared" ref="L280:M280" si="96">CHOOSE($H$25,L185,L204,L223,L242,L261)</f>
        <v>1</v>
      </c>
      <c r="M280" s="27">
        <f t="shared" si="96"/>
        <v>1</v>
      </c>
      <c r="N280" s="27"/>
      <c r="O280" s="27"/>
      <c r="P280" s="27"/>
      <c r="Q280" s="27"/>
      <c r="R280" s="27"/>
      <c r="S280" s="27"/>
      <c r="T280" s="27"/>
      <c r="U280" s="27"/>
      <c r="V280" s="27"/>
      <c r="W280" s="27"/>
      <c r="X280" s="27"/>
      <c r="Y280" s="27"/>
      <c r="Z280" s="27"/>
      <c r="AA280" s="27"/>
      <c r="AB280" s="27"/>
      <c r="AC280" s="27"/>
      <c r="AD280" s="27"/>
      <c r="AE280" s="27"/>
      <c r="AF280" s="27"/>
      <c r="AG280" s="27"/>
      <c r="AH280" s="27"/>
      <c r="AI280" s="27"/>
      <c r="AJ280" s="27"/>
      <c r="AK280" s="27"/>
      <c r="AL280" s="27"/>
      <c r="AM280" s="27"/>
      <c r="AN280" s="27"/>
      <c r="AO280" s="27"/>
      <c r="AP280" s="27"/>
      <c r="AQ280" s="27"/>
      <c r="AR280" s="27"/>
      <c r="AS280" s="27"/>
      <c r="AT280" s="27"/>
      <c r="AU280" s="27"/>
      <c r="AV280" s="27"/>
      <c r="AW280" s="27"/>
      <c r="AX280" s="27"/>
      <c r="AY280" s="27"/>
      <c r="AZ280" s="27"/>
      <c r="BA280" s="27"/>
      <c r="BB280" s="27"/>
      <c r="BC280" s="27"/>
      <c r="BD280" s="27"/>
      <c r="BI280" s="22"/>
      <c r="BJ280" s="22"/>
      <c r="BK280" s="22"/>
      <c r="BL280" s="22"/>
    </row>
    <row r="281" spans="1:64" outlineLevel="1">
      <c r="D281" s="20"/>
      <c r="E281" s="20" t="s">
        <v>127</v>
      </c>
      <c r="F281" s="20"/>
      <c r="G281" s="4" t="s">
        <v>97</v>
      </c>
      <c r="H281" s="6" t="str">
        <f>INDEX($E$20:$E$24,MATCH($H$25,$H$20:$H$24,0))</f>
        <v>Base case</v>
      </c>
      <c r="K281" s="27">
        <f t="shared" si="89"/>
        <v>1</v>
      </c>
      <c r="L281" s="27">
        <f t="shared" ref="L281:M281" si="97">CHOOSE($H$25,L186,L205,L224,L243,L262)</f>
        <v>1</v>
      </c>
      <c r="M281" s="27">
        <f t="shared" si="97"/>
        <v>1</v>
      </c>
      <c r="N281" s="27"/>
      <c r="O281" s="27"/>
      <c r="P281" s="27"/>
      <c r="Q281" s="27"/>
      <c r="R281" s="27"/>
      <c r="S281" s="27"/>
      <c r="T281" s="27"/>
      <c r="U281" s="27"/>
      <c r="V281" s="27"/>
      <c r="W281" s="27"/>
      <c r="X281" s="27"/>
      <c r="Y281" s="27"/>
      <c r="Z281" s="27"/>
      <c r="AA281" s="27"/>
      <c r="AB281" s="27"/>
      <c r="AC281" s="27"/>
      <c r="AD281" s="27"/>
      <c r="AE281" s="27"/>
      <c r="AF281" s="27"/>
      <c r="AG281" s="27"/>
      <c r="AH281" s="27"/>
      <c r="AI281" s="27"/>
      <c r="AJ281" s="27"/>
      <c r="AK281" s="27"/>
      <c r="AL281" s="27"/>
      <c r="AM281" s="27"/>
      <c r="AN281" s="27"/>
      <c r="AO281" s="27"/>
      <c r="AP281" s="27"/>
      <c r="AQ281" s="27"/>
      <c r="AR281" s="27"/>
      <c r="AS281" s="27"/>
      <c r="AT281" s="27"/>
      <c r="AU281" s="27"/>
      <c r="AV281" s="27"/>
      <c r="AW281" s="27"/>
      <c r="AX281" s="27"/>
      <c r="AY281" s="27"/>
      <c r="AZ281" s="27"/>
      <c r="BA281" s="27"/>
      <c r="BB281" s="27"/>
      <c r="BC281" s="27"/>
      <c r="BD281" s="27"/>
      <c r="BI281" s="22"/>
      <c r="BJ281" s="22"/>
      <c r="BK281" s="22"/>
      <c r="BL281" s="22"/>
    </row>
    <row r="282" spans="1:64">
      <c r="E282" s="20"/>
      <c r="F282" s="20"/>
      <c r="K282" s="21"/>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2"/>
      <c r="AY282" s="22"/>
      <c r="AZ282" s="22"/>
      <c r="BA282" s="22"/>
      <c r="BB282" s="22"/>
      <c r="BC282" s="22"/>
      <c r="BD282" s="22"/>
      <c r="BE282" s="22"/>
      <c r="BF282" s="22"/>
      <c r="BG282" s="22"/>
      <c r="BH282" s="22"/>
      <c r="BI282" s="22"/>
      <c r="BJ282" s="22"/>
      <c r="BK282" s="22"/>
      <c r="BL282" s="22"/>
    </row>
    <row r="283" spans="1:64">
      <c r="B283" s="225">
        <f>MAX($B$4:B282)+1</f>
        <v>8</v>
      </c>
      <c r="C283" s="225" t="s">
        <v>78</v>
      </c>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24"/>
    </row>
    <row r="284" spans="1:64"/>
    <row r="285" spans="1:64">
      <c r="B285" s="24"/>
      <c r="C285" s="228">
        <f>MAX($B$10:C284)+0.1</f>
        <v>8.1</v>
      </c>
      <c r="D285" s="227" t="s">
        <v>139</v>
      </c>
      <c r="E285" s="37"/>
      <c r="F285" s="37"/>
      <c r="G285" s="37"/>
      <c r="H285" s="37"/>
      <c r="I285" s="37"/>
      <c r="J285" s="37"/>
      <c r="K285" s="37"/>
      <c r="L285" s="37"/>
      <c r="M285" s="37"/>
      <c r="N285" s="37"/>
      <c r="O285" s="37"/>
      <c r="P285" s="37"/>
      <c r="Q285" s="37"/>
      <c r="R285" s="37"/>
      <c r="S285" s="37"/>
      <c r="T285" s="37"/>
      <c r="U285" s="37"/>
      <c r="V285" s="37"/>
      <c r="W285" s="37"/>
      <c r="X285" s="37"/>
      <c r="Y285" s="37"/>
      <c r="Z285" s="37"/>
      <c r="AA285" s="37"/>
      <c r="AB285" s="37"/>
      <c r="AC285" s="37"/>
      <c r="AD285" s="37"/>
      <c r="AE285" s="37"/>
      <c r="AF285" s="37"/>
      <c r="AG285" s="37"/>
      <c r="AH285" s="37"/>
      <c r="AI285" s="37"/>
      <c r="AJ285" s="37"/>
      <c r="AK285" s="37"/>
      <c r="AL285" s="37"/>
      <c r="AM285" s="37"/>
      <c r="AN285" s="37"/>
      <c r="AO285" s="37"/>
      <c r="AP285" s="37"/>
      <c r="AQ285" s="37"/>
      <c r="AR285" s="37"/>
      <c r="AS285" s="37"/>
      <c r="AT285" s="37"/>
      <c r="AU285" s="37"/>
      <c r="AV285" s="37"/>
      <c r="AW285" s="37"/>
      <c r="AX285" s="37"/>
      <c r="AY285" s="37"/>
      <c r="AZ285" s="37"/>
      <c r="BA285" s="37"/>
      <c r="BB285" s="37"/>
      <c r="BC285" s="37"/>
      <c r="BD285" s="37"/>
      <c r="BE285" s="37"/>
      <c r="BF285" s="37"/>
      <c r="BG285" s="37"/>
      <c r="BH285" s="37"/>
      <c r="BI285" s="37"/>
      <c r="BJ285" s="37"/>
      <c r="BK285" s="37"/>
      <c r="BL285" s="24"/>
    </row>
    <row r="286" spans="1:64">
      <c r="B286" s="24"/>
      <c r="C286" s="69"/>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row>
    <row r="287" spans="1:64">
      <c r="B287" s="24"/>
      <c r="C287" s="69"/>
      <c r="D287" s="24"/>
      <c r="E287" s="4" t="s">
        <v>140</v>
      </c>
      <c r="F287" s="24"/>
      <c r="G287" s="4" t="s">
        <v>87</v>
      </c>
      <c r="H287" s="24"/>
      <c r="I287" s="24"/>
      <c r="J287" s="24"/>
      <c r="K287" s="24"/>
      <c r="L287" s="26">
        <v>0</v>
      </c>
      <c r="M287" s="26">
        <v>0</v>
      </c>
      <c r="N287" s="26">
        <v>0</v>
      </c>
      <c r="O287" s="26">
        <v>0</v>
      </c>
      <c r="P287" s="26">
        <v>0</v>
      </c>
      <c r="Q287" s="26">
        <v>0</v>
      </c>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c r="BA287" s="26"/>
      <c r="BB287" s="26"/>
      <c r="BC287" s="26"/>
      <c r="BD287" s="26"/>
      <c r="BE287" s="26"/>
      <c r="BF287" s="26"/>
      <c r="BG287" s="26"/>
      <c r="BH287" s="26"/>
      <c r="BI287" s="24"/>
      <c r="BJ287" s="24"/>
      <c r="BK287" s="24"/>
      <c r="BL287" s="24"/>
    </row>
    <row r="288" spans="1:64" customFormat="1">
      <c r="A288" s="4"/>
      <c r="B288" s="4"/>
      <c r="C288" s="4"/>
      <c r="D288" s="4"/>
      <c r="E288" s="4" t="s">
        <v>141</v>
      </c>
      <c r="F288" s="4"/>
      <c r="G288" s="4" t="s">
        <v>87</v>
      </c>
      <c r="H288" s="6"/>
      <c r="I288" s="6"/>
      <c r="J288" s="6"/>
      <c r="K288" s="70"/>
      <c r="L288" s="26">
        <v>0.55000000000000004</v>
      </c>
      <c r="M288" s="26">
        <v>0.55000000000000004</v>
      </c>
      <c r="N288" s="26">
        <v>0.55000000000000004</v>
      </c>
      <c r="O288" s="26">
        <v>0.55000000000000004</v>
      </c>
      <c r="P288" s="26">
        <v>0.55000000000000004</v>
      </c>
      <c r="Q288" s="26">
        <v>0.55000000000000004</v>
      </c>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c r="BA288" s="26"/>
      <c r="BB288" s="26"/>
      <c r="BC288" s="26"/>
      <c r="BD288" s="26"/>
      <c r="BE288" s="26"/>
      <c r="BF288" s="26"/>
      <c r="BG288" s="26"/>
      <c r="BH288" s="26"/>
    </row>
    <row r="289" spans="1:64" customFormat="1">
      <c r="A289" s="4"/>
      <c r="B289" s="4"/>
      <c r="C289" s="4"/>
      <c r="D289" s="4"/>
      <c r="E289" s="4" t="s">
        <v>81</v>
      </c>
      <c r="F289" s="71"/>
      <c r="G289" s="4" t="s">
        <v>87</v>
      </c>
      <c r="H289" s="6"/>
      <c r="I289" s="6"/>
      <c r="J289" s="6"/>
      <c r="K289" s="70"/>
      <c r="L289" s="26">
        <v>0.6</v>
      </c>
      <c r="M289" s="26">
        <v>0.6</v>
      </c>
      <c r="N289" s="26">
        <v>0.6</v>
      </c>
      <c r="O289" s="26">
        <v>0.6</v>
      </c>
      <c r="P289" s="26">
        <v>0.6</v>
      </c>
      <c r="Q289" s="26">
        <v>0.6</v>
      </c>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c r="BA289" s="26"/>
      <c r="BB289" s="26"/>
      <c r="BC289" s="26"/>
      <c r="BD289" s="26"/>
      <c r="BE289" s="26"/>
      <c r="BF289" s="26"/>
      <c r="BG289" s="26"/>
      <c r="BH289" s="26"/>
    </row>
    <row r="290" spans="1:64" customFormat="1">
      <c r="A290" s="4"/>
      <c r="B290" s="4"/>
      <c r="C290" s="4"/>
      <c r="D290" s="4"/>
      <c r="E290" s="71" t="s">
        <v>142</v>
      </c>
      <c r="F290" s="4"/>
      <c r="G290" s="4" t="s">
        <v>87</v>
      </c>
      <c r="H290" s="6"/>
      <c r="I290" s="6"/>
      <c r="J290" s="6"/>
      <c r="K290" s="70"/>
      <c r="L290" s="26">
        <v>0.65</v>
      </c>
      <c r="M290" s="26">
        <v>0.65</v>
      </c>
      <c r="N290" s="26">
        <v>0.65</v>
      </c>
      <c r="O290" s="26">
        <v>0.65</v>
      </c>
      <c r="P290" s="26">
        <v>0.65</v>
      </c>
      <c r="Q290" s="26">
        <v>0.65</v>
      </c>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c r="BA290" s="26"/>
      <c r="BB290" s="26"/>
      <c r="BC290" s="26"/>
      <c r="BD290" s="26"/>
      <c r="BE290" s="26"/>
      <c r="BF290" s="26"/>
      <c r="BG290" s="26"/>
      <c r="BH290" s="26"/>
    </row>
    <row r="291" spans="1:64" customFormat="1">
      <c r="A291" s="4"/>
      <c r="B291" s="4"/>
      <c r="C291" s="4"/>
      <c r="D291" s="4"/>
      <c r="E291" s="71" t="s">
        <v>143</v>
      </c>
      <c r="F291" s="4"/>
      <c r="G291" s="4" t="s">
        <v>87</v>
      </c>
      <c r="H291" s="6"/>
      <c r="I291" s="6"/>
      <c r="J291" s="6"/>
      <c r="K291" s="70"/>
      <c r="L291" s="26">
        <v>0.7</v>
      </c>
      <c r="M291" s="26">
        <v>0.7</v>
      </c>
      <c r="N291" s="26">
        <v>0.7</v>
      </c>
      <c r="O291" s="26">
        <v>0.7</v>
      </c>
      <c r="P291" s="26">
        <v>0.7</v>
      </c>
      <c r="Q291" s="26">
        <v>0.7</v>
      </c>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row>
    <row r="292" spans="1:64" customFormat="1">
      <c r="A292" s="4"/>
      <c r="B292" s="4"/>
      <c r="C292" s="4"/>
      <c r="D292" s="4"/>
      <c r="E292" s="71" t="s">
        <v>144</v>
      </c>
      <c r="F292" s="4"/>
      <c r="G292" s="4" t="s">
        <v>87</v>
      </c>
      <c r="H292" s="6"/>
      <c r="I292" s="6"/>
      <c r="J292" s="6"/>
      <c r="K292" s="70"/>
      <c r="L292" s="26">
        <v>0.75</v>
      </c>
      <c r="M292" s="26">
        <v>0.75</v>
      </c>
      <c r="N292" s="26">
        <v>0.75</v>
      </c>
      <c r="O292" s="26">
        <v>0.75</v>
      </c>
      <c r="P292" s="26">
        <v>0.75</v>
      </c>
      <c r="Q292" s="26">
        <v>0.75</v>
      </c>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c r="BC292" s="26"/>
      <c r="BD292" s="26"/>
      <c r="BE292" s="26"/>
      <c r="BF292" s="26"/>
      <c r="BG292" s="26"/>
      <c r="BH292" s="26"/>
    </row>
    <row r="293" spans="1:64" customFormat="1">
      <c r="A293" s="4"/>
      <c r="B293" s="4"/>
      <c r="C293" s="4"/>
      <c r="D293" s="4"/>
      <c r="E293" s="4" t="s">
        <v>105</v>
      </c>
      <c r="F293" s="4"/>
      <c r="G293" s="4"/>
      <c r="H293" s="6">
        <f>MATCH(CHOOSE(Interface!H7,Interface!J37,Interface!L37),E287:E292,0)</f>
        <v>3</v>
      </c>
      <c r="I293" s="6"/>
      <c r="J293" s="6"/>
      <c r="K293" s="4"/>
      <c r="L293" s="45" cm="1">
        <f t="array" ref="L293">INDEX(L287:L292,$H293)</f>
        <v>0.6</v>
      </c>
      <c r="M293" s="45" cm="1">
        <f t="array" ref="M293">INDEX(M287:M292,$H293)</f>
        <v>0.6</v>
      </c>
      <c r="N293" s="45" cm="1">
        <f t="array" ref="N293">INDEX(N287:N292,$H293)</f>
        <v>0.6</v>
      </c>
      <c r="O293" s="45" cm="1">
        <f t="array" ref="O293">INDEX(O287:O292,$H293)</f>
        <v>0.6</v>
      </c>
      <c r="P293" s="45" cm="1">
        <f t="array" ref="P293">INDEX(P287:P292,$H293)</f>
        <v>0.6</v>
      </c>
      <c r="Q293" s="45" cm="1">
        <f t="array" ref="Q293">INDEX(Q287:Q292,$H293)</f>
        <v>0.6</v>
      </c>
      <c r="R293" s="45" cm="1">
        <f t="array" ref="R293">INDEX(R287:R292,$H293)</f>
        <v>0</v>
      </c>
      <c r="S293" s="45" cm="1">
        <f t="array" ref="S293">INDEX(S287:S292,$H293)</f>
        <v>0</v>
      </c>
      <c r="T293" s="45" cm="1">
        <f t="array" ref="T293">INDEX(T287:T292,$H293)</f>
        <v>0</v>
      </c>
      <c r="U293" s="45" cm="1">
        <f t="array" ref="U293">INDEX(U287:U292,$H293)</f>
        <v>0</v>
      </c>
      <c r="V293" s="45" cm="1">
        <f t="array" ref="V293">INDEX(V287:V292,$H293)</f>
        <v>0</v>
      </c>
      <c r="W293" s="45" cm="1">
        <f t="array" ref="W293">INDEX(W287:W292,$H293)</f>
        <v>0</v>
      </c>
      <c r="X293" s="45" cm="1">
        <f t="array" ref="X293">INDEX(X287:X292,$H293)</f>
        <v>0</v>
      </c>
      <c r="Y293" s="45" cm="1">
        <f t="array" ref="Y293">INDEX(Y287:Y292,$H293)</f>
        <v>0</v>
      </c>
      <c r="Z293" s="45" cm="1">
        <f t="array" ref="Z293">INDEX(Z287:Z292,$H293)</f>
        <v>0</v>
      </c>
      <c r="AA293" s="45" cm="1">
        <f t="array" ref="AA293">INDEX(AA287:AA292,$H293)</f>
        <v>0</v>
      </c>
      <c r="AB293" s="45" cm="1">
        <f t="array" ref="AB293">INDEX(AB287:AB292,$H293)</f>
        <v>0</v>
      </c>
      <c r="AC293" s="45" cm="1">
        <f t="array" ref="AC293">INDEX(AC287:AC292,$H293)</f>
        <v>0</v>
      </c>
      <c r="AD293" s="45" cm="1">
        <f t="array" ref="AD293">INDEX(AD287:AD292,$H293)</f>
        <v>0</v>
      </c>
      <c r="AE293" s="45" cm="1">
        <f t="array" ref="AE293">INDEX(AE287:AE292,$H293)</f>
        <v>0</v>
      </c>
      <c r="AF293" s="45" cm="1">
        <f t="array" ref="AF293">INDEX(AF287:AF292,$H293)</f>
        <v>0</v>
      </c>
      <c r="AG293" s="45" cm="1">
        <f t="array" ref="AG293">INDEX(AG287:AG292,$H293)</f>
        <v>0</v>
      </c>
      <c r="AH293" s="45" cm="1">
        <f t="array" ref="AH293">INDEX(AH287:AH292,$H293)</f>
        <v>0</v>
      </c>
      <c r="AI293" s="45" cm="1">
        <f t="array" ref="AI293">INDEX(AI287:AI292,$H293)</f>
        <v>0</v>
      </c>
      <c r="AJ293" s="45" cm="1">
        <f t="array" ref="AJ293">INDEX(AJ287:AJ292,$H293)</f>
        <v>0</v>
      </c>
      <c r="AK293" s="45" cm="1">
        <f t="array" ref="AK293">INDEX(AK287:AK292,$H293)</f>
        <v>0</v>
      </c>
      <c r="AL293" s="45" cm="1">
        <f t="array" ref="AL293">INDEX(AL287:AL292,$H293)</f>
        <v>0</v>
      </c>
      <c r="AM293" s="45" cm="1">
        <f t="array" ref="AM293">INDEX(AM287:AM292,$H293)</f>
        <v>0</v>
      </c>
      <c r="AN293" s="45" cm="1">
        <f t="array" ref="AN293">INDEX(AN287:AN292,$H293)</f>
        <v>0</v>
      </c>
      <c r="AO293" s="45" cm="1">
        <f t="array" ref="AO293">INDEX(AO287:AO292,$H293)</f>
        <v>0</v>
      </c>
      <c r="AP293" s="45" cm="1">
        <f t="array" ref="AP293">INDEX(AP287:AP292,$H293)</f>
        <v>0</v>
      </c>
      <c r="AQ293" s="45" cm="1">
        <f t="array" ref="AQ293">INDEX(AQ287:AQ292,$H293)</f>
        <v>0</v>
      </c>
      <c r="AR293" s="45" cm="1">
        <f t="array" ref="AR293">INDEX(AR287:AR292,$H293)</f>
        <v>0</v>
      </c>
      <c r="AS293" s="45" cm="1">
        <f t="array" ref="AS293">INDEX(AS287:AS292,$H293)</f>
        <v>0</v>
      </c>
      <c r="AT293" s="45" cm="1">
        <f t="array" ref="AT293">INDEX(AT287:AT292,$H293)</f>
        <v>0</v>
      </c>
      <c r="AU293" s="45" cm="1">
        <f t="array" ref="AU293">INDEX(AU287:AU292,$H293)</f>
        <v>0</v>
      </c>
      <c r="AV293" s="45" cm="1">
        <f t="array" ref="AV293">INDEX(AV287:AV292,$H293)</f>
        <v>0</v>
      </c>
      <c r="AW293" s="45" cm="1">
        <f t="array" ref="AW293">INDEX(AW287:AW292,$H293)</f>
        <v>0</v>
      </c>
      <c r="AX293" s="45" cm="1">
        <f t="array" ref="AX293">INDEX(AX287:AX292,$H293)</f>
        <v>0</v>
      </c>
      <c r="AY293" s="45" cm="1">
        <f t="array" ref="AY293">INDEX(AY287:AY292,$H293)</f>
        <v>0</v>
      </c>
      <c r="AZ293" s="45" cm="1">
        <f t="array" ref="AZ293">INDEX(AZ287:AZ292,$H293)</f>
        <v>0</v>
      </c>
      <c r="BA293" s="45" cm="1">
        <f t="array" ref="BA293">INDEX(BA287:BA292,$H293)</f>
        <v>0</v>
      </c>
      <c r="BB293" s="45" cm="1">
        <f t="array" ref="BB293">INDEX(BB287:BB292,$H293)</f>
        <v>0</v>
      </c>
      <c r="BC293" s="45" cm="1">
        <f t="array" ref="BC293">INDEX(BC287:BC292,$H293)</f>
        <v>0</v>
      </c>
      <c r="BD293" s="45" cm="1">
        <f t="array" ref="BD293">INDEX(BD287:BD292,$H293)</f>
        <v>0</v>
      </c>
      <c r="BE293" s="45" cm="1">
        <f t="array" ref="BE293">INDEX(BE287:BE292,$H293)</f>
        <v>0</v>
      </c>
      <c r="BF293" s="45" cm="1">
        <f t="array" ref="BF293">INDEX(BF287:BF292,$H293)</f>
        <v>0</v>
      </c>
      <c r="BG293" s="45" cm="1">
        <f t="array" ref="BG293">INDEX(BG287:BG292,$H293)</f>
        <v>0</v>
      </c>
      <c r="BH293" s="45" cm="1">
        <f t="array" ref="BH293">INDEX(BH287:BH292,$H293)</f>
        <v>0</v>
      </c>
    </row>
    <row r="294" spans="1:64" customFormat="1">
      <c r="A294" s="4"/>
      <c r="B294" s="4"/>
      <c r="C294" s="4"/>
      <c r="D294" s="4"/>
      <c r="E294" s="4"/>
      <c r="F294" s="4"/>
      <c r="G294" s="4"/>
      <c r="H294" s="6"/>
      <c r="I294" s="6"/>
      <c r="J294" s="6"/>
      <c r="K294" s="127"/>
      <c r="L294" s="127"/>
      <c r="M294" s="127"/>
      <c r="N294" s="127"/>
      <c r="O294" s="127"/>
      <c r="P294" s="127"/>
      <c r="Q294" s="127"/>
      <c r="R294" s="127"/>
      <c r="S294" s="127"/>
      <c r="T294" s="127"/>
      <c r="U294" s="127"/>
      <c r="V294" s="127"/>
      <c r="W294" s="127"/>
      <c r="X294" s="127"/>
      <c r="Y294" s="127"/>
      <c r="Z294" s="127"/>
      <c r="AA294" s="127"/>
      <c r="AB294" s="127"/>
      <c r="AC294" s="127"/>
      <c r="AD294" s="127"/>
      <c r="AE294" s="127"/>
      <c r="AF294" s="127"/>
      <c r="AG294" s="127"/>
      <c r="AH294" s="127"/>
      <c r="AI294" s="127"/>
      <c r="AJ294" s="45"/>
      <c r="AK294" s="45"/>
      <c r="AL294" s="45"/>
      <c r="AM294" s="45"/>
      <c r="AN294" s="45"/>
      <c r="AO294" s="45"/>
      <c r="AP294" s="45"/>
      <c r="AQ294" s="45"/>
      <c r="AR294" s="45"/>
      <c r="AS294" s="45"/>
      <c r="AT294" s="45"/>
      <c r="AU294" s="45"/>
      <c r="AV294" s="45"/>
      <c r="AW294" s="45"/>
      <c r="AX294" s="45"/>
      <c r="AY294" s="45"/>
      <c r="AZ294" s="45"/>
      <c r="BA294" s="45"/>
      <c r="BB294" s="45"/>
      <c r="BC294" s="45"/>
      <c r="BD294" s="45"/>
      <c r="BE294" s="45"/>
      <c r="BF294" s="45"/>
      <c r="BG294" s="45"/>
      <c r="BH294" s="45"/>
    </row>
    <row r="295" spans="1:64" customFormat="1">
      <c r="A295" s="4"/>
      <c r="B295" s="4"/>
      <c r="C295" s="4"/>
      <c r="D295" s="4"/>
      <c r="E295" s="4"/>
      <c r="F295" s="4"/>
      <c r="G295" s="4"/>
      <c r="H295" s="6"/>
      <c r="I295" s="6"/>
      <c r="J295" s="6"/>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c r="AY295" s="4"/>
      <c r="AZ295" s="4"/>
      <c r="BA295" s="4"/>
      <c r="BB295" s="4"/>
      <c r="BC295" s="4"/>
      <c r="BD295" s="4"/>
      <c r="BE295" s="4"/>
      <c r="BF295" s="4"/>
      <c r="BG295" s="4"/>
      <c r="BH295" s="4"/>
    </row>
    <row r="296" spans="1:64" s="10" customFormat="1">
      <c r="A296" s="4"/>
      <c r="B296" s="30" t="s">
        <v>51</v>
      </c>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24"/>
    </row>
    <row r="297" spans="1:64">
      <c r="A297" s="10"/>
    </row>
  </sheetData>
  <phoneticPr fontId="16"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AD9D-34AD-4D18-A8AA-7921DF611E08}">
  <sheetPr>
    <tabColor rgb="FFFFFFCC"/>
    <pageSetUpPr autoPageBreaks="0"/>
  </sheetPr>
  <dimension ref="A1:CY205"/>
  <sheetViews>
    <sheetView topLeftCell="A158" zoomScaleNormal="100" workbookViewId="0">
      <selection activeCell="G19" sqref="G19"/>
    </sheetView>
  </sheetViews>
  <sheetFormatPr defaultColWidth="0" defaultRowHeight="16.899999999999999" zeroHeight="1"/>
  <cols>
    <col min="1" max="2" width="3.125" style="4" customWidth="1"/>
    <col min="3" max="3" width="4.125" style="4" customWidth="1"/>
    <col min="4" max="4" width="3.125" style="4" customWidth="1"/>
    <col min="5" max="5" width="43.5" style="4" customWidth="1"/>
    <col min="6" max="6" width="2.75" style="4" customWidth="1"/>
    <col min="7" max="7" width="15.75" style="4" customWidth="1"/>
    <col min="8" max="8" width="12.375" style="6" customWidth="1"/>
    <col min="9" max="9" width="2.75" style="6" customWidth="1"/>
    <col min="10" max="10" width="12.875" style="6" customWidth="1"/>
    <col min="11" max="64" width="9.25" style="4" customWidth="1"/>
    <col min="65" max="104" width="9.25" style="4" hidden="1" customWidth="1"/>
    <col min="105" max="16384" width="9.25" style="4" hidden="1"/>
  </cols>
  <sheetData>
    <row r="1" spans="1:101" s="1" customFormat="1">
      <c r="A1" s="1" t="s">
        <v>21</v>
      </c>
      <c r="G1" s="198" t="s">
        <v>145</v>
      </c>
      <c r="H1" s="198" t="b">
        <f>AND(L45:BH45)</f>
        <v>1</v>
      </c>
      <c r="I1" s="2"/>
      <c r="J1" s="2"/>
      <c r="K1" s="3">
        <f t="shared" ref="K1:BH1" si="0">DATE(K3-1,4,1)</f>
        <v>43922</v>
      </c>
      <c r="L1" s="3">
        <f t="shared" si="0"/>
        <v>44287</v>
      </c>
      <c r="M1" s="3">
        <f t="shared" si="0"/>
        <v>44652</v>
      </c>
      <c r="N1" s="3">
        <f t="shared" si="0"/>
        <v>45017</v>
      </c>
      <c r="O1" s="3">
        <f t="shared" si="0"/>
        <v>45383</v>
      </c>
      <c r="P1" s="3">
        <f t="shared" si="0"/>
        <v>45748</v>
      </c>
      <c r="Q1" s="3">
        <f t="shared" si="0"/>
        <v>46113</v>
      </c>
      <c r="R1" s="3">
        <f t="shared" si="0"/>
        <v>46478</v>
      </c>
      <c r="S1" s="3">
        <f t="shared" si="0"/>
        <v>46844</v>
      </c>
      <c r="T1" s="3">
        <f t="shared" si="0"/>
        <v>47209</v>
      </c>
      <c r="U1" s="3">
        <f t="shared" si="0"/>
        <v>47574</v>
      </c>
      <c r="V1" s="3">
        <f t="shared" si="0"/>
        <v>47939</v>
      </c>
      <c r="W1" s="3">
        <f t="shared" si="0"/>
        <v>48305</v>
      </c>
      <c r="X1" s="3">
        <f t="shared" si="0"/>
        <v>48670</v>
      </c>
      <c r="Y1" s="3">
        <f t="shared" si="0"/>
        <v>49035</v>
      </c>
      <c r="Z1" s="3">
        <f t="shared" si="0"/>
        <v>49400</v>
      </c>
      <c r="AA1" s="3">
        <f t="shared" si="0"/>
        <v>49766</v>
      </c>
      <c r="AB1" s="3">
        <f t="shared" si="0"/>
        <v>50131</v>
      </c>
      <c r="AC1" s="3">
        <f t="shared" si="0"/>
        <v>50496</v>
      </c>
      <c r="AD1" s="3">
        <f t="shared" si="0"/>
        <v>50861</v>
      </c>
      <c r="AE1" s="3">
        <f t="shared" si="0"/>
        <v>51227</v>
      </c>
      <c r="AF1" s="3">
        <f t="shared" si="0"/>
        <v>51592</v>
      </c>
      <c r="AG1" s="3">
        <f t="shared" si="0"/>
        <v>51957</v>
      </c>
      <c r="AH1" s="3">
        <f t="shared" si="0"/>
        <v>52322</v>
      </c>
      <c r="AI1" s="3">
        <f t="shared" si="0"/>
        <v>52688</v>
      </c>
      <c r="AJ1" s="3">
        <f t="shared" si="0"/>
        <v>53053</v>
      </c>
      <c r="AK1" s="3">
        <f t="shared" si="0"/>
        <v>53418</v>
      </c>
      <c r="AL1" s="3">
        <f t="shared" si="0"/>
        <v>53783</v>
      </c>
      <c r="AM1" s="3">
        <f t="shared" si="0"/>
        <v>54149</v>
      </c>
      <c r="AN1" s="3">
        <f t="shared" si="0"/>
        <v>54514</v>
      </c>
      <c r="AO1" s="3">
        <f t="shared" si="0"/>
        <v>54879</v>
      </c>
      <c r="AP1" s="3">
        <f t="shared" si="0"/>
        <v>55244</v>
      </c>
      <c r="AQ1" s="3">
        <f t="shared" si="0"/>
        <v>55610</v>
      </c>
      <c r="AR1" s="3">
        <f t="shared" si="0"/>
        <v>55975</v>
      </c>
      <c r="AS1" s="3">
        <f t="shared" si="0"/>
        <v>56340</v>
      </c>
      <c r="AT1" s="3">
        <f t="shared" si="0"/>
        <v>56705</v>
      </c>
      <c r="AU1" s="3">
        <f t="shared" si="0"/>
        <v>57071</v>
      </c>
      <c r="AV1" s="3">
        <f t="shared" si="0"/>
        <v>57436</v>
      </c>
      <c r="AW1" s="3">
        <f t="shared" si="0"/>
        <v>57801</v>
      </c>
      <c r="AX1" s="3">
        <f t="shared" si="0"/>
        <v>58166</v>
      </c>
      <c r="AY1" s="3">
        <f t="shared" si="0"/>
        <v>58532</v>
      </c>
      <c r="AZ1" s="3">
        <f t="shared" si="0"/>
        <v>58897</v>
      </c>
      <c r="BA1" s="3">
        <f t="shared" si="0"/>
        <v>59262</v>
      </c>
      <c r="BB1" s="3">
        <f t="shared" si="0"/>
        <v>59627</v>
      </c>
      <c r="BC1" s="3">
        <f t="shared" si="0"/>
        <v>59993</v>
      </c>
      <c r="BD1" s="3">
        <f t="shared" si="0"/>
        <v>60358</v>
      </c>
      <c r="BE1" s="3">
        <f t="shared" si="0"/>
        <v>60723</v>
      </c>
      <c r="BF1" s="3">
        <f t="shared" si="0"/>
        <v>61088</v>
      </c>
      <c r="BG1" s="3">
        <f t="shared" si="0"/>
        <v>61454</v>
      </c>
      <c r="BH1" s="3">
        <f t="shared" si="0"/>
        <v>61819</v>
      </c>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row>
    <row r="2" spans="1:101" s="1" customFormat="1">
      <c r="H2" s="2"/>
      <c r="I2" s="2"/>
      <c r="J2" s="2"/>
      <c r="K2" s="3">
        <f t="shared" ref="K2:BH2" si="1">DATE(K3,3,31)</f>
        <v>44286</v>
      </c>
      <c r="L2" s="3">
        <f t="shared" si="1"/>
        <v>44651</v>
      </c>
      <c r="M2" s="3">
        <f t="shared" si="1"/>
        <v>45016</v>
      </c>
      <c r="N2" s="3">
        <f t="shared" si="1"/>
        <v>45382</v>
      </c>
      <c r="O2" s="3">
        <f t="shared" si="1"/>
        <v>45747</v>
      </c>
      <c r="P2" s="3">
        <f t="shared" si="1"/>
        <v>46112</v>
      </c>
      <c r="Q2" s="3">
        <f t="shared" si="1"/>
        <v>46477</v>
      </c>
      <c r="R2" s="3">
        <f t="shared" si="1"/>
        <v>46843</v>
      </c>
      <c r="S2" s="3">
        <f t="shared" si="1"/>
        <v>47208</v>
      </c>
      <c r="T2" s="3">
        <f t="shared" si="1"/>
        <v>47573</v>
      </c>
      <c r="U2" s="3">
        <f t="shared" si="1"/>
        <v>47938</v>
      </c>
      <c r="V2" s="3">
        <f t="shared" si="1"/>
        <v>48304</v>
      </c>
      <c r="W2" s="3">
        <f t="shared" si="1"/>
        <v>48669</v>
      </c>
      <c r="X2" s="3">
        <f t="shared" si="1"/>
        <v>49034</v>
      </c>
      <c r="Y2" s="3">
        <f t="shared" si="1"/>
        <v>49399</v>
      </c>
      <c r="Z2" s="3">
        <f t="shared" si="1"/>
        <v>49765</v>
      </c>
      <c r="AA2" s="3">
        <f t="shared" si="1"/>
        <v>50130</v>
      </c>
      <c r="AB2" s="3">
        <f t="shared" si="1"/>
        <v>50495</v>
      </c>
      <c r="AC2" s="3">
        <f t="shared" si="1"/>
        <v>50860</v>
      </c>
      <c r="AD2" s="3">
        <f t="shared" si="1"/>
        <v>51226</v>
      </c>
      <c r="AE2" s="3">
        <f t="shared" si="1"/>
        <v>51591</v>
      </c>
      <c r="AF2" s="3">
        <f t="shared" si="1"/>
        <v>51956</v>
      </c>
      <c r="AG2" s="3">
        <f t="shared" si="1"/>
        <v>52321</v>
      </c>
      <c r="AH2" s="3">
        <f t="shared" si="1"/>
        <v>52687</v>
      </c>
      <c r="AI2" s="3">
        <f t="shared" si="1"/>
        <v>53052</v>
      </c>
      <c r="AJ2" s="3">
        <f t="shared" si="1"/>
        <v>53417</v>
      </c>
      <c r="AK2" s="3">
        <f t="shared" si="1"/>
        <v>53782</v>
      </c>
      <c r="AL2" s="3">
        <f t="shared" si="1"/>
        <v>54148</v>
      </c>
      <c r="AM2" s="3">
        <f t="shared" si="1"/>
        <v>54513</v>
      </c>
      <c r="AN2" s="3">
        <f t="shared" si="1"/>
        <v>54878</v>
      </c>
      <c r="AO2" s="3">
        <f t="shared" si="1"/>
        <v>55243</v>
      </c>
      <c r="AP2" s="3">
        <f t="shared" si="1"/>
        <v>55609</v>
      </c>
      <c r="AQ2" s="3">
        <f t="shared" si="1"/>
        <v>55974</v>
      </c>
      <c r="AR2" s="3">
        <f t="shared" si="1"/>
        <v>56339</v>
      </c>
      <c r="AS2" s="3">
        <f t="shared" si="1"/>
        <v>56704</v>
      </c>
      <c r="AT2" s="3">
        <f t="shared" si="1"/>
        <v>57070</v>
      </c>
      <c r="AU2" s="3">
        <f t="shared" si="1"/>
        <v>57435</v>
      </c>
      <c r="AV2" s="3">
        <f t="shared" si="1"/>
        <v>57800</v>
      </c>
      <c r="AW2" s="3">
        <f t="shared" si="1"/>
        <v>58165</v>
      </c>
      <c r="AX2" s="3">
        <f t="shared" si="1"/>
        <v>58531</v>
      </c>
      <c r="AY2" s="3">
        <f t="shared" si="1"/>
        <v>58896</v>
      </c>
      <c r="AZ2" s="3">
        <f t="shared" si="1"/>
        <v>59261</v>
      </c>
      <c r="BA2" s="3">
        <f t="shared" si="1"/>
        <v>59626</v>
      </c>
      <c r="BB2" s="3">
        <f t="shared" si="1"/>
        <v>59992</v>
      </c>
      <c r="BC2" s="3">
        <f t="shared" si="1"/>
        <v>60357</v>
      </c>
      <c r="BD2" s="3">
        <f t="shared" si="1"/>
        <v>60722</v>
      </c>
      <c r="BE2" s="3">
        <f t="shared" si="1"/>
        <v>61087</v>
      </c>
      <c r="BF2" s="3">
        <f t="shared" si="1"/>
        <v>61453</v>
      </c>
      <c r="BG2" s="3">
        <f t="shared" si="1"/>
        <v>61818</v>
      </c>
      <c r="BH2" s="3">
        <f t="shared" si="1"/>
        <v>62183</v>
      </c>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row>
    <row r="3" spans="1:101" s="1" customFormat="1">
      <c r="E3" s="1" t="s">
        <v>53</v>
      </c>
      <c r="G3" s="1" t="s">
        <v>102</v>
      </c>
      <c r="H3" s="1" t="s">
        <v>146</v>
      </c>
      <c r="J3" s="1" t="s">
        <v>147</v>
      </c>
      <c r="K3" s="1">
        <v>2021</v>
      </c>
      <c r="L3" s="1">
        <v>2022</v>
      </c>
      <c r="M3" s="1">
        <v>2023</v>
      </c>
      <c r="N3" s="1">
        <v>2024</v>
      </c>
      <c r="O3" s="1">
        <v>2025</v>
      </c>
      <c r="P3" s="1">
        <v>2026</v>
      </c>
      <c r="Q3" s="1">
        <v>2027</v>
      </c>
      <c r="R3" s="1">
        <v>2028</v>
      </c>
      <c r="S3" s="1">
        <v>2029</v>
      </c>
      <c r="T3" s="1">
        <v>2030</v>
      </c>
      <c r="U3" s="1">
        <v>2031</v>
      </c>
      <c r="V3" s="1">
        <v>2032</v>
      </c>
      <c r="W3" s="1">
        <v>2033</v>
      </c>
      <c r="X3" s="1">
        <v>2034</v>
      </c>
      <c r="Y3" s="1">
        <v>2035</v>
      </c>
      <c r="Z3" s="1">
        <v>2036</v>
      </c>
      <c r="AA3" s="1">
        <v>2037</v>
      </c>
      <c r="AB3" s="1">
        <v>2038</v>
      </c>
      <c r="AC3" s="1">
        <v>2039</v>
      </c>
      <c r="AD3" s="1">
        <v>2040</v>
      </c>
      <c r="AE3" s="1">
        <v>2041</v>
      </c>
      <c r="AF3" s="1">
        <v>2042</v>
      </c>
      <c r="AG3" s="1">
        <v>2043</v>
      </c>
      <c r="AH3" s="1">
        <v>2044</v>
      </c>
      <c r="AI3" s="1">
        <v>2045</v>
      </c>
      <c r="AJ3" s="1">
        <v>2046</v>
      </c>
      <c r="AK3" s="1">
        <v>2047</v>
      </c>
      <c r="AL3" s="1">
        <v>2048</v>
      </c>
      <c r="AM3" s="1">
        <v>2049</v>
      </c>
      <c r="AN3" s="1">
        <v>2050</v>
      </c>
      <c r="AO3" s="1">
        <v>2051</v>
      </c>
      <c r="AP3" s="1">
        <v>2052</v>
      </c>
      <c r="AQ3" s="1">
        <v>2053</v>
      </c>
      <c r="AR3" s="1">
        <v>2054</v>
      </c>
      <c r="AS3" s="1">
        <v>2055</v>
      </c>
      <c r="AT3" s="1">
        <v>2056</v>
      </c>
      <c r="AU3" s="1">
        <v>2057</v>
      </c>
      <c r="AV3" s="1">
        <v>2058</v>
      </c>
      <c r="AW3" s="1">
        <v>2059</v>
      </c>
      <c r="AX3" s="1">
        <v>2060</v>
      </c>
      <c r="AY3" s="1">
        <v>2061</v>
      </c>
      <c r="AZ3" s="1">
        <v>2062</v>
      </c>
      <c r="BA3" s="1">
        <v>2063</v>
      </c>
      <c r="BB3" s="1">
        <v>2064</v>
      </c>
      <c r="BC3" s="1">
        <v>2065</v>
      </c>
      <c r="BD3" s="1">
        <v>2066</v>
      </c>
      <c r="BE3" s="1">
        <v>2067</v>
      </c>
      <c r="BF3" s="1">
        <v>2068</v>
      </c>
      <c r="BG3" s="1">
        <v>2069</v>
      </c>
      <c r="BH3" s="1">
        <v>2070</v>
      </c>
      <c r="CW3" s="2"/>
    </row>
    <row r="4" spans="1:101">
      <c r="H4" s="4"/>
      <c r="I4" s="4"/>
      <c r="J4" s="4"/>
      <c r="L4" s="18"/>
      <c r="M4" s="18"/>
      <c r="N4" s="18"/>
      <c r="O4" s="18"/>
      <c r="P4" s="18"/>
      <c r="Q4" s="18"/>
      <c r="R4" s="18"/>
      <c r="S4" s="23"/>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6"/>
    </row>
    <row r="5" spans="1:101">
      <c r="B5" s="225">
        <v>0</v>
      </c>
      <c r="C5" s="225" t="s">
        <v>59</v>
      </c>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8"/>
      <c r="BJ5" s="8"/>
      <c r="BK5" s="8"/>
    </row>
    <row r="6" spans="1:101">
      <c r="H6" s="4"/>
      <c r="I6" s="4"/>
      <c r="J6" s="4"/>
    </row>
    <row r="7" spans="1:101" customFormat="1">
      <c r="E7" s="4" t="s">
        <v>148</v>
      </c>
      <c r="G7" s="4" t="s">
        <v>61</v>
      </c>
      <c r="L7">
        <f>L2-L1+1</f>
        <v>365</v>
      </c>
      <c r="M7">
        <f t="shared" ref="M7:AQ7" si="2">M2-M1+1</f>
        <v>365</v>
      </c>
      <c r="N7">
        <f>N2-N1+1</f>
        <v>366</v>
      </c>
      <c r="O7">
        <f>O2-O1+1</f>
        <v>365</v>
      </c>
      <c r="P7">
        <f t="shared" si="2"/>
        <v>365</v>
      </c>
      <c r="Q7">
        <f t="shared" si="2"/>
        <v>365</v>
      </c>
      <c r="R7">
        <f t="shared" si="2"/>
        <v>366</v>
      </c>
      <c r="S7">
        <f t="shared" si="2"/>
        <v>365</v>
      </c>
      <c r="T7">
        <f t="shared" si="2"/>
        <v>365</v>
      </c>
      <c r="U7">
        <f t="shared" si="2"/>
        <v>365</v>
      </c>
      <c r="V7">
        <f t="shared" si="2"/>
        <v>366</v>
      </c>
      <c r="W7">
        <f t="shared" si="2"/>
        <v>365</v>
      </c>
      <c r="X7">
        <f t="shared" si="2"/>
        <v>365</v>
      </c>
      <c r="Y7">
        <f t="shared" si="2"/>
        <v>365</v>
      </c>
      <c r="Z7">
        <f t="shared" si="2"/>
        <v>366</v>
      </c>
      <c r="AA7">
        <f t="shared" si="2"/>
        <v>365</v>
      </c>
      <c r="AB7">
        <f t="shared" si="2"/>
        <v>365</v>
      </c>
      <c r="AC7">
        <f t="shared" si="2"/>
        <v>365</v>
      </c>
      <c r="AD7">
        <f t="shared" si="2"/>
        <v>366</v>
      </c>
      <c r="AE7">
        <f t="shared" si="2"/>
        <v>365</v>
      </c>
      <c r="AF7">
        <f t="shared" si="2"/>
        <v>365</v>
      </c>
      <c r="AG7">
        <f t="shared" si="2"/>
        <v>365</v>
      </c>
      <c r="AH7">
        <f t="shared" si="2"/>
        <v>366</v>
      </c>
      <c r="AI7">
        <f t="shared" si="2"/>
        <v>365</v>
      </c>
      <c r="AJ7">
        <f t="shared" si="2"/>
        <v>365</v>
      </c>
      <c r="AK7">
        <f t="shared" si="2"/>
        <v>365</v>
      </c>
      <c r="AL7">
        <f t="shared" si="2"/>
        <v>366</v>
      </c>
      <c r="AM7">
        <f t="shared" si="2"/>
        <v>365</v>
      </c>
      <c r="AN7">
        <f t="shared" si="2"/>
        <v>365</v>
      </c>
      <c r="AO7">
        <f t="shared" si="2"/>
        <v>365</v>
      </c>
      <c r="AP7">
        <f t="shared" si="2"/>
        <v>366</v>
      </c>
      <c r="AQ7">
        <f t="shared" si="2"/>
        <v>365</v>
      </c>
      <c r="AR7">
        <f t="shared" ref="AR7:BH7" si="3">AR2-AR1+1</f>
        <v>365</v>
      </c>
      <c r="AS7">
        <f t="shared" si="3"/>
        <v>365</v>
      </c>
      <c r="AT7">
        <f t="shared" si="3"/>
        <v>366</v>
      </c>
      <c r="AU7">
        <f t="shared" si="3"/>
        <v>365</v>
      </c>
      <c r="AV7">
        <f t="shared" si="3"/>
        <v>365</v>
      </c>
      <c r="AW7">
        <f t="shared" si="3"/>
        <v>365</v>
      </c>
      <c r="AX7">
        <f t="shared" si="3"/>
        <v>366</v>
      </c>
      <c r="AY7">
        <f t="shared" si="3"/>
        <v>365</v>
      </c>
      <c r="AZ7">
        <f t="shared" si="3"/>
        <v>365</v>
      </c>
      <c r="BA7">
        <f t="shared" si="3"/>
        <v>365</v>
      </c>
      <c r="BB7">
        <f t="shared" si="3"/>
        <v>366</v>
      </c>
      <c r="BC7">
        <f t="shared" si="3"/>
        <v>365</v>
      </c>
      <c r="BD7">
        <f t="shared" si="3"/>
        <v>365</v>
      </c>
      <c r="BE7">
        <f t="shared" si="3"/>
        <v>365</v>
      </c>
      <c r="BF7">
        <f t="shared" si="3"/>
        <v>366</v>
      </c>
      <c r="BG7">
        <f t="shared" si="3"/>
        <v>365</v>
      </c>
      <c r="BH7">
        <f t="shared" si="3"/>
        <v>365</v>
      </c>
    </row>
    <row r="8" spans="1:101">
      <c r="H8" s="4"/>
      <c r="I8" s="4"/>
      <c r="J8" s="4"/>
      <c r="BI8" s="6"/>
      <c r="BJ8" s="6"/>
      <c r="BK8" s="6"/>
    </row>
    <row r="9" spans="1:101">
      <c r="E9" s="4" t="s">
        <v>149</v>
      </c>
      <c r="G9" s="4" t="s">
        <v>150</v>
      </c>
      <c r="J9" s="4"/>
      <c r="K9" s="118"/>
      <c r="L9" s="118">
        <f>IF(AND(L2&gt;=Interface!$J$18, L1&lt;Interface!$J$21),1,0)</f>
        <v>0</v>
      </c>
      <c r="M9" s="118">
        <f>IF(AND(M2&gt;=Interface!$J$18, M1&lt;Interface!$J$21),1,0)</f>
        <v>0</v>
      </c>
      <c r="N9" s="118">
        <f>IF(AND(N2&gt;=Interface!$J$18, N1&lt;Interface!$J$21),1,0)</f>
        <v>0</v>
      </c>
      <c r="O9" s="118">
        <f>IF(AND(O2&gt;=Interface!$J$18, O1&lt;Interface!$J$21),1,0)</f>
        <v>0</v>
      </c>
      <c r="P9" s="118">
        <f>IF(AND(P2&gt;=Interface!$J$18, P1&lt;Interface!$J$21),1,0)</f>
        <v>1</v>
      </c>
      <c r="Q9" s="118">
        <f>IF(AND(Q2&gt;=Interface!$J$18, Q1&lt;Interface!$J$21),1,0)</f>
        <v>1</v>
      </c>
      <c r="R9" s="118">
        <f>IF(AND(R2&gt;=Interface!$J$18, R1&lt;Interface!$J$21),1,0)</f>
        <v>1</v>
      </c>
      <c r="S9" s="118">
        <f>IF(AND(S2&gt;=Interface!$J$18, S1&lt;Interface!$J$21),1,0)</f>
        <v>1</v>
      </c>
      <c r="T9" s="118">
        <f>IF(AND(T2&gt;=Interface!$J$18, T1&lt;Interface!$J$21),1,0)</f>
        <v>0</v>
      </c>
      <c r="U9" s="118">
        <f>IF(AND(U2&gt;=Interface!$J$18, U1&lt;Interface!$J$21),1,0)</f>
        <v>0</v>
      </c>
      <c r="V9" s="118">
        <f>IF(AND(V2&gt;=Interface!$J$18, V1&lt;Interface!$J$21),1,0)</f>
        <v>0</v>
      </c>
      <c r="W9" s="118">
        <f>IF(AND(W2&gt;=Interface!$J$18, W1&lt;Interface!$J$21),1,0)</f>
        <v>0</v>
      </c>
      <c r="X9" s="118">
        <f>IF(AND(X2&gt;=Interface!$J$18, X1&lt;Interface!$J$21),1,0)</f>
        <v>0</v>
      </c>
      <c r="Y9" s="118">
        <f>IF(AND(Y2&gt;=Interface!$J$18, Y1&lt;Interface!$J$21),1,0)</f>
        <v>0</v>
      </c>
      <c r="Z9" s="118">
        <f>IF(AND(Z2&gt;=Interface!$J$18, Z1&lt;Interface!$J$21),1,0)</f>
        <v>0</v>
      </c>
      <c r="AA9" s="118">
        <f>IF(AND(AA2&gt;=Interface!$J$18, AA1&lt;Interface!$J$21),1,0)</f>
        <v>0</v>
      </c>
      <c r="AB9" s="118">
        <f>IF(AND(AB2&gt;=Interface!$J$18, AB1&lt;Interface!$J$21),1,0)</f>
        <v>0</v>
      </c>
      <c r="AC9" s="118">
        <f>IF(AND(AC2&gt;=Interface!$J$18, AC1&lt;Interface!$J$21),1,0)</f>
        <v>0</v>
      </c>
      <c r="AD9" s="118">
        <f>IF(AND(AD2&gt;=Interface!$J$18, AD1&lt;Interface!$J$21),1,0)</f>
        <v>0</v>
      </c>
      <c r="AE9" s="118">
        <f>IF(AND(AE2&gt;=Interface!$J$18, AE1&lt;Interface!$J$21),1,0)</f>
        <v>0</v>
      </c>
      <c r="AF9" s="118">
        <f>IF(AND(AF2&gt;=Interface!$J$18, AF1&lt;Interface!$J$21),1,0)</f>
        <v>0</v>
      </c>
      <c r="AG9" s="118">
        <f>IF(AND(AG2&gt;=Interface!$J$18, AG1&lt;Interface!$J$21),1,0)</f>
        <v>0</v>
      </c>
      <c r="AH9" s="118">
        <f>IF(AND(AH2&gt;=Interface!$J$18, AH1&lt;Interface!$J$21),1,0)</f>
        <v>0</v>
      </c>
      <c r="AI9" s="118">
        <f>IF(AND(AI2&gt;=Interface!$J$18, AI1&lt;Interface!$J$21),1,0)</f>
        <v>0</v>
      </c>
      <c r="AJ9" s="118">
        <f>IF(AND(AJ2&gt;=Interface!$J$18, AJ1&lt;Interface!$J$21),1,0)</f>
        <v>0</v>
      </c>
      <c r="AK9" s="118">
        <f>IF(AND(AK2&gt;=Interface!$J$18, AK1&lt;Interface!$J$21),1,0)</f>
        <v>0</v>
      </c>
      <c r="AL9" s="118">
        <f>IF(AND(AL2&gt;=Interface!$J$18, AL1&lt;Interface!$J$21),1,0)</f>
        <v>0</v>
      </c>
      <c r="AM9" s="118">
        <f>IF(AND(AM2&gt;=Interface!$J$18, AM1&lt;Interface!$J$21),1,0)</f>
        <v>0</v>
      </c>
      <c r="AN9" s="118">
        <f>IF(AND(AN2&gt;=Interface!$J$18, AN1&lt;Interface!$J$21),1,0)</f>
        <v>0</v>
      </c>
      <c r="AO9" s="118">
        <f>IF(AND(AO2&gt;=Interface!$J$18, AO1&lt;Interface!$J$21),1,0)</f>
        <v>0</v>
      </c>
      <c r="AP9" s="118">
        <f>IF(AND(AP2&gt;=Interface!$J$18, AP1&lt;Interface!$J$21),1,0)</f>
        <v>0</v>
      </c>
      <c r="AQ9" s="118">
        <f>IF(AND(AQ2&gt;=Interface!$J$18, AQ1&lt;Interface!$J$21),1,0)</f>
        <v>0</v>
      </c>
      <c r="AR9" s="118">
        <f>IF(AND(AR2&gt;=Interface!$J$18, AR1&lt;Interface!$J$21),1,0)</f>
        <v>0</v>
      </c>
      <c r="AS9" s="118">
        <f>IF(AND(AS2&gt;=Interface!$J$18, AS1&lt;Interface!$J$21),1,0)</f>
        <v>0</v>
      </c>
      <c r="AT9" s="118">
        <f>IF(AND(AT2&gt;=Interface!$J$18, AT1&lt;Interface!$J$21),1,0)</f>
        <v>0</v>
      </c>
      <c r="AU9" s="118">
        <f>IF(AND(AU2&gt;=Interface!$J$18, AU1&lt;Interface!$J$21),1,0)</f>
        <v>0</v>
      </c>
      <c r="AV9" s="118">
        <f>IF(AND(AV2&gt;=Interface!$J$18, AV1&lt;Interface!$J$21),1,0)</f>
        <v>0</v>
      </c>
      <c r="AW9" s="118">
        <f>IF(AND(AW2&gt;=Interface!$J$18, AW1&lt;Interface!$J$21),1,0)</f>
        <v>0</v>
      </c>
      <c r="AX9" s="118">
        <f>IF(AND(AX2&gt;=Interface!$J$18, AX1&lt;Interface!$J$21),1,0)</f>
        <v>0</v>
      </c>
      <c r="AY9" s="118">
        <f>IF(AND(AY2&gt;=Interface!$J$18, AY1&lt;Interface!$J$21),1,0)</f>
        <v>0</v>
      </c>
      <c r="AZ9" s="118">
        <f>IF(AND(AZ2&gt;=Interface!$J$18, AZ1&lt;Interface!$J$21),1,0)</f>
        <v>0</v>
      </c>
      <c r="BA9" s="118">
        <f>IF(AND(BA2&gt;=Interface!$J$18, BA1&lt;Interface!$J$21),1,0)</f>
        <v>0</v>
      </c>
      <c r="BB9" s="118">
        <f>IF(AND(BB2&gt;=Interface!$J$18, BB1&lt;Interface!$J$21),1,0)</f>
        <v>0</v>
      </c>
      <c r="BC9" s="118">
        <f>IF(AND(BC2&gt;=Interface!$J$18, BC1&lt;Interface!$J$21),1,0)</f>
        <v>0</v>
      </c>
      <c r="BD9" s="118">
        <f>IF(AND(BD2&gt;=Interface!$J$18, BD1&lt;Interface!$J$21),1,0)</f>
        <v>0</v>
      </c>
      <c r="BE9" s="118">
        <f>IF(AND(BE2&gt;=Interface!$J$18, BE1&lt;Interface!$J$21),1,0)</f>
        <v>0</v>
      </c>
      <c r="BF9" s="118">
        <f>IF(AND(BF2&gt;=Interface!$J$18, BF1&lt;Interface!$J$21),1,0)</f>
        <v>0</v>
      </c>
      <c r="BG9" s="118">
        <f>IF(AND(BG2&gt;=Interface!$J$18, BG1&lt;Interface!$J$21),1,0)</f>
        <v>0</v>
      </c>
      <c r="BH9" s="118">
        <f>IF(AND(BH2&gt;=Interface!$J$18, BH1&lt;Interface!$J$21),1,0)</f>
        <v>0</v>
      </c>
      <c r="BI9" s="6"/>
      <c r="BJ9" s="6"/>
      <c r="BK9" s="6"/>
    </row>
    <row r="10" spans="1:101">
      <c r="E10" s="4" t="s">
        <v>151</v>
      </c>
      <c r="G10" s="4" t="s">
        <v>150</v>
      </c>
      <c r="J10" s="4"/>
      <c r="K10" s="118"/>
      <c r="L10" s="118">
        <f>IF(AND(L2&gt;=Interface!$J$21, L1&lt;Interface!$J$27),1,0)</f>
        <v>0</v>
      </c>
      <c r="M10" s="118">
        <f>IF(AND(M2&gt;=Interface!$J$21, M1&lt;Interface!$J$27),1,0)</f>
        <v>0</v>
      </c>
      <c r="N10" s="118">
        <f>IF(AND(N2&gt;=Interface!$J$21, N1&lt;Interface!$J$27),1,0)</f>
        <v>0</v>
      </c>
      <c r="O10" s="118">
        <f>IF(AND(O2&gt;=Interface!$J$21, O1&lt;Interface!$J$27),1,0)</f>
        <v>0</v>
      </c>
      <c r="P10" s="118">
        <f>IF(AND(P2&gt;=Interface!$J$21, P1&lt;Interface!$J$27),1,0)</f>
        <v>0</v>
      </c>
      <c r="Q10" s="118">
        <f>IF(AND(Q2&gt;=Interface!$J$21, Q1&lt;Interface!$J$27),1,0)</f>
        <v>0</v>
      </c>
      <c r="R10" s="118">
        <f>IF(AND(R2&gt;=Interface!$J$21, R1&lt;Interface!$J$27),1,0)</f>
        <v>0</v>
      </c>
      <c r="S10" s="118">
        <f>IF(AND(S2&gt;=Interface!$J$21, S1&lt;Interface!$J$27),1,0)</f>
        <v>1</v>
      </c>
      <c r="T10" s="118">
        <f>IF(AND(T2&gt;=Interface!$J$21, T1&lt;Interface!$J$27),1,0)</f>
        <v>0</v>
      </c>
      <c r="U10" s="118">
        <f>IF(AND(U2&gt;=Interface!$J$21, U1&lt;Interface!$J$27),1,0)</f>
        <v>0</v>
      </c>
      <c r="V10" s="118">
        <f>IF(AND(V2&gt;=Interface!$J$21, V1&lt;Interface!$J$27),1,0)</f>
        <v>0</v>
      </c>
      <c r="W10" s="118">
        <f>IF(AND(W2&gt;=Interface!$J$21, W1&lt;Interface!$J$27),1,0)</f>
        <v>0</v>
      </c>
      <c r="X10" s="118">
        <f>IF(AND(X2&gt;=Interface!$J$21, X1&lt;Interface!$J$27),1,0)</f>
        <v>0</v>
      </c>
      <c r="Y10" s="118">
        <f>IF(AND(Y2&gt;=Interface!$J$21, Y1&lt;Interface!$J$27),1,0)</f>
        <v>0</v>
      </c>
      <c r="Z10" s="118">
        <f>IF(AND(Z2&gt;=Interface!$J$21, Z1&lt;Interface!$J$27),1,0)</f>
        <v>0</v>
      </c>
      <c r="AA10" s="118">
        <f>IF(AND(AA2&gt;=Interface!$J$21, AA1&lt;Interface!$J$27),1,0)</f>
        <v>0</v>
      </c>
      <c r="AB10" s="118">
        <f>IF(AND(AB2&gt;=Interface!$J$21, AB1&lt;Interface!$J$27),1,0)</f>
        <v>0</v>
      </c>
      <c r="AC10" s="118">
        <f>IF(AND(AC2&gt;=Interface!$J$21, AC1&lt;Interface!$J$27),1,0)</f>
        <v>0</v>
      </c>
      <c r="AD10" s="118">
        <f>IF(AND(AD2&gt;=Interface!$J$21, AD1&lt;Interface!$J$27),1,0)</f>
        <v>0</v>
      </c>
      <c r="AE10" s="118">
        <f>IF(AND(AE2&gt;=Interface!$J$21, AE1&lt;Interface!$J$27),1,0)</f>
        <v>0</v>
      </c>
      <c r="AF10" s="118">
        <f>IF(AND(AF2&gt;=Interface!$J$21, AF1&lt;Interface!$J$27),1,0)</f>
        <v>0</v>
      </c>
      <c r="AG10" s="118">
        <f>IF(AND(AG2&gt;=Interface!$J$21, AG1&lt;Interface!$J$27),1,0)</f>
        <v>0</v>
      </c>
      <c r="AH10" s="118">
        <f>IF(AND(AH2&gt;=Interface!$J$21, AH1&lt;Interface!$J$27),1,0)</f>
        <v>0</v>
      </c>
      <c r="AI10" s="118">
        <f>IF(AND(AI2&gt;=Interface!$J$21, AI1&lt;Interface!$J$27),1,0)</f>
        <v>0</v>
      </c>
      <c r="AJ10" s="118">
        <f>IF(AND(AJ2&gt;=Interface!$J$21, AJ1&lt;Interface!$J$27),1,0)</f>
        <v>0</v>
      </c>
      <c r="AK10" s="118">
        <f>IF(AND(AK2&gt;=Interface!$J$21, AK1&lt;Interface!$J$27),1,0)</f>
        <v>0</v>
      </c>
      <c r="AL10" s="118">
        <f>IF(AND(AL2&gt;=Interface!$J$21, AL1&lt;Interface!$J$27),1,0)</f>
        <v>0</v>
      </c>
      <c r="AM10" s="118">
        <f>IF(AND(AM2&gt;=Interface!$J$21, AM1&lt;Interface!$J$27),1,0)</f>
        <v>0</v>
      </c>
      <c r="AN10" s="118">
        <f>IF(AND(AN2&gt;=Interface!$J$21, AN1&lt;Interface!$J$27),1,0)</f>
        <v>0</v>
      </c>
      <c r="AO10" s="118">
        <f>IF(AND(AO2&gt;=Interface!$J$21, AO1&lt;Interface!$J$27),1,0)</f>
        <v>0</v>
      </c>
      <c r="AP10" s="118">
        <f>IF(AND(AP2&gt;=Interface!$J$21, AP1&lt;Interface!$J$27),1,0)</f>
        <v>0</v>
      </c>
      <c r="AQ10" s="118">
        <f>IF(AND(AQ2&gt;=Interface!$J$21, AQ1&lt;Interface!$J$27),1,0)</f>
        <v>0</v>
      </c>
      <c r="AR10" s="118">
        <f>IF(AND(AR2&gt;=Interface!$J$21, AR1&lt;Interface!$J$27),1,0)</f>
        <v>0</v>
      </c>
      <c r="AS10" s="118">
        <f>IF(AND(AS2&gt;=Interface!$J$21, AS1&lt;Interface!$J$27),1,0)</f>
        <v>0</v>
      </c>
      <c r="AT10" s="118">
        <f>IF(AND(AT2&gt;=Interface!$J$21, AT1&lt;Interface!$J$27),1,0)</f>
        <v>0</v>
      </c>
      <c r="AU10" s="118">
        <f>IF(AND(AU2&gt;=Interface!$J$21, AU1&lt;Interface!$J$27),1,0)</f>
        <v>0</v>
      </c>
      <c r="AV10" s="118">
        <f>IF(AND(AV2&gt;=Interface!$J$21, AV1&lt;Interface!$J$27),1,0)</f>
        <v>0</v>
      </c>
      <c r="AW10" s="118">
        <f>IF(AND(AW2&gt;=Interface!$J$21, AW1&lt;Interface!$J$27),1,0)</f>
        <v>0</v>
      </c>
      <c r="AX10" s="118">
        <f>IF(AND(AX2&gt;=Interface!$J$21, AX1&lt;Interface!$J$27),1,0)</f>
        <v>0</v>
      </c>
      <c r="AY10" s="118">
        <f>IF(AND(AY2&gt;=Interface!$J$21, AY1&lt;Interface!$J$27),1,0)</f>
        <v>0</v>
      </c>
      <c r="AZ10" s="118">
        <f>IF(AND(AZ2&gt;=Interface!$J$21, AZ1&lt;Interface!$J$27),1,0)</f>
        <v>0</v>
      </c>
      <c r="BA10" s="118">
        <f>IF(AND(BA2&gt;=Interface!$J$21, BA1&lt;Interface!$J$27),1,0)</f>
        <v>0</v>
      </c>
      <c r="BB10" s="118">
        <f>IF(AND(BB2&gt;=Interface!$J$21, BB1&lt;Interface!$J$27),1,0)</f>
        <v>0</v>
      </c>
      <c r="BC10" s="118">
        <f>IF(AND(BC2&gt;=Interface!$J$21, BC1&lt;Interface!$J$27),1,0)</f>
        <v>0</v>
      </c>
      <c r="BD10" s="118">
        <f>IF(AND(BD2&gt;=Interface!$J$21, BD1&lt;Interface!$J$27),1,0)</f>
        <v>0</v>
      </c>
      <c r="BE10" s="118">
        <f>IF(AND(BE2&gt;=Interface!$J$21, BE1&lt;Interface!$J$27),1,0)</f>
        <v>0</v>
      </c>
      <c r="BF10" s="118">
        <f>IF(AND(BF2&gt;=Interface!$J$21, BF1&lt;Interface!$J$27),1,0)</f>
        <v>0</v>
      </c>
      <c r="BG10" s="118">
        <f>IF(AND(BG2&gt;=Interface!$J$21, BG1&lt;Interface!$J$27),1,0)</f>
        <v>0</v>
      </c>
      <c r="BH10" s="118">
        <f>IF(AND(BH2&gt;=Interface!$J$21, BH1&lt;Interface!$J$27),1,0)</f>
        <v>0</v>
      </c>
      <c r="BI10" s="6"/>
      <c r="BJ10" s="6"/>
      <c r="BK10" s="6"/>
    </row>
    <row r="11" spans="1:101">
      <c r="E11" s="4" t="s">
        <v>152</v>
      </c>
      <c r="G11" s="4" t="s">
        <v>150</v>
      </c>
      <c r="J11" s="4"/>
      <c r="K11" s="44"/>
      <c r="L11" s="44">
        <f>IF(AND(L2&gt;=Interface!$J$32, L1&lt;Interface!$J$33),1,0)</f>
        <v>0</v>
      </c>
      <c r="M11" s="44">
        <f>IF(AND(M2&gt;=Interface!$J$32, M1&lt;Interface!$J$33),1,0)</f>
        <v>0</v>
      </c>
      <c r="N11" s="44">
        <f>IF(AND(N2&gt;=Interface!$J$32, N1&lt;Interface!$J$33),1,0)</f>
        <v>0</v>
      </c>
      <c r="O11" s="44">
        <f>IF(AND(O2&gt;=Interface!$J$32, O1&lt;Interface!$J$33),1,0)</f>
        <v>0</v>
      </c>
      <c r="P11" s="44">
        <f>IF(AND(P2&gt;=Interface!$J$32, P1&lt;Interface!$J$33),1,0)</f>
        <v>0</v>
      </c>
      <c r="Q11" s="44">
        <f>IF(AND(Q2&gt;=Interface!$J$32, Q1&lt;Interface!$J$33),1,0)</f>
        <v>0</v>
      </c>
      <c r="R11" s="44">
        <f>IF(AND(R2&gt;=Interface!$J$32, R1&lt;Interface!$J$33),1,0)</f>
        <v>0</v>
      </c>
      <c r="S11" s="44">
        <f>IF(AND(S2&gt;=Interface!$J$32, S1&lt;Interface!$J$33),1,0)</f>
        <v>1</v>
      </c>
      <c r="T11" s="44">
        <f>IF(AND(T2&gt;=Interface!$J$32, T1&lt;Interface!$J$33),1,0)</f>
        <v>1</v>
      </c>
      <c r="U11" s="44">
        <f>IF(AND(U2&gt;=Interface!$J$32, U1&lt;Interface!$J$33),1,0)</f>
        <v>1</v>
      </c>
      <c r="V11" s="44">
        <f>IF(AND(V2&gt;=Interface!$J$32, V1&lt;Interface!$J$33),1,0)</f>
        <v>1</v>
      </c>
      <c r="W11" s="44">
        <f>IF(AND(W2&gt;=Interface!$J$32, W1&lt;Interface!$J$33),1,0)</f>
        <v>1</v>
      </c>
      <c r="X11" s="44">
        <f>IF(AND(X2&gt;=Interface!$J$32, X1&lt;Interface!$J$33),1,0)</f>
        <v>1</v>
      </c>
      <c r="Y11" s="44">
        <f>IF(AND(Y2&gt;=Interface!$J$32, Y1&lt;Interface!$J$33),1,0)</f>
        <v>1</v>
      </c>
      <c r="Z11" s="44">
        <f>IF(AND(Z2&gt;=Interface!$J$32, Z1&lt;Interface!$J$33),1,0)</f>
        <v>1</v>
      </c>
      <c r="AA11" s="44">
        <f>IF(AND(AA2&gt;=Interface!$J$32, AA1&lt;Interface!$J$33),1,0)</f>
        <v>1</v>
      </c>
      <c r="AB11" s="44">
        <f>IF(AND(AB2&gt;=Interface!$J$32, AB1&lt;Interface!$J$33),1,0)</f>
        <v>1</v>
      </c>
      <c r="AC11" s="44">
        <f>IF(AND(AC2&gt;=Interface!$J$32, AC1&lt;Interface!$J$33),1,0)</f>
        <v>1</v>
      </c>
      <c r="AD11" s="44">
        <f>IF(AND(AD2&gt;=Interface!$J$32, AD1&lt;Interface!$J$33),1,0)</f>
        <v>1</v>
      </c>
      <c r="AE11" s="44">
        <f>IF(AND(AE2&gt;=Interface!$J$32, AE1&lt;Interface!$J$33),1,0)</f>
        <v>1</v>
      </c>
      <c r="AF11" s="44">
        <f>IF(AND(AF2&gt;=Interface!$J$32, AF1&lt;Interface!$J$33),1,0)</f>
        <v>1</v>
      </c>
      <c r="AG11" s="44">
        <f>IF(AND(AG2&gt;=Interface!$J$32, AG1&lt;Interface!$J$33),1,0)</f>
        <v>1</v>
      </c>
      <c r="AH11" s="44">
        <f>IF(AND(AH2&gt;=Interface!$J$32, AH1&lt;Interface!$J$33),1,0)</f>
        <v>1</v>
      </c>
      <c r="AI11" s="44">
        <f>IF(AND(AI2&gt;=Interface!$J$32, AI1&lt;Interface!$J$33),1,0)</f>
        <v>1</v>
      </c>
      <c r="AJ11" s="44">
        <f>IF(AND(AJ2&gt;=Interface!$J$32, AJ1&lt;Interface!$J$33),1,0)</f>
        <v>1</v>
      </c>
      <c r="AK11" s="44">
        <f>IF(AND(AK2&gt;=Interface!$J$32, AK1&lt;Interface!$J$33),1,0)</f>
        <v>1</v>
      </c>
      <c r="AL11" s="44">
        <f>IF(AND(AL2&gt;=Interface!$J$32, AL1&lt;Interface!$J$33),1,0)</f>
        <v>1</v>
      </c>
      <c r="AM11" s="44">
        <f>IF(AND(AM2&gt;=Interface!$J$32, AM1&lt;Interface!$J$33),1,0)</f>
        <v>1</v>
      </c>
      <c r="AN11" s="44">
        <f>IF(AND(AN2&gt;=Interface!$J$32, AN1&lt;Interface!$J$33),1,0)</f>
        <v>1</v>
      </c>
      <c r="AO11" s="44">
        <f>IF(AND(AO2&gt;=Interface!$J$32, AO1&lt;Interface!$J$33),1,0)</f>
        <v>1</v>
      </c>
      <c r="AP11" s="44">
        <f>IF(AND(AP2&gt;=Interface!$J$32, AP1&lt;Interface!$J$33),1,0)</f>
        <v>1</v>
      </c>
      <c r="AQ11" s="44">
        <f>IF(AND(AQ2&gt;=Interface!$J$32, AQ1&lt;Interface!$J$33),1,0)</f>
        <v>1</v>
      </c>
      <c r="AR11" s="44">
        <f>IF(AND(AR2&gt;=Interface!$J$32, AR1&lt;Interface!$J$33),1,0)</f>
        <v>1</v>
      </c>
      <c r="AS11" s="44">
        <f>IF(AND(AS2&gt;=Interface!$J$32, AS1&lt;Interface!$J$33),1,0)</f>
        <v>0</v>
      </c>
      <c r="AT11" s="44">
        <f>IF(AND(AT2&gt;=Interface!$J$32, AT1&lt;Interface!$J$33),1,0)</f>
        <v>0</v>
      </c>
      <c r="AU11" s="44">
        <f>IF(AND(AU2&gt;=Interface!$J$32, AU1&lt;Interface!$J$33),1,0)</f>
        <v>0</v>
      </c>
      <c r="AV11" s="44">
        <f>IF(AND(AV2&gt;=Interface!$J$32, AV1&lt;Interface!$J$33),1,0)</f>
        <v>0</v>
      </c>
      <c r="AW11" s="44">
        <f>IF(AND(AW2&gt;=Interface!$J$32, AW1&lt;Interface!$J$33),1,0)</f>
        <v>0</v>
      </c>
      <c r="AX11" s="44">
        <f>IF(AND(AX2&gt;=Interface!$J$32, AX1&lt;Interface!$J$33),1,0)</f>
        <v>0</v>
      </c>
      <c r="AY11" s="44">
        <f>IF(AND(AY2&gt;=Interface!$J$32, AY1&lt;Interface!$J$33),1,0)</f>
        <v>0</v>
      </c>
      <c r="AZ11" s="44">
        <f>IF(AND(AZ2&gt;=Interface!$J$32, AZ1&lt;Interface!$J$33),1,0)</f>
        <v>0</v>
      </c>
      <c r="BA11" s="44">
        <f>IF(AND(BA2&gt;=Interface!$J$32, BA1&lt;Interface!$J$33),1,0)</f>
        <v>0</v>
      </c>
      <c r="BB11" s="44">
        <f>IF(AND(BB2&gt;=Interface!$J$32, BB1&lt;Interface!$J$33),1,0)</f>
        <v>0</v>
      </c>
      <c r="BC11" s="44">
        <f>IF(AND(BC2&gt;=Interface!$J$32, BC1&lt;Interface!$J$33),1,0)</f>
        <v>0</v>
      </c>
      <c r="BD11" s="44">
        <f>IF(AND(BD2&gt;=Interface!$J$32, BD1&lt;Interface!$J$33),1,0)</f>
        <v>0</v>
      </c>
      <c r="BE11" s="44">
        <f>IF(AND(BE2&gt;=Interface!$J$32, BE1&lt;Interface!$J$33),1,0)</f>
        <v>0</v>
      </c>
      <c r="BF11" s="44">
        <f>IF(AND(BF2&gt;=Interface!$J$32, BF1&lt;Interface!$J$33),1,0)</f>
        <v>0</v>
      </c>
      <c r="BG11" s="44">
        <f>IF(AND(BG2&gt;=Interface!$J$32, BG1&lt;Interface!$J$33),1,0)</f>
        <v>0</v>
      </c>
      <c r="BH11" s="44">
        <f>IF(AND(BH2&gt;=Interface!$J$32, BH1&lt;Interface!$J$33),1,0)</f>
        <v>0</v>
      </c>
      <c r="BI11" s="6"/>
      <c r="BJ11" s="6"/>
      <c r="BK11" s="6"/>
    </row>
    <row r="12" spans="1:101">
      <c r="J12" s="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6"/>
      <c r="BJ12" s="6"/>
      <c r="BK12" s="6"/>
    </row>
    <row r="13" spans="1:101">
      <c r="E13" s="4" t="s">
        <v>153</v>
      </c>
      <c r="G13" s="4" t="s">
        <v>150</v>
      </c>
      <c r="J13" s="4"/>
      <c r="K13" s="44"/>
      <c r="L13" s="44">
        <f>IF(AND(L$1&lt;=Interface!$J$18,L$2&gt;=Interface!$J$18),1,0)</f>
        <v>0</v>
      </c>
      <c r="M13" s="44">
        <f>IF(AND(M$1&lt;=Interface!$J$18,M$2&gt;=Interface!$J$18),1,0)</f>
        <v>0</v>
      </c>
      <c r="N13" s="44">
        <f>IF(AND(N$1&lt;=Interface!$J$18,N$2&gt;=Interface!$J$18),1,0)</f>
        <v>0</v>
      </c>
      <c r="O13" s="44">
        <f>IF(AND(O$1&lt;=Interface!$J$18,O$2&gt;=Interface!$J$18),1,0)</f>
        <v>0</v>
      </c>
      <c r="P13" s="44">
        <f>IF(AND(P$1&lt;=Interface!$J$18,P$2&gt;=Interface!$J$18),1,0)</f>
        <v>1</v>
      </c>
      <c r="Q13" s="44">
        <f>IF(AND(Q$1&lt;=Interface!$J$18,Q$2&gt;=Interface!$J$18),1,0)</f>
        <v>0</v>
      </c>
      <c r="R13" s="44">
        <f>IF(AND(R$1&lt;=Interface!$J$18,R$2&gt;=Interface!$J$18),1,0)</f>
        <v>0</v>
      </c>
      <c r="S13" s="44">
        <f>IF(AND(S$1&lt;=Interface!$J$18,S$2&gt;=Interface!$J$18),1,0)</f>
        <v>0</v>
      </c>
      <c r="T13" s="44">
        <f>IF(AND(T$1&lt;=Interface!$J$18,T$2&gt;=Interface!$J$18),1,0)</f>
        <v>0</v>
      </c>
      <c r="U13" s="44">
        <f>IF(AND(U$1&lt;=Interface!$J$18,U$2&gt;=Interface!$J$18),1,0)</f>
        <v>0</v>
      </c>
      <c r="V13" s="44">
        <f>IF(AND(V$1&lt;=Interface!$J$18,V$2&gt;=Interface!$J$18),1,0)</f>
        <v>0</v>
      </c>
      <c r="W13" s="44">
        <f>IF(AND(W$1&lt;=Interface!$J$18,W$2&gt;=Interface!$J$18),1,0)</f>
        <v>0</v>
      </c>
      <c r="X13" s="44">
        <f>IF(AND(X$1&lt;=Interface!$J$18,X$2&gt;=Interface!$J$18),1,0)</f>
        <v>0</v>
      </c>
      <c r="Y13" s="44">
        <f>IF(AND(Y$1&lt;=Interface!$J$18,Y$2&gt;=Interface!$J$18),1,0)</f>
        <v>0</v>
      </c>
      <c r="Z13" s="44">
        <f>IF(AND(Z$1&lt;=Interface!$J$18,Z$2&gt;=Interface!$J$18),1,0)</f>
        <v>0</v>
      </c>
      <c r="AA13" s="44">
        <f>IF(AND(AA$1&lt;=Interface!$J$18,AA$2&gt;=Interface!$J$18),1,0)</f>
        <v>0</v>
      </c>
      <c r="AB13" s="44">
        <f>IF(AND(AB$1&lt;=Interface!$J$18,AB$2&gt;=Interface!$J$18),1,0)</f>
        <v>0</v>
      </c>
      <c r="AC13" s="44">
        <f>IF(AND(AC$1&lt;=Interface!$J$18,AC$2&gt;=Interface!$J$18),1,0)</f>
        <v>0</v>
      </c>
      <c r="AD13" s="44">
        <f>IF(AND(AD$1&lt;=Interface!$J$18,AD$2&gt;=Interface!$J$18),1,0)</f>
        <v>0</v>
      </c>
      <c r="AE13" s="44">
        <f>IF(AND(AE$1&lt;=Interface!$J$18,AE$2&gt;=Interface!$J$18),1,0)</f>
        <v>0</v>
      </c>
      <c r="AF13" s="44">
        <f>IF(AND(AF$1&lt;=Interface!$J$18,AF$2&gt;=Interface!$J$18),1,0)</f>
        <v>0</v>
      </c>
      <c r="AG13" s="44">
        <f>IF(AND(AG$1&lt;=Interface!$J$18,AG$2&gt;=Interface!$J$18),1,0)</f>
        <v>0</v>
      </c>
      <c r="AH13" s="44">
        <f>IF(AND(AH$1&lt;=Interface!$J$18,AH$2&gt;=Interface!$J$18),1,0)</f>
        <v>0</v>
      </c>
      <c r="AI13" s="44">
        <f>IF(AND(AI$1&lt;=Interface!$J$18,AI$2&gt;=Interface!$J$18),1,0)</f>
        <v>0</v>
      </c>
      <c r="AJ13" s="44">
        <f>IF(AND(AJ$1&lt;=Interface!$J$18,AJ$2&gt;=Interface!$J$18),1,0)</f>
        <v>0</v>
      </c>
      <c r="AK13" s="44">
        <f>IF(AND(AK$1&lt;=Interface!$J$18,AK$2&gt;=Interface!$J$18),1,0)</f>
        <v>0</v>
      </c>
      <c r="AL13" s="44">
        <f>IF(AND(AL$1&lt;=Interface!$J$18,AL$2&gt;=Interface!$J$18),1,0)</f>
        <v>0</v>
      </c>
      <c r="AM13" s="44">
        <f>IF(AND(AM$1&lt;=Interface!$J$18,AM$2&gt;=Interface!$J$18),1,0)</f>
        <v>0</v>
      </c>
      <c r="AN13" s="44">
        <f>IF(AND(AN$1&lt;=Interface!$J$18,AN$2&gt;=Interface!$J$18),1,0)</f>
        <v>0</v>
      </c>
      <c r="AO13" s="44">
        <f>IF(AND(AO$1&lt;=Interface!$J$18,AO$2&gt;=Interface!$J$18),1,0)</f>
        <v>0</v>
      </c>
      <c r="AP13" s="44">
        <f>IF(AND(AP$1&lt;=Interface!$J$18,AP$2&gt;=Interface!$J$18),1,0)</f>
        <v>0</v>
      </c>
      <c r="AQ13" s="44">
        <f>IF(AND(AQ$1&lt;=Interface!$J$18,AQ$2&gt;=Interface!$J$18),1,0)</f>
        <v>0</v>
      </c>
      <c r="AR13" s="44">
        <f>IF(AND(AR$1&lt;=Interface!$J$18,AR$2&gt;=Interface!$J$18),1,0)</f>
        <v>0</v>
      </c>
      <c r="AS13" s="44">
        <f>IF(AND(AS$1&lt;=Interface!$J$18,AS$2&gt;=Interface!$J$18),1,0)</f>
        <v>0</v>
      </c>
      <c r="AT13" s="44">
        <f>IF(AND(AT$1&lt;=Interface!$J$18,AT$2&gt;=Interface!$J$18),1,0)</f>
        <v>0</v>
      </c>
      <c r="AU13" s="44">
        <f>IF(AND(AU$1&lt;=Interface!$J$18,AU$2&gt;=Interface!$J$18),1,0)</f>
        <v>0</v>
      </c>
      <c r="AV13" s="44">
        <f>IF(AND(AV$1&lt;=Interface!$J$18,AV$2&gt;=Interface!$J$18),1,0)</f>
        <v>0</v>
      </c>
      <c r="AW13" s="44">
        <f>IF(AND(AW$1&lt;=Interface!$J$18,AW$2&gt;=Interface!$J$18),1,0)</f>
        <v>0</v>
      </c>
      <c r="AX13" s="44">
        <f>IF(AND(AX$1&lt;=Interface!$J$18,AX$2&gt;=Interface!$J$18),1,0)</f>
        <v>0</v>
      </c>
      <c r="AY13" s="44">
        <f>IF(AND(AY$1&lt;=Interface!$J$18,AY$2&gt;=Interface!$J$18),1,0)</f>
        <v>0</v>
      </c>
      <c r="AZ13" s="44">
        <f>IF(AND(AZ$1&lt;=Interface!$J$18,AZ$2&gt;=Interface!$J$18),1,0)</f>
        <v>0</v>
      </c>
      <c r="BA13" s="44">
        <f>IF(AND(BA$1&lt;=Interface!$J$18,BA$2&gt;=Interface!$J$18),1,0)</f>
        <v>0</v>
      </c>
      <c r="BB13" s="44">
        <f>IF(AND(BB$1&lt;=Interface!$J$18,BB$2&gt;=Interface!$J$18),1,0)</f>
        <v>0</v>
      </c>
      <c r="BC13" s="44">
        <f>IF(AND(BC$1&lt;=Interface!$J$18,BC$2&gt;=Interface!$J$18),1,0)</f>
        <v>0</v>
      </c>
      <c r="BD13" s="44">
        <f>IF(AND(BD$1&lt;=Interface!$J$18,BD$2&gt;=Interface!$J$18),1,0)</f>
        <v>0</v>
      </c>
      <c r="BE13" s="44">
        <f>IF(AND(BE$1&lt;=Interface!$J$18,BE$2&gt;=Interface!$J$18),1,0)</f>
        <v>0</v>
      </c>
      <c r="BF13" s="44">
        <f>IF(AND(BF$1&lt;=Interface!$J$18,BF$2&gt;=Interface!$J$18),1,0)</f>
        <v>0</v>
      </c>
      <c r="BG13" s="44">
        <f>IF(AND(BG$1&lt;=Interface!$J$18,BG$2&gt;=Interface!$J$18),1,0)</f>
        <v>0</v>
      </c>
      <c r="BH13" s="44">
        <f>IF(AND(BH$1&lt;=Interface!$J$18,BH$2&gt;=Interface!$J$18),1,0)</f>
        <v>0</v>
      </c>
      <c r="BI13" s="6"/>
      <c r="BJ13" s="6"/>
      <c r="BK13" s="6"/>
    </row>
    <row r="14" spans="1:101">
      <c r="E14" s="4" t="s">
        <v>154</v>
      </c>
      <c r="G14" s="4" t="s">
        <v>150</v>
      </c>
      <c r="J14" s="4"/>
      <c r="K14" s="44"/>
      <c r="L14" s="44">
        <f>IF(AND(L$1&lt;=Interface!$J$21,L$2&gt;=Interface!$J$21),1,0)</f>
        <v>0</v>
      </c>
      <c r="M14" s="44">
        <f>IF(AND(M$1&lt;=Interface!$J$21,M$2&gt;=Interface!$J$21),1,0)</f>
        <v>0</v>
      </c>
      <c r="N14" s="44">
        <f>IF(AND(N$1&lt;=Interface!$J$21,N$2&gt;=Interface!$J$21),1,0)</f>
        <v>0</v>
      </c>
      <c r="O14" s="44">
        <f>IF(AND(O$1&lt;=Interface!$J$21,O$2&gt;=Interface!$J$21),1,0)</f>
        <v>0</v>
      </c>
      <c r="P14" s="44">
        <f>IF(AND(P$1&lt;=Interface!$J$21,P$2&gt;=Interface!$J$21),1,0)</f>
        <v>0</v>
      </c>
      <c r="Q14" s="44">
        <f>IF(AND(Q$1&lt;=Interface!$J$21,Q$2&gt;=Interface!$J$21),1,0)</f>
        <v>0</v>
      </c>
      <c r="R14" s="44">
        <f>IF(AND(R$1&lt;=Interface!$J$21,R$2&gt;=Interface!$J$21),1,0)</f>
        <v>0</v>
      </c>
      <c r="S14" s="44">
        <f>IF(AND(S$1&lt;=Interface!$J$21,S$2&gt;=Interface!$J$21),1,0)</f>
        <v>1</v>
      </c>
      <c r="T14" s="44">
        <f>IF(AND(T$1&lt;=Interface!$J$21,T$2&gt;=Interface!$J$21),1,0)</f>
        <v>0</v>
      </c>
      <c r="U14" s="44">
        <f>IF(AND(U$1&lt;=Interface!$J$21,U$2&gt;=Interface!$J$21),1,0)</f>
        <v>0</v>
      </c>
      <c r="V14" s="44">
        <f>IF(AND(V$1&lt;=Interface!$J$21,V$2&gt;=Interface!$J$21),1,0)</f>
        <v>0</v>
      </c>
      <c r="W14" s="44">
        <f>IF(AND(W$1&lt;=Interface!$J$21,W$2&gt;=Interface!$J$21),1,0)</f>
        <v>0</v>
      </c>
      <c r="X14" s="44">
        <f>IF(AND(X$1&lt;=Interface!$J$21,X$2&gt;=Interface!$J$21),1,0)</f>
        <v>0</v>
      </c>
      <c r="Y14" s="44">
        <f>IF(AND(Y$1&lt;=Interface!$J$21,Y$2&gt;=Interface!$J$21),1,0)</f>
        <v>0</v>
      </c>
      <c r="Z14" s="44">
        <f>IF(AND(Z$1&lt;=Interface!$J$21,Z$2&gt;=Interface!$J$21),1,0)</f>
        <v>0</v>
      </c>
      <c r="AA14" s="44">
        <f>IF(AND(AA$1&lt;=Interface!$J$21,AA$2&gt;=Interface!$J$21),1,0)</f>
        <v>0</v>
      </c>
      <c r="AB14" s="44">
        <f>IF(AND(AB$1&lt;=Interface!$J$21,AB$2&gt;=Interface!$J$21),1,0)</f>
        <v>0</v>
      </c>
      <c r="AC14" s="44">
        <f>IF(AND(AC$1&lt;=Interface!$J$21,AC$2&gt;=Interface!$J$21),1,0)</f>
        <v>0</v>
      </c>
      <c r="AD14" s="44">
        <f>IF(AND(AD$1&lt;=Interface!$J$21,AD$2&gt;=Interface!$J$21),1,0)</f>
        <v>0</v>
      </c>
      <c r="AE14" s="44">
        <f>IF(AND(AE$1&lt;=Interface!$J$21,AE$2&gt;=Interface!$J$21),1,0)</f>
        <v>0</v>
      </c>
      <c r="AF14" s="44">
        <f>IF(AND(AF$1&lt;=Interface!$J$21,AF$2&gt;=Interface!$J$21),1,0)</f>
        <v>0</v>
      </c>
      <c r="AG14" s="44">
        <f>IF(AND(AG$1&lt;=Interface!$J$21,AG$2&gt;=Interface!$J$21),1,0)</f>
        <v>0</v>
      </c>
      <c r="AH14" s="44">
        <f>IF(AND(AH$1&lt;=Interface!$J$21,AH$2&gt;=Interface!$J$21),1,0)</f>
        <v>0</v>
      </c>
      <c r="AI14" s="44">
        <f>IF(AND(AI$1&lt;=Interface!$J$21,AI$2&gt;=Interface!$J$21),1,0)</f>
        <v>0</v>
      </c>
      <c r="AJ14" s="44">
        <f>IF(AND(AJ$1&lt;=Interface!$J$21,AJ$2&gt;=Interface!$J$21),1,0)</f>
        <v>0</v>
      </c>
      <c r="AK14" s="44">
        <f>IF(AND(AK$1&lt;=Interface!$J$21,AK$2&gt;=Interface!$J$21),1,0)</f>
        <v>0</v>
      </c>
      <c r="AL14" s="44">
        <f>IF(AND(AL$1&lt;=Interface!$J$21,AL$2&gt;=Interface!$J$21),1,0)</f>
        <v>0</v>
      </c>
      <c r="AM14" s="44">
        <f>IF(AND(AM$1&lt;=Interface!$J$21,AM$2&gt;=Interface!$J$21),1,0)</f>
        <v>0</v>
      </c>
      <c r="AN14" s="44">
        <f>IF(AND(AN$1&lt;=Interface!$J$21,AN$2&gt;=Interface!$J$21),1,0)</f>
        <v>0</v>
      </c>
      <c r="AO14" s="44">
        <f>IF(AND(AO$1&lt;=Interface!$J$21,AO$2&gt;=Interface!$J$21),1,0)</f>
        <v>0</v>
      </c>
      <c r="AP14" s="44">
        <f>IF(AND(AP$1&lt;=Interface!$J$21,AP$2&gt;=Interface!$J$21),1,0)</f>
        <v>0</v>
      </c>
      <c r="AQ14" s="44">
        <f>IF(AND(AQ$1&lt;=Interface!$J$21,AQ$2&gt;=Interface!$J$21),1,0)</f>
        <v>0</v>
      </c>
      <c r="AR14" s="44">
        <f>IF(AND(AR$1&lt;=Interface!$J$21,AR$2&gt;=Interface!$J$21),1,0)</f>
        <v>0</v>
      </c>
      <c r="AS14" s="44">
        <f>IF(AND(AS$1&lt;=Interface!$J$21,AS$2&gt;=Interface!$J$21),1,0)</f>
        <v>0</v>
      </c>
      <c r="AT14" s="44">
        <f>IF(AND(AT$1&lt;=Interface!$J$21,AT$2&gt;=Interface!$J$21),1,0)</f>
        <v>0</v>
      </c>
      <c r="AU14" s="44">
        <f>IF(AND(AU$1&lt;=Interface!$J$21,AU$2&gt;=Interface!$J$21),1,0)</f>
        <v>0</v>
      </c>
      <c r="AV14" s="44">
        <f>IF(AND(AV$1&lt;=Interface!$J$21,AV$2&gt;=Interface!$J$21),1,0)</f>
        <v>0</v>
      </c>
      <c r="AW14" s="44">
        <f>IF(AND(AW$1&lt;=Interface!$J$21,AW$2&gt;=Interface!$J$21),1,0)</f>
        <v>0</v>
      </c>
      <c r="AX14" s="44">
        <f>IF(AND(AX$1&lt;=Interface!$J$21,AX$2&gt;=Interface!$J$21),1,0)</f>
        <v>0</v>
      </c>
      <c r="AY14" s="44">
        <f>IF(AND(AY$1&lt;=Interface!$J$21,AY$2&gt;=Interface!$J$21),1,0)</f>
        <v>0</v>
      </c>
      <c r="AZ14" s="44">
        <f>IF(AND(AZ$1&lt;=Interface!$J$21,AZ$2&gt;=Interface!$J$21),1,0)</f>
        <v>0</v>
      </c>
      <c r="BA14" s="44">
        <f>IF(AND(BA$1&lt;=Interface!$J$21,BA$2&gt;=Interface!$J$21),1,0)</f>
        <v>0</v>
      </c>
      <c r="BB14" s="44">
        <f>IF(AND(BB$1&lt;=Interface!$J$21,BB$2&gt;=Interface!$J$21),1,0)</f>
        <v>0</v>
      </c>
      <c r="BC14" s="44">
        <f>IF(AND(BC$1&lt;=Interface!$J$21,BC$2&gt;=Interface!$J$21),1,0)</f>
        <v>0</v>
      </c>
      <c r="BD14" s="44">
        <f>IF(AND(BD$1&lt;=Interface!$J$21,BD$2&gt;=Interface!$J$21),1,0)</f>
        <v>0</v>
      </c>
      <c r="BE14" s="44">
        <f>IF(AND(BE$1&lt;=Interface!$J$21,BE$2&gt;=Interface!$J$21),1,0)</f>
        <v>0</v>
      </c>
      <c r="BF14" s="44">
        <f>IF(AND(BF$1&lt;=Interface!$J$21,BF$2&gt;=Interface!$J$21),1,0)</f>
        <v>0</v>
      </c>
      <c r="BG14" s="44">
        <f>IF(AND(BG$1&lt;=Interface!$J$21,BG$2&gt;=Interface!$J$21),1,0)</f>
        <v>0</v>
      </c>
      <c r="BH14" s="44">
        <f>IF(AND(BH$1&lt;=Interface!$J$21,BH$2&gt;=Interface!$J$21),1,0)</f>
        <v>0</v>
      </c>
      <c r="BI14" s="6"/>
      <c r="BJ14" s="6"/>
      <c r="BK14" s="6"/>
    </row>
    <row r="15" spans="1:101">
      <c r="E15" s="4" t="s">
        <v>155</v>
      </c>
      <c r="G15" s="4" t="s">
        <v>150</v>
      </c>
      <c r="J15" s="4"/>
      <c r="K15" s="44"/>
      <c r="L15" s="44">
        <f>IF(AND(L$1&lt;=Interface!$J$25,L$2&gt;=Interface!$J$25),1,0)</f>
        <v>0</v>
      </c>
      <c r="M15" s="44">
        <f>IF(AND(M1&lt;=Interface!$J$25,M2&gt;=Interface!$J$25),1,0)</f>
        <v>0</v>
      </c>
      <c r="N15" s="44">
        <f>IF(AND(N1&lt;=Interface!$J$25,N2&gt;=Interface!$J$25),1,0)</f>
        <v>0</v>
      </c>
      <c r="O15" s="44">
        <f>IF(AND(O1&lt;=Interface!$J$25,O2&gt;=Interface!$J$25),1,0)</f>
        <v>0</v>
      </c>
      <c r="P15" s="44">
        <f>IF(AND(P1&lt;=Interface!$J$25,P2&gt;=Interface!$J$25),1,0)</f>
        <v>0</v>
      </c>
      <c r="Q15" s="44">
        <f>IF(AND(Q1&lt;=Interface!$J$25,Q2&gt;=Interface!$J$25),1,0)</f>
        <v>0</v>
      </c>
      <c r="R15" s="44">
        <f>IF(AND(R1&lt;=Interface!$J$25,R2&gt;=Interface!$J$25),1,0)</f>
        <v>0</v>
      </c>
      <c r="S15" s="44">
        <f>IF(AND(S1&lt;=Interface!$J$25,S2&gt;=Interface!$J$25),1,0)</f>
        <v>1</v>
      </c>
      <c r="T15" s="44">
        <f>IF(AND(T1&lt;=Interface!$J$25,T2&gt;=Interface!$J$25),1,0)</f>
        <v>0</v>
      </c>
      <c r="U15" s="44">
        <f>IF(AND(U1&lt;=Interface!$J$25,U2&gt;=Interface!$J$25),1,0)</f>
        <v>0</v>
      </c>
      <c r="V15" s="44">
        <f>IF(AND(V1&lt;=Interface!$J$25,V2&gt;=Interface!$J$25),1,0)</f>
        <v>0</v>
      </c>
      <c r="W15" s="44">
        <f>IF(AND(W1&lt;=Interface!$J$25,W2&gt;=Interface!$J$25),1,0)</f>
        <v>0</v>
      </c>
      <c r="X15" s="44">
        <f>IF(AND(X1&lt;=Interface!$J$25,X2&gt;=Interface!$J$25),1,0)</f>
        <v>0</v>
      </c>
      <c r="Y15" s="44">
        <f>IF(AND(Y1&lt;=Interface!$J$25,Y2&gt;=Interface!$J$25),1,0)</f>
        <v>0</v>
      </c>
      <c r="Z15" s="44">
        <f>IF(AND(Z1&lt;=Interface!$J$25,Z2&gt;=Interface!$J$25),1,0)</f>
        <v>0</v>
      </c>
      <c r="AA15" s="44">
        <f>IF(AND(AA1&lt;=Interface!$J$25,AA2&gt;=Interface!$J$25),1,0)</f>
        <v>0</v>
      </c>
      <c r="AB15" s="44">
        <f>IF(AND(AB1&lt;=Interface!$J$25,AB2&gt;=Interface!$J$25),1,0)</f>
        <v>0</v>
      </c>
      <c r="AC15" s="44">
        <f>IF(AND(AC1&lt;=Interface!$J$25,AC2&gt;=Interface!$J$25),1,0)</f>
        <v>0</v>
      </c>
      <c r="AD15" s="44">
        <f>IF(AND(AD1&lt;=Interface!$J$25,AD2&gt;=Interface!$J$25),1,0)</f>
        <v>0</v>
      </c>
      <c r="AE15" s="44">
        <f>IF(AND(AE1&lt;=Interface!$J$25,AE2&gt;=Interface!$J$25),1,0)</f>
        <v>0</v>
      </c>
      <c r="AF15" s="44">
        <f>IF(AND(AF1&lt;=Interface!$J$25,AF2&gt;=Interface!$J$25),1,0)</f>
        <v>0</v>
      </c>
      <c r="AG15" s="44">
        <f>IF(AND(AG1&lt;=Interface!$J$25,AG2&gt;=Interface!$J$25),1,0)</f>
        <v>0</v>
      </c>
      <c r="AH15" s="44">
        <f>IF(AND(AH1&lt;=Interface!$J$25,AH2&gt;=Interface!$J$25),1,0)</f>
        <v>0</v>
      </c>
      <c r="AI15" s="44">
        <f>IF(AND(AI1&lt;=Interface!$J$25,AI2&gt;=Interface!$J$25),1,0)</f>
        <v>0</v>
      </c>
      <c r="AJ15" s="44">
        <f>IF(AND(AJ1&lt;=Interface!$J$25,AJ2&gt;=Interface!$J$25),1,0)</f>
        <v>0</v>
      </c>
      <c r="AK15" s="44">
        <f>IF(AND(AK1&lt;=Interface!$J$25,AK2&gt;=Interface!$J$25),1,0)</f>
        <v>0</v>
      </c>
      <c r="AL15" s="44">
        <f>IF(AND(AL1&lt;=Interface!$J$25,AL2&gt;=Interface!$J$25),1,0)</f>
        <v>0</v>
      </c>
      <c r="AM15" s="44">
        <f>IF(AND(AM1&lt;=Interface!$J$25,AM2&gt;=Interface!$J$25),1,0)</f>
        <v>0</v>
      </c>
      <c r="AN15" s="44">
        <f>IF(AND(AN1&lt;=Interface!$J$25,AN2&gt;=Interface!$J$25),1,0)</f>
        <v>0</v>
      </c>
      <c r="AO15" s="44">
        <f>IF(AND(AO1&lt;=Interface!$J$25,AO2&gt;=Interface!$J$25),1,0)</f>
        <v>0</v>
      </c>
      <c r="AP15" s="44">
        <f>IF(AND(AP1&lt;=Interface!$J$25,AP2&gt;=Interface!$J$25),1,0)</f>
        <v>0</v>
      </c>
      <c r="AQ15" s="44">
        <f>IF(AND(AQ1&lt;=Interface!$J$25,AQ2&gt;=Interface!$J$25),1,0)</f>
        <v>0</v>
      </c>
      <c r="AR15" s="44">
        <f>IF(AND(AR1&lt;=Interface!$J$25,AR2&gt;=Interface!$J$25),1,0)</f>
        <v>0</v>
      </c>
      <c r="AS15" s="44">
        <f>IF(AND(AS1&lt;=Interface!$J$25,AS2&gt;=Interface!$J$25),1,0)</f>
        <v>0</v>
      </c>
      <c r="AT15" s="44">
        <f>IF(AND(AT1&lt;=Interface!$J$25,AT2&gt;=Interface!$J$25),1,0)</f>
        <v>0</v>
      </c>
      <c r="AU15" s="44">
        <f>IF(AND(AU1&lt;=Interface!$J$25,AU2&gt;=Interface!$J$25),1,0)</f>
        <v>0</v>
      </c>
      <c r="AV15" s="44">
        <f>IF(AND(AV1&lt;=Interface!$J$25,AV2&gt;=Interface!$J$25),1,0)</f>
        <v>0</v>
      </c>
      <c r="AW15" s="44">
        <f>IF(AND(AW1&lt;=Interface!$J$25,AW2&gt;=Interface!$J$25),1,0)</f>
        <v>0</v>
      </c>
      <c r="AX15" s="44">
        <f>IF(AND(AX1&lt;=Interface!$J$25,AX2&gt;=Interface!$J$25),1,0)</f>
        <v>0</v>
      </c>
      <c r="AY15" s="44">
        <f>IF(AND(AY1&lt;=Interface!$J$25,AY2&gt;=Interface!$J$25),1,0)</f>
        <v>0</v>
      </c>
      <c r="AZ15" s="44">
        <f>IF(AND(AZ1&lt;=Interface!$J$25,AZ2&gt;=Interface!$J$25),1,0)</f>
        <v>0</v>
      </c>
      <c r="BA15" s="44">
        <f>IF(AND(BA1&lt;=Interface!$J$25,BA2&gt;=Interface!$J$25),1,0)</f>
        <v>0</v>
      </c>
      <c r="BB15" s="44">
        <f>IF(AND(BB1&lt;=Interface!$J$25,BB2&gt;=Interface!$J$25),1,0)</f>
        <v>0</v>
      </c>
      <c r="BC15" s="44">
        <f>IF(AND(BC1&lt;=Interface!$J$25,BC2&gt;=Interface!$J$25),1,0)</f>
        <v>0</v>
      </c>
      <c r="BD15" s="44">
        <f>IF(AND(BD1&lt;=Interface!$J$25,BD2&gt;=Interface!$J$25),1,0)</f>
        <v>0</v>
      </c>
      <c r="BE15" s="44">
        <f>IF(AND(BE1&lt;=Interface!$J$25,BE2&gt;=Interface!$J$25),1,0)</f>
        <v>0</v>
      </c>
      <c r="BF15" s="44">
        <f>IF(AND(BF1&lt;=Interface!$J$25,BF2&gt;=Interface!$J$25),1,0)</f>
        <v>0</v>
      </c>
      <c r="BG15" s="44">
        <f>IF(AND(BG1&lt;=Interface!$J$25,BG2&gt;=Interface!$J$25),1,0)</f>
        <v>0</v>
      </c>
      <c r="BH15" s="44">
        <f>IF(AND(BH1&lt;=Interface!$J$25,BH2&gt;=Interface!$J$25),1,0)</f>
        <v>0</v>
      </c>
      <c r="BI15" s="6"/>
      <c r="BJ15" s="6"/>
      <c r="BK15" s="6"/>
    </row>
    <row r="16" spans="1:101">
      <c r="E16" s="4" t="s">
        <v>63</v>
      </c>
      <c r="G16" s="4" t="s">
        <v>150</v>
      </c>
      <c r="J16" s="4"/>
      <c r="K16" s="44"/>
      <c r="L16" s="44">
        <f>IF(L24,1,0)</f>
        <v>0</v>
      </c>
      <c r="M16" s="44">
        <f t="shared" ref="M16:BH16" si="4">IF(M24,1,0)</f>
        <v>0</v>
      </c>
      <c r="N16" s="44">
        <f t="shared" si="4"/>
        <v>0</v>
      </c>
      <c r="O16" s="44">
        <f t="shared" si="4"/>
        <v>0</v>
      </c>
      <c r="P16" s="44">
        <f t="shared" si="4"/>
        <v>0</v>
      </c>
      <c r="Q16" s="44">
        <f t="shared" si="4"/>
        <v>0</v>
      </c>
      <c r="R16" s="44">
        <f t="shared" si="4"/>
        <v>0</v>
      </c>
      <c r="S16" s="44">
        <f t="shared" si="4"/>
        <v>0</v>
      </c>
      <c r="T16" s="44">
        <f t="shared" si="4"/>
        <v>0</v>
      </c>
      <c r="U16" s="44">
        <f t="shared" si="4"/>
        <v>0</v>
      </c>
      <c r="V16" s="44">
        <f t="shared" si="4"/>
        <v>0</v>
      </c>
      <c r="W16" s="44">
        <f t="shared" si="4"/>
        <v>0</v>
      </c>
      <c r="X16" s="44">
        <f t="shared" si="4"/>
        <v>0</v>
      </c>
      <c r="Y16" s="44">
        <f t="shared" si="4"/>
        <v>0</v>
      </c>
      <c r="Z16" s="44">
        <f t="shared" si="4"/>
        <v>0</v>
      </c>
      <c r="AA16" s="44">
        <f t="shared" si="4"/>
        <v>0</v>
      </c>
      <c r="AB16" s="44">
        <f t="shared" si="4"/>
        <v>0</v>
      </c>
      <c r="AC16" s="44">
        <f t="shared" si="4"/>
        <v>0</v>
      </c>
      <c r="AD16" s="44">
        <f t="shared" si="4"/>
        <v>0</v>
      </c>
      <c r="AE16" s="44">
        <f t="shared" si="4"/>
        <v>0</v>
      </c>
      <c r="AF16" s="44">
        <f t="shared" si="4"/>
        <v>0</v>
      </c>
      <c r="AG16" s="44">
        <f t="shared" si="4"/>
        <v>0</v>
      </c>
      <c r="AH16" s="44">
        <f t="shared" si="4"/>
        <v>0</v>
      </c>
      <c r="AI16" s="44">
        <f t="shared" si="4"/>
        <v>0</v>
      </c>
      <c r="AJ16" s="44">
        <f t="shared" si="4"/>
        <v>0</v>
      </c>
      <c r="AK16" s="44">
        <f t="shared" si="4"/>
        <v>0</v>
      </c>
      <c r="AL16" s="44">
        <f t="shared" si="4"/>
        <v>0</v>
      </c>
      <c r="AM16" s="44">
        <f t="shared" si="4"/>
        <v>0</v>
      </c>
      <c r="AN16" s="44">
        <f t="shared" si="4"/>
        <v>0</v>
      </c>
      <c r="AO16" s="44">
        <f t="shared" si="4"/>
        <v>0</v>
      </c>
      <c r="AP16" s="44">
        <f t="shared" si="4"/>
        <v>0</v>
      </c>
      <c r="AQ16" s="44">
        <f t="shared" si="4"/>
        <v>0</v>
      </c>
      <c r="AR16" s="44">
        <f t="shared" si="4"/>
        <v>0</v>
      </c>
      <c r="AS16" s="44">
        <f t="shared" si="4"/>
        <v>0</v>
      </c>
      <c r="AT16" s="44">
        <f t="shared" si="4"/>
        <v>0</v>
      </c>
      <c r="AU16" s="44">
        <f t="shared" si="4"/>
        <v>0</v>
      </c>
      <c r="AV16" s="44">
        <f t="shared" si="4"/>
        <v>0</v>
      </c>
      <c r="AW16" s="44">
        <f t="shared" si="4"/>
        <v>0</v>
      </c>
      <c r="AX16" s="44">
        <f t="shared" si="4"/>
        <v>0</v>
      </c>
      <c r="AY16" s="44">
        <f t="shared" si="4"/>
        <v>0</v>
      </c>
      <c r="AZ16" s="44">
        <f t="shared" si="4"/>
        <v>0</v>
      </c>
      <c r="BA16" s="44">
        <f t="shared" si="4"/>
        <v>0</v>
      </c>
      <c r="BB16" s="44">
        <f t="shared" si="4"/>
        <v>0</v>
      </c>
      <c r="BC16" s="44">
        <f t="shared" si="4"/>
        <v>0</v>
      </c>
      <c r="BD16" s="44">
        <f t="shared" si="4"/>
        <v>0</v>
      </c>
      <c r="BE16" s="44">
        <f t="shared" si="4"/>
        <v>0</v>
      </c>
      <c r="BF16" s="44">
        <f t="shared" si="4"/>
        <v>0</v>
      </c>
      <c r="BG16" s="44">
        <f t="shared" si="4"/>
        <v>0</v>
      </c>
      <c r="BH16" s="44">
        <f t="shared" si="4"/>
        <v>0</v>
      </c>
      <c r="BI16" s="6"/>
      <c r="BJ16" s="6"/>
      <c r="BK16" s="6"/>
    </row>
    <row r="17" spans="5:63">
      <c r="E17" s="4" t="s">
        <v>156</v>
      </c>
      <c r="G17" s="4" t="s">
        <v>150</v>
      </c>
      <c r="J17" s="4"/>
      <c r="K17" s="44"/>
      <c r="L17" s="44">
        <f>IF(AND(L$1&lt;=Interface!$J$32,L$2&gt;=Interface!$J$32),1,0)</f>
        <v>0</v>
      </c>
      <c r="M17" s="44">
        <f>IF(AND(M$1&lt;=Interface!$J$32,M$2&gt;=Interface!$J$32),1,0)</f>
        <v>0</v>
      </c>
      <c r="N17" s="44">
        <f>IF(AND(N$1&lt;=Interface!$J$32,N$2&gt;=Interface!$J$32),1,0)</f>
        <v>0</v>
      </c>
      <c r="O17" s="44">
        <f>IF(AND(O$1&lt;=Interface!$J$32,O$2&gt;=Interface!$J$32),1,0)</f>
        <v>0</v>
      </c>
      <c r="P17" s="44">
        <f>IF(AND(P$1&lt;=Interface!$J$32,P$2&gt;=Interface!$J$32),1,0)</f>
        <v>0</v>
      </c>
      <c r="Q17" s="44">
        <f>IF(AND(Q$1&lt;=Interface!$J$32,Q$2&gt;=Interface!$J$32),1,0)</f>
        <v>0</v>
      </c>
      <c r="R17" s="44">
        <f>IF(AND(R$1&lt;=Interface!$J$32,R$2&gt;=Interface!$J$32),1,0)</f>
        <v>0</v>
      </c>
      <c r="S17" s="44">
        <f>IF(AND(S$1&lt;=Interface!$J$32,S$2&gt;=Interface!$J$32),1,0)</f>
        <v>1</v>
      </c>
      <c r="T17" s="44">
        <f>IF(AND(T$1&lt;=Interface!$J$32,T$2&gt;=Interface!$J$32),1,0)</f>
        <v>0</v>
      </c>
      <c r="U17" s="44">
        <f>IF(AND(U$1&lt;=Interface!$J$32,U$2&gt;=Interface!$J$32),1,0)</f>
        <v>0</v>
      </c>
      <c r="V17" s="44">
        <f>IF(AND(V$1&lt;=Interface!$J$32,V$2&gt;=Interface!$J$32),1,0)</f>
        <v>0</v>
      </c>
      <c r="W17" s="44">
        <f>IF(AND(W$1&lt;=Interface!$J$32,W$2&gt;=Interface!$J$32),1,0)</f>
        <v>0</v>
      </c>
      <c r="X17" s="44">
        <f>IF(AND(X$1&lt;=Interface!$J$32,X$2&gt;=Interface!$J$32),1,0)</f>
        <v>0</v>
      </c>
      <c r="Y17" s="44">
        <f>IF(AND(Y$1&lt;=Interface!$J$32,Y$2&gt;=Interface!$J$32),1,0)</f>
        <v>0</v>
      </c>
      <c r="Z17" s="44">
        <f>IF(AND(Z$1&lt;=Interface!$J$32,Z$2&gt;=Interface!$J$32),1,0)</f>
        <v>0</v>
      </c>
      <c r="AA17" s="44">
        <f>IF(AND(AA$1&lt;=Interface!$J$32,AA$2&gt;=Interface!$J$32),1,0)</f>
        <v>0</v>
      </c>
      <c r="AB17" s="44">
        <f>IF(AND(AB$1&lt;=Interface!$J$32,AB$2&gt;=Interface!$J$32),1,0)</f>
        <v>0</v>
      </c>
      <c r="AC17" s="44">
        <f>IF(AND(AC$1&lt;=Interface!$J$32,AC$2&gt;=Interface!$J$32),1,0)</f>
        <v>0</v>
      </c>
      <c r="AD17" s="44">
        <f>IF(AND(AD$1&lt;=Interface!$J$32,AD$2&gt;=Interface!$J$32),1,0)</f>
        <v>0</v>
      </c>
      <c r="AE17" s="44">
        <f>IF(AND(AE$1&lt;=Interface!$J$32,AE$2&gt;=Interface!$J$32),1,0)</f>
        <v>0</v>
      </c>
      <c r="AF17" s="44">
        <f>IF(AND(AF$1&lt;=Interface!$J$32,AF$2&gt;=Interface!$J$32),1,0)</f>
        <v>0</v>
      </c>
      <c r="AG17" s="44">
        <f>IF(AND(AG$1&lt;=Interface!$J$32,AG$2&gt;=Interface!$J$32),1,0)</f>
        <v>0</v>
      </c>
      <c r="AH17" s="44">
        <f>IF(AND(AH$1&lt;=Interface!$J$32,AH$2&gt;=Interface!$J$32),1,0)</f>
        <v>0</v>
      </c>
      <c r="AI17" s="44">
        <f>IF(AND(AI$1&lt;=Interface!$J$32,AI$2&gt;=Interface!$J$32),1,0)</f>
        <v>0</v>
      </c>
      <c r="AJ17" s="44">
        <f>IF(AND(AJ$1&lt;=Interface!$J$32,AJ$2&gt;=Interface!$J$32),1,0)</f>
        <v>0</v>
      </c>
      <c r="AK17" s="44">
        <f>IF(AND(AK$1&lt;=Interface!$J$32,AK$2&gt;=Interface!$J$32),1,0)</f>
        <v>0</v>
      </c>
      <c r="AL17" s="44">
        <f>IF(AND(AL$1&lt;=Interface!$J$32,AL$2&gt;=Interface!$J$32),1,0)</f>
        <v>0</v>
      </c>
      <c r="AM17" s="44">
        <f>IF(AND(AM$1&lt;=Interface!$J$32,AM$2&gt;=Interface!$J$32),1,0)</f>
        <v>0</v>
      </c>
      <c r="AN17" s="44">
        <f>IF(AND(AN$1&lt;=Interface!$J$32,AN$2&gt;=Interface!$J$32),1,0)</f>
        <v>0</v>
      </c>
      <c r="AO17" s="44">
        <f>IF(AND(AO$1&lt;=Interface!$J$32,AO$2&gt;=Interface!$J$32),1,0)</f>
        <v>0</v>
      </c>
      <c r="AP17" s="44">
        <f>IF(AND(AP$1&lt;=Interface!$J$32,AP$2&gt;=Interface!$J$32),1,0)</f>
        <v>0</v>
      </c>
      <c r="AQ17" s="44">
        <f>IF(AND(AQ$1&lt;=Interface!$J$32,AQ$2&gt;=Interface!$J$32),1,0)</f>
        <v>0</v>
      </c>
      <c r="AR17" s="44">
        <f>IF(AND(AR$1&lt;=Interface!$J$32,AR$2&gt;=Interface!$J$32),1,0)</f>
        <v>0</v>
      </c>
      <c r="AS17" s="44">
        <f>IF(AND(AS$1&lt;=Interface!$J$32,AS$2&gt;=Interface!$J$32),1,0)</f>
        <v>0</v>
      </c>
      <c r="AT17" s="44">
        <f>IF(AND(AT$1&lt;=Interface!$J$32,AT$2&gt;=Interface!$J$32),1,0)</f>
        <v>0</v>
      </c>
      <c r="AU17" s="44">
        <f>IF(AND(AU$1&lt;=Interface!$J$32,AU$2&gt;=Interface!$J$32),1,0)</f>
        <v>0</v>
      </c>
      <c r="AV17" s="44">
        <f>IF(AND(AV$1&lt;=Interface!$J$32,AV$2&gt;=Interface!$J$32),1,0)</f>
        <v>0</v>
      </c>
      <c r="AW17" s="44">
        <f>IF(AND(AW$1&lt;=Interface!$J$32,AW$2&gt;=Interface!$J$32),1,0)</f>
        <v>0</v>
      </c>
      <c r="AX17" s="44">
        <f>IF(AND(AX$1&lt;=Interface!$J$32,AX$2&gt;=Interface!$J$32),1,0)</f>
        <v>0</v>
      </c>
      <c r="AY17" s="44">
        <f>IF(AND(AY$1&lt;=Interface!$J$32,AY$2&gt;=Interface!$J$32),1,0)</f>
        <v>0</v>
      </c>
      <c r="AZ17" s="44">
        <f>IF(AND(AZ$1&lt;=Interface!$J$32,AZ$2&gt;=Interface!$J$32),1,0)</f>
        <v>0</v>
      </c>
      <c r="BA17" s="44">
        <f>IF(AND(BA$1&lt;=Interface!$J$32,BA$2&gt;=Interface!$J$32),1,0)</f>
        <v>0</v>
      </c>
      <c r="BB17" s="44">
        <f>IF(AND(BB$1&lt;=Interface!$J$32,BB$2&gt;=Interface!$J$32),1,0)</f>
        <v>0</v>
      </c>
      <c r="BC17" s="44">
        <f>IF(AND(BC$1&lt;=Interface!$J$32,BC$2&gt;=Interface!$J$32),1,0)</f>
        <v>0</v>
      </c>
      <c r="BD17" s="44">
        <f>IF(AND(BD$1&lt;=Interface!$J$32,BD$2&gt;=Interface!$J$32),1,0)</f>
        <v>0</v>
      </c>
      <c r="BE17" s="44">
        <f>IF(AND(BE$1&lt;=Interface!$J$32,BE$2&gt;=Interface!$J$32),1,0)</f>
        <v>0</v>
      </c>
      <c r="BF17" s="44">
        <f>IF(AND(BF$1&lt;=Interface!$J$32,BF$2&gt;=Interface!$J$32),1,0)</f>
        <v>0</v>
      </c>
      <c r="BG17" s="44">
        <f>IF(AND(BG$1&lt;=Interface!$J$32,BG$2&gt;=Interface!$J$32),1,0)</f>
        <v>0</v>
      </c>
      <c r="BH17" s="44">
        <f>IF(AND(BH$1&lt;=Interface!$J$32,BH$2&gt;=Interface!$J$32),1,0)</f>
        <v>0</v>
      </c>
      <c r="BI17" s="6"/>
      <c r="BJ17" s="6"/>
      <c r="BK17" s="6"/>
    </row>
    <row r="18" spans="5:63">
      <c r="E18" s="4" t="s">
        <v>157</v>
      </c>
      <c r="G18" s="4" t="s">
        <v>150</v>
      </c>
      <c r="J18" s="4"/>
      <c r="K18" s="44"/>
      <c r="L18" s="44">
        <f>IF(AND(L$1&lt;=Interface!$J$33,L$2&gt;=Interface!$J$33),1,0)</f>
        <v>0</v>
      </c>
      <c r="M18" s="44">
        <f>IF(AND(M$1&lt;=Interface!$J$33,M$2&gt;=Interface!$J$33),1,0)</f>
        <v>0</v>
      </c>
      <c r="N18" s="44">
        <f>IF(AND(N$1&lt;=Interface!$J$33,N$2&gt;=Interface!$J$33),1,0)</f>
        <v>0</v>
      </c>
      <c r="O18" s="44">
        <f>IF(AND(O$1&lt;=Interface!$J$33,O$2&gt;=Interface!$J$33),1,0)</f>
        <v>0</v>
      </c>
      <c r="P18" s="44">
        <f>IF(AND(P$1&lt;=Interface!$J$33,P$2&gt;=Interface!$J$33),1,0)</f>
        <v>0</v>
      </c>
      <c r="Q18" s="44">
        <f>IF(AND(Q$1&lt;=Interface!$J$33,Q$2&gt;=Interface!$J$33),1,0)</f>
        <v>0</v>
      </c>
      <c r="R18" s="44">
        <f>IF(AND(R$1&lt;=Interface!$J$33,R$2&gt;=Interface!$J$33),1,0)</f>
        <v>0</v>
      </c>
      <c r="S18" s="44">
        <f>IF(AND(S$1&lt;=Interface!$J$33,S$2&gt;=Interface!$J$33),1,0)</f>
        <v>0</v>
      </c>
      <c r="T18" s="44">
        <f>IF(AND(T$1&lt;=Interface!$J$33,T$2&gt;=Interface!$J$33),1,0)</f>
        <v>0</v>
      </c>
      <c r="U18" s="44">
        <f>IF(AND(U$1&lt;=Interface!$J$33,U$2&gt;=Interface!$J$33),1,0)</f>
        <v>0</v>
      </c>
      <c r="V18" s="44">
        <f>IF(AND(V$1&lt;=Interface!$J$33,V$2&gt;=Interface!$J$33),1,0)</f>
        <v>0</v>
      </c>
      <c r="W18" s="44">
        <f>IF(AND(W$1&lt;=Interface!$J$33,W$2&gt;=Interface!$J$33),1,0)</f>
        <v>0</v>
      </c>
      <c r="X18" s="44">
        <f>IF(AND(X$1&lt;=Interface!$J$33,X$2&gt;=Interface!$J$33),1,0)</f>
        <v>0</v>
      </c>
      <c r="Y18" s="44">
        <f>IF(AND(Y$1&lt;=Interface!$J$33,Y$2&gt;=Interface!$J$33),1,0)</f>
        <v>0</v>
      </c>
      <c r="Z18" s="44">
        <f>IF(AND(Z$1&lt;=Interface!$J$33,Z$2&gt;=Interface!$J$33),1,0)</f>
        <v>0</v>
      </c>
      <c r="AA18" s="44">
        <f>IF(AND(AA$1&lt;=Interface!$J$33,AA$2&gt;=Interface!$J$33),1,0)</f>
        <v>0</v>
      </c>
      <c r="AB18" s="44">
        <f>IF(AND(AB$1&lt;=Interface!$J$33,AB$2&gt;=Interface!$J$33),1,0)</f>
        <v>0</v>
      </c>
      <c r="AC18" s="44">
        <f>IF(AND(AC$1&lt;=Interface!$J$33,AC$2&gt;=Interface!$J$33),1,0)</f>
        <v>0</v>
      </c>
      <c r="AD18" s="44">
        <f>IF(AND(AD$1&lt;=Interface!$J$33,AD$2&gt;=Interface!$J$33),1,0)</f>
        <v>0</v>
      </c>
      <c r="AE18" s="44">
        <f>IF(AND(AE$1&lt;=Interface!$J$33,AE$2&gt;=Interface!$J$33),1,0)</f>
        <v>0</v>
      </c>
      <c r="AF18" s="44">
        <f>IF(AND(AF$1&lt;=Interface!$J$33,AF$2&gt;=Interface!$J$33),1,0)</f>
        <v>0</v>
      </c>
      <c r="AG18" s="44">
        <f>IF(AND(AG$1&lt;=Interface!$J$33,AG$2&gt;=Interface!$J$33),1,0)</f>
        <v>0</v>
      </c>
      <c r="AH18" s="44">
        <f>IF(AND(AH$1&lt;=Interface!$J$33,AH$2&gt;=Interface!$J$33),1,0)</f>
        <v>0</v>
      </c>
      <c r="AI18" s="44">
        <f>IF(AND(AI$1&lt;=Interface!$J$33,AI$2&gt;=Interface!$J$33),1,0)</f>
        <v>0</v>
      </c>
      <c r="AJ18" s="44">
        <f>IF(AND(AJ$1&lt;=Interface!$J$33,AJ$2&gt;=Interface!$J$33),1,0)</f>
        <v>0</v>
      </c>
      <c r="AK18" s="44">
        <f>IF(AND(AK$1&lt;=Interface!$J$33,AK$2&gt;=Interface!$J$33),1,0)</f>
        <v>0</v>
      </c>
      <c r="AL18" s="44">
        <f>IF(AND(AL$1&lt;=Interface!$J$33,AL$2&gt;=Interface!$J$33),1,0)</f>
        <v>0</v>
      </c>
      <c r="AM18" s="44">
        <f>IF(AND(AM$1&lt;=Interface!$J$33,AM$2&gt;=Interface!$J$33),1,0)</f>
        <v>0</v>
      </c>
      <c r="AN18" s="44">
        <f>IF(AND(AN$1&lt;=Interface!$J$33,AN$2&gt;=Interface!$J$33),1,0)</f>
        <v>0</v>
      </c>
      <c r="AO18" s="44">
        <f>IF(AND(AO$1&lt;=Interface!$J$33,AO$2&gt;=Interface!$J$33),1,0)</f>
        <v>0</v>
      </c>
      <c r="AP18" s="44">
        <f>IF(AND(AP$1&lt;=Interface!$J$33,AP$2&gt;=Interface!$J$33),1,0)</f>
        <v>0</v>
      </c>
      <c r="AQ18" s="44">
        <f>IF(AND(AQ$1&lt;=Interface!$J$33,AQ$2&gt;=Interface!$J$33),1,0)</f>
        <v>0</v>
      </c>
      <c r="AR18" s="44">
        <f>IF(AND(AR$1&lt;=Interface!$J$33,AR$2&gt;=Interface!$J$33),1,0)</f>
        <v>1</v>
      </c>
      <c r="AS18" s="44">
        <f>IF(AND(AS$1&lt;=Interface!$J$33,AS$2&gt;=Interface!$J$33),1,0)</f>
        <v>0</v>
      </c>
      <c r="AT18" s="44">
        <f>IF(AND(AT$1&lt;=Interface!$J$33,AT$2&gt;=Interface!$J$33),1,0)</f>
        <v>0</v>
      </c>
      <c r="AU18" s="44">
        <f>IF(AND(AU$1&lt;=Interface!$J$33,AU$2&gt;=Interface!$J$33),1,0)</f>
        <v>0</v>
      </c>
      <c r="AV18" s="44">
        <f>IF(AND(AV$1&lt;=Interface!$J$33,AV$2&gt;=Interface!$J$33),1,0)</f>
        <v>0</v>
      </c>
      <c r="AW18" s="44">
        <f>IF(AND(AW$1&lt;=Interface!$J$33,AW$2&gt;=Interface!$J$33),1,0)</f>
        <v>0</v>
      </c>
      <c r="AX18" s="44">
        <f>IF(AND(AX$1&lt;=Interface!$J$33,AX$2&gt;=Interface!$J$33),1,0)</f>
        <v>0</v>
      </c>
      <c r="AY18" s="44">
        <f>IF(AND(AY$1&lt;=Interface!$J$33,AY$2&gt;=Interface!$J$33),1,0)</f>
        <v>0</v>
      </c>
      <c r="AZ18" s="44">
        <f>IF(AND(AZ$1&lt;=Interface!$J$33,AZ$2&gt;=Interface!$J$33),1,0)</f>
        <v>0</v>
      </c>
      <c r="BA18" s="44">
        <f>IF(AND(BA$1&lt;=Interface!$J$33,BA$2&gt;=Interface!$J$33),1,0)</f>
        <v>0</v>
      </c>
      <c r="BB18" s="44">
        <f>IF(AND(BB$1&lt;=Interface!$J$33,BB$2&gt;=Interface!$J$33),1,0)</f>
        <v>0</v>
      </c>
      <c r="BC18" s="44">
        <f>IF(AND(BC$1&lt;=Interface!$J$33,BC$2&gt;=Interface!$J$33),1,0)</f>
        <v>0</v>
      </c>
      <c r="BD18" s="44">
        <f>IF(AND(BD$1&lt;=Interface!$J$33,BD$2&gt;=Interface!$J$33),1,0)</f>
        <v>0</v>
      </c>
      <c r="BE18" s="44">
        <f>IF(AND(BE$1&lt;=Interface!$J$33,BE$2&gt;=Interface!$J$33),1,0)</f>
        <v>0</v>
      </c>
      <c r="BF18" s="44">
        <f>IF(AND(BF$1&lt;=Interface!$J$33,BF$2&gt;=Interface!$J$33),1,0)</f>
        <v>0</v>
      </c>
      <c r="BG18" s="44">
        <f>IF(AND(BG$1&lt;=Interface!$J$33,BG$2&gt;=Interface!$J$33),1,0)</f>
        <v>0</v>
      </c>
      <c r="BH18" s="44">
        <f>IF(AND(BH$1&lt;=Interface!$J$33,BH$2&gt;=Interface!$J$33),1,0)</f>
        <v>0</v>
      </c>
      <c r="BI18" s="6"/>
      <c r="BJ18" s="6"/>
      <c r="BK18" s="6"/>
    </row>
    <row r="19" spans="5:63">
      <c r="J19" s="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6"/>
      <c r="BJ19" s="6"/>
      <c r="BK19" s="6"/>
    </row>
    <row r="20" spans="5:63" customFormat="1">
      <c r="E20" s="4" t="s">
        <v>158</v>
      </c>
      <c r="G20" s="4" t="s">
        <v>61</v>
      </c>
      <c r="L20">
        <f>IF(L9,MIN( Interface!$J$21-LBCCS!L$1, Interface!$J$21-Interface!$J$18, LBCCS!L$2-Interface!$J$18+1, L7), 0)</f>
        <v>0</v>
      </c>
      <c r="M20">
        <f>IF(M9,MIN( Interface!$J$21-LBCCS!M$1, Interface!$J$21-Interface!$J$18, LBCCS!M$2-Interface!$J$18+1, M7), 0)</f>
        <v>0</v>
      </c>
      <c r="N20">
        <f>IF(N9,MIN( Interface!$J$21-LBCCS!N$1, Interface!$J$21-Interface!$J$18, LBCCS!N$2-Interface!$J$18+1, N7), 0)</f>
        <v>0</v>
      </c>
      <c r="O20">
        <f>IF(O9,MIN( Interface!$J$21-LBCCS!O$1, Interface!$J$21-Interface!$J$18, LBCCS!O$2-Interface!$J$18+1, O7), 0)</f>
        <v>0</v>
      </c>
      <c r="P20">
        <f>IF(P9,MIN( Interface!$J$21-LBCCS!P$1, Interface!$J$21-Interface!$J$18, LBCCS!P$2-Interface!$J$18+1, P7), 0)</f>
        <v>344</v>
      </c>
      <c r="Q20">
        <f>IF(Q9,MIN( Interface!$J$21-LBCCS!Q$1, Interface!$J$21-Interface!$J$18, LBCCS!Q$2-Interface!$J$18+1, Q7), 0)</f>
        <v>365</v>
      </c>
      <c r="R20">
        <f>IF(R9,MIN( Interface!$J$21-LBCCS!R$1, Interface!$J$21-Interface!$J$18, LBCCS!R$2-Interface!$J$18+1, R7), 0)</f>
        <v>366</v>
      </c>
      <c r="S20">
        <f>IF(S9,MIN( Interface!$J$21-LBCCS!S$1, Interface!$J$21-Interface!$J$18, LBCCS!S$2-Interface!$J$18+1, S7), 0)</f>
        <v>121</v>
      </c>
      <c r="T20">
        <f>IF(T9,MIN( Interface!$J$21-LBCCS!T$1, Interface!$J$21-Interface!$J$18, LBCCS!T$2-Interface!$J$18+1, T7), 0)</f>
        <v>0</v>
      </c>
      <c r="U20">
        <f>IF(U9,MIN( Interface!$J$21-LBCCS!U$1, Interface!$J$21-Interface!$J$18, LBCCS!U$2-Interface!$J$18+1, U7), 0)</f>
        <v>0</v>
      </c>
      <c r="V20">
        <f>IF(V9,MIN( Interface!$J$21-LBCCS!V$1, Interface!$J$21-Interface!$J$18, LBCCS!V$2-Interface!$J$18+1, V7), 0)</f>
        <v>0</v>
      </c>
      <c r="W20">
        <f>IF(W9,MIN( Interface!$J$21-LBCCS!W$1, Interface!$J$21-Interface!$J$18, LBCCS!W$2-Interface!$J$18+1, W7), 0)</f>
        <v>0</v>
      </c>
      <c r="X20">
        <f>IF(X9,MIN( Interface!$J$21-LBCCS!X$1, Interface!$J$21-Interface!$J$18, LBCCS!X$2-Interface!$J$18+1, X7), 0)</f>
        <v>0</v>
      </c>
      <c r="Y20">
        <f>IF(Y9,MIN( Interface!$J$21-LBCCS!Y$1, Interface!$J$21-Interface!$J$18, LBCCS!Y$2-Interface!$J$18+1, Y7), 0)</f>
        <v>0</v>
      </c>
      <c r="Z20">
        <f>IF(Z9,MIN( Interface!$J$21-LBCCS!Z$1, Interface!$J$21-Interface!$J$18, LBCCS!Z$2-Interface!$J$18+1, Z7), 0)</f>
        <v>0</v>
      </c>
      <c r="AA20">
        <f>IF(AA9,MIN( Interface!$J$21-LBCCS!AA$1, Interface!$J$21-Interface!$J$18, LBCCS!AA$2-Interface!$J$18+1, AA7), 0)</f>
        <v>0</v>
      </c>
      <c r="AB20">
        <f>IF(AB9,MIN( Interface!$J$21-LBCCS!AB$1, Interface!$J$21-Interface!$J$18, LBCCS!AB$2-Interface!$J$18+1, AB7), 0)</f>
        <v>0</v>
      </c>
      <c r="AC20">
        <f>IF(AC9,MIN( Interface!$J$21-LBCCS!AC$1, Interface!$J$21-Interface!$J$18, LBCCS!AC$2-Interface!$J$18+1, AC7), 0)</f>
        <v>0</v>
      </c>
      <c r="AD20">
        <f>IF(AD9,MIN( Interface!$J$21-LBCCS!AD$1, Interface!$J$21-Interface!$J$18, LBCCS!AD$2-Interface!$J$18+1, AD7), 0)</f>
        <v>0</v>
      </c>
      <c r="AE20">
        <f>IF(AE9,MIN( Interface!$J$21-LBCCS!AE$1, Interface!$J$21-Interface!$J$18, LBCCS!AE$2-Interface!$J$18+1, AE7), 0)</f>
        <v>0</v>
      </c>
      <c r="AF20">
        <f>IF(AF9,MIN( Interface!$J$21-LBCCS!AF$1, Interface!$J$21-Interface!$J$18, LBCCS!AF$2-Interface!$J$18+1, AF7), 0)</f>
        <v>0</v>
      </c>
      <c r="AG20">
        <f>IF(AG9,MIN( Interface!$J$21-LBCCS!AG$1, Interface!$J$21-Interface!$J$18, LBCCS!AG$2-Interface!$J$18+1, AG7), 0)</f>
        <v>0</v>
      </c>
      <c r="AH20">
        <f>IF(AH9,MIN( Interface!$J$21-LBCCS!AH$1, Interface!$J$21-Interface!$J$18, LBCCS!AH$2-Interface!$J$18+1, AH7), 0)</f>
        <v>0</v>
      </c>
      <c r="AI20">
        <f>IF(AI9,MIN( Interface!$J$21-LBCCS!AI$1, Interface!$J$21-Interface!$J$18, LBCCS!AI$2-Interface!$J$18+1, AI7), 0)</f>
        <v>0</v>
      </c>
      <c r="AJ20">
        <f>IF(AJ9,MIN( Interface!$J$21-LBCCS!AJ$1, Interface!$J$21-Interface!$J$18, LBCCS!AJ$2-Interface!$J$18+1, AJ7), 0)</f>
        <v>0</v>
      </c>
      <c r="AK20">
        <f>IF(AK9,MIN( Interface!$J$21-LBCCS!AK$1, Interface!$J$21-Interface!$J$18, LBCCS!AK$2-Interface!$J$18+1, AK7), 0)</f>
        <v>0</v>
      </c>
      <c r="AL20">
        <f>IF(AL9,MIN( Interface!$J$21-LBCCS!AL$1, Interface!$J$21-Interface!$J$18, LBCCS!AL$2-Interface!$J$18+1, AL7), 0)</f>
        <v>0</v>
      </c>
      <c r="AM20">
        <f>IF(AM9,MIN( Interface!$J$21-LBCCS!AM$1, Interface!$J$21-Interface!$J$18, LBCCS!AM$2-Interface!$J$18+1, AM7), 0)</f>
        <v>0</v>
      </c>
      <c r="AN20">
        <f>IF(AN9,MIN( Interface!$J$21-LBCCS!AN$1, Interface!$J$21-Interface!$J$18, LBCCS!AN$2-Interface!$J$18+1, AN7), 0)</f>
        <v>0</v>
      </c>
      <c r="AO20">
        <f>IF(AO9,MIN( Interface!$J$21-LBCCS!AO$1, Interface!$J$21-Interface!$J$18, LBCCS!AO$2-Interface!$J$18+1, AO7), 0)</f>
        <v>0</v>
      </c>
      <c r="AP20">
        <f>IF(AP9,MIN( Interface!$J$21-LBCCS!AP$1, Interface!$J$21-Interface!$J$18, LBCCS!AP$2-Interface!$J$18+1, AP7), 0)</f>
        <v>0</v>
      </c>
      <c r="AQ20">
        <f>IF(AQ9,MIN( Interface!$J$21-LBCCS!AQ$1, Interface!$J$21-Interface!$J$18, LBCCS!AQ$2-Interface!$J$18+1, AQ7), 0)</f>
        <v>0</v>
      </c>
      <c r="AR20">
        <f>IF(AR9,MIN( Interface!$J$21-LBCCS!AR$1, Interface!$J$21-Interface!$J$18, LBCCS!AR$2-Interface!$J$18+1, AR7), 0)</f>
        <v>0</v>
      </c>
      <c r="AS20">
        <f>IF(AS9,MIN( Interface!$J$21-LBCCS!AS$1, Interface!$J$21-Interface!$J$18, LBCCS!AS$2-Interface!$J$18+1, AS7), 0)</f>
        <v>0</v>
      </c>
      <c r="AT20">
        <f>IF(AT9,MIN( Interface!$J$21-LBCCS!AT$1, Interface!$J$21-Interface!$J$18, LBCCS!AT$2-Interface!$J$18+1, AT7), 0)</f>
        <v>0</v>
      </c>
      <c r="AU20">
        <f>IF(AU9,MIN( Interface!$J$21-LBCCS!AU$1, Interface!$J$21-Interface!$J$18, LBCCS!AU$2-Interface!$J$18+1, AU7), 0)</f>
        <v>0</v>
      </c>
      <c r="AV20">
        <f>IF(AV9,MIN( Interface!$J$21-LBCCS!AV$1, Interface!$J$21-Interface!$J$18, LBCCS!AV$2-Interface!$J$18+1, AV7), 0)</f>
        <v>0</v>
      </c>
      <c r="AW20">
        <f>IF(AW9,MIN( Interface!$J$21-LBCCS!AW$1, Interface!$J$21-Interface!$J$18, LBCCS!AW$2-Interface!$J$18+1, AW7), 0)</f>
        <v>0</v>
      </c>
      <c r="AX20">
        <f>IF(AX9,MIN( Interface!$J$21-LBCCS!AX$1, Interface!$J$21-Interface!$J$18, LBCCS!AX$2-Interface!$J$18+1, AX7), 0)</f>
        <v>0</v>
      </c>
      <c r="AY20">
        <f>IF(AY9,MIN( Interface!$J$21-LBCCS!AY$1, Interface!$J$21-Interface!$J$18, LBCCS!AY$2-Interface!$J$18+1, AY7), 0)</f>
        <v>0</v>
      </c>
      <c r="AZ20">
        <f>IF(AZ9,MIN( Interface!$J$21-LBCCS!AZ$1, Interface!$J$21-Interface!$J$18, LBCCS!AZ$2-Interface!$J$18+1, AZ7), 0)</f>
        <v>0</v>
      </c>
      <c r="BA20">
        <f>IF(BA9,MIN( Interface!$J$21-LBCCS!BA$1, Interface!$J$21-Interface!$J$18, LBCCS!BA$2-Interface!$J$18+1, BA7), 0)</f>
        <v>0</v>
      </c>
      <c r="BB20">
        <f>IF(BB9,MIN( Interface!$J$21-LBCCS!BB$1, Interface!$J$21-Interface!$J$18, LBCCS!BB$2-Interface!$J$18+1, BB7), 0)</f>
        <v>0</v>
      </c>
      <c r="BC20">
        <f>IF(BC9,MIN( Interface!$J$21-LBCCS!BC$1, Interface!$J$21-Interface!$J$18, LBCCS!BC$2-Interface!$J$18+1, BC7), 0)</f>
        <v>0</v>
      </c>
      <c r="BD20">
        <f>IF(BD9,MIN( Interface!$J$21-LBCCS!BD$1, Interface!$J$21-Interface!$J$18, LBCCS!BD$2-Interface!$J$18+1, BD7), 0)</f>
        <v>0</v>
      </c>
      <c r="BE20">
        <f>IF(BE9,MIN( Interface!$J$21-LBCCS!BE$1, Interface!$J$21-Interface!$J$18, LBCCS!BE$2-Interface!$J$18+1, BE7), 0)</f>
        <v>0</v>
      </c>
      <c r="BF20">
        <f>IF(BF9,MIN( Interface!$J$21-LBCCS!BF$1, Interface!$J$21-Interface!$J$18, LBCCS!BF$2-Interface!$J$18+1, BF7), 0)</f>
        <v>0</v>
      </c>
      <c r="BG20">
        <f>IF(BG9,MIN( Interface!$J$21-LBCCS!BG$1, Interface!$J$21-Interface!$J$18, LBCCS!BG$2-Interface!$J$18+1, BG7), 0)</f>
        <v>0</v>
      </c>
      <c r="BH20">
        <f>IF(BH9,MIN( Interface!$J$21-LBCCS!BH$1, Interface!$J$21-Interface!$J$18, LBCCS!BH$2-Interface!$J$18+1, BH7), 0)</f>
        <v>0</v>
      </c>
    </row>
    <row r="21" spans="5:63" customFormat="1">
      <c r="E21" s="4" t="s">
        <v>159</v>
      </c>
      <c r="G21" s="4" t="s">
        <v>61</v>
      </c>
      <c r="L21">
        <f>IF(L10,MIN( Interface!$J$27-LBCCS!L$1, Interface!$J$27-Interface!$J$21, LBCCS!L$2-Interface!$J$21+1, L7), 0)</f>
        <v>0</v>
      </c>
      <c r="M21">
        <f>IF(M10,MIN( Interface!$J$27-LBCCS!M$1, Interface!$J$27-Interface!$J$21, LBCCS!M$2-Interface!$J$21+1, M7), 0)</f>
        <v>0</v>
      </c>
      <c r="N21">
        <f>IF(N10,MIN( Interface!$J$27-LBCCS!N$1, Interface!$J$27-Interface!$J$21, LBCCS!N$2-Interface!$J$21+1, N7), 0)</f>
        <v>0</v>
      </c>
      <c r="O21">
        <f>IF(O10,MIN( Interface!$J$27-LBCCS!O$1, Interface!$J$27-Interface!$J$21, LBCCS!O$2-Interface!$J$21+1, O7), 0)</f>
        <v>0</v>
      </c>
      <c r="P21">
        <f>IF(P10,MIN( Interface!$J$27-LBCCS!P$1, Interface!$J$27-Interface!$J$21, LBCCS!P$2-Interface!$J$21+1, P7), 0)</f>
        <v>0</v>
      </c>
      <c r="Q21">
        <f>IF(Q10,MIN( Interface!$J$27-LBCCS!Q$1, Interface!$J$27-Interface!$J$21, LBCCS!Q$2-Interface!$J$21+1, Q7), 0)</f>
        <v>0</v>
      </c>
      <c r="R21">
        <f>IF(R10,MIN( Interface!$J$27-LBCCS!R$1, Interface!$J$27-Interface!$J$21, LBCCS!R$2-Interface!$J$21+1, R7), 0)</f>
        <v>0</v>
      </c>
      <c r="S21">
        <f>IF(S10,MIN( Interface!$J$27-LBCCS!S$1, Interface!$J$27-Interface!$J$21, LBCCS!S$2-Interface!$J$21+1, S7), 0)</f>
        <v>176</v>
      </c>
      <c r="T21">
        <f>IF(T10,MIN( Interface!$J$27-LBCCS!T$1, Interface!$J$27-Interface!$J$21, LBCCS!T$2-Interface!$J$21+1, T7), 0)</f>
        <v>0</v>
      </c>
      <c r="U21">
        <f>IF(U10,MIN( Interface!$J$27-LBCCS!U$1, Interface!$J$27-Interface!$J$21, LBCCS!U$2-Interface!$J$21+1, U7), 0)</f>
        <v>0</v>
      </c>
      <c r="V21">
        <f>IF(V10,MIN( Interface!$J$27-LBCCS!V$1, Interface!$J$27-Interface!$J$21, LBCCS!V$2-Interface!$J$21+1, V7), 0)</f>
        <v>0</v>
      </c>
      <c r="W21">
        <f>IF(W10,MIN( Interface!$J$27-LBCCS!W$1, Interface!$J$27-Interface!$J$21, LBCCS!W$2-Interface!$J$21+1, W7), 0)</f>
        <v>0</v>
      </c>
      <c r="X21">
        <f>IF(X10,MIN( Interface!$J$27-LBCCS!X$1, Interface!$J$27-Interface!$J$21, LBCCS!X$2-Interface!$J$21+1, X7), 0)</f>
        <v>0</v>
      </c>
      <c r="Y21">
        <f>IF(Y10,MIN( Interface!$J$27-LBCCS!Y$1, Interface!$J$27-Interface!$J$21, LBCCS!Y$2-Interface!$J$21+1, Y7), 0)</f>
        <v>0</v>
      </c>
      <c r="Z21">
        <f>IF(Z10,MIN( Interface!$J$27-LBCCS!Z$1, Interface!$J$27-Interface!$J$21, LBCCS!Z$2-Interface!$J$21+1, Z7), 0)</f>
        <v>0</v>
      </c>
      <c r="AA21">
        <f>IF(AA10,MIN( Interface!$J$27-LBCCS!AA$1, Interface!$J$27-Interface!$J$21, LBCCS!AA$2-Interface!$J$21+1, AA7), 0)</f>
        <v>0</v>
      </c>
      <c r="AB21">
        <f>IF(AB10,MIN( Interface!$J$27-LBCCS!AB$1, Interface!$J$27-Interface!$J$21, LBCCS!AB$2-Interface!$J$21+1, AB7), 0)</f>
        <v>0</v>
      </c>
      <c r="AC21">
        <f>IF(AC10,MIN( Interface!$J$27-LBCCS!AC$1, Interface!$J$27-Interface!$J$21, LBCCS!AC$2-Interface!$J$21+1, AC7), 0)</f>
        <v>0</v>
      </c>
      <c r="AD21">
        <f>IF(AD10,MIN( Interface!$J$27-LBCCS!AD$1, Interface!$J$27-Interface!$J$21, LBCCS!AD$2-Interface!$J$21+1, AD7), 0)</f>
        <v>0</v>
      </c>
      <c r="AE21">
        <f>IF(AE10,MIN( Interface!$J$27-LBCCS!AE$1, Interface!$J$27-Interface!$J$21, LBCCS!AE$2-Interface!$J$21+1, AE7), 0)</f>
        <v>0</v>
      </c>
      <c r="AF21">
        <f>IF(AF10,MIN( Interface!$J$27-LBCCS!AF$1, Interface!$J$27-Interface!$J$21, LBCCS!AF$2-Interface!$J$21+1, AF7), 0)</f>
        <v>0</v>
      </c>
      <c r="AG21">
        <f>IF(AG10,MIN( Interface!$J$27-LBCCS!AG$1, Interface!$J$27-Interface!$J$21, LBCCS!AG$2-Interface!$J$21+1, AG7), 0)</f>
        <v>0</v>
      </c>
      <c r="AH21">
        <f>IF(AH10,MIN( Interface!$J$27-LBCCS!AH$1, Interface!$J$27-Interface!$J$21, LBCCS!AH$2-Interface!$J$21+1, AH7), 0)</f>
        <v>0</v>
      </c>
      <c r="AI21">
        <f>IF(AI10,MIN( Interface!$J$27-LBCCS!AI$1, Interface!$J$27-Interface!$J$21, LBCCS!AI$2-Interface!$J$21+1, AI7), 0)</f>
        <v>0</v>
      </c>
      <c r="AJ21">
        <f>IF(AJ10,MIN( Interface!$J$27-LBCCS!AJ$1, Interface!$J$27-Interface!$J$21, LBCCS!AJ$2-Interface!$J$21+1, AJ7), 0)</f>
        <v>0</v>
      </c>
      <c r="AK21">
        <f>IF(AK10,MIN( Interface!$J$27-LBCCS!AK$1, Interface!$J$27-Interface!$J$21, LBCCS!AK$2-Interface!$J$21+1, AK7), 0)</f>
        <v>0</v>
      </c>
      <c r="AL21">
        <f>IF(AL10,MIN( Interface!$J$27-LBCCS!AL$1, Interface!$J$27-Interface!$J$21, LBCCS!AL$2-Interface!$J$21+1, AL7), 0)</f>
        <v>0</v>
      </c>
      <c r="AM21">
        <f>IF(AM10,MIN( Interface!$J$27-LBCCS!AM$1, Interface!$J$27-Interface!$J$21, LBCCS!AM$2-Interface!$J$21+1, AM7), 0)</f>
        <v>0</v>
      </c>
      <c r="AN21">
        <f>IF(AN10,MIN( Interface!$J$27-LBCCS!AN$1, Interface!$J$27-Interface!$J$21, LBCCS!AN$2-Interface!$J$21+1, AN7), 0)</f>
        <v>0</v>
      </c>
      <c r="AO21">
        <f>IF(AO10,MIN( Interface!$J$27-LBCCS!AO$1, Interface!$J$27-Interface!$J$21, LBCCS!AO$2-Interface!$J$21+1, AO7), 0)</f>
        <v>0</v>
      </c>
      <c r="AP21">
        <f>IF(AP10,MIN( Interface!$J$27-LBCCS!AP$1, Interface!$J$27-Interface!$J$21, LBCCS!AP$2-Interface!$J$21+1, AP7), 0)</f>
        <v>0</v>
      </c>
      <c r="AQ21">
        <f>IF(AQ10,MIN( Interface!$J$27-LBCCS!AQ$1, Interface!$J$27-Interface!$J$21, LBCCS!AQ$2-Interface!$J$21+1, AQ7), 0)</f>
        <v>0</v>
      </c>
      <c r="AR21">
        <f>IF(AR10,MIN( Interface!$J$27-LBCCS!AR$1, Interface!$J$27-Interface!$J$21, LBCCS!AR$2-Interface!$J$21+1, AR7), 0)</f>
        <v>0</v>
      </c>
      <c r="AS21">
        <f>IF(AS10,MIN( Interface!$J$27-LBCCS!AS$1, Interface!$J$27-Interface!$J$21, LBCCS!AS$2-Interface!$J$21+1, AS7), 0)</f>
        <v>0</v>
      </c>
      <c r="AT21">
        <f>IF(AT10,MIN( Interface!$J$27-LBCCS!AT$1, Interface!$J$27-Interface!$J$21, LBCCS!AT$2-Interface!$J$21+1, AT7), 0)</f>
        <v>0</v>
      </c>
      <c r="AU21">
        <f>IF(AU10,MIN( Interface!$J$27-LBCCS!AU$1, Interface!$J$27-Interface!$J$21, LBCCS!AU$2-Interface!$J$21+1, AU7), 0)</f>
        <v>0</v>
      </c>
      <c r="AV21">
        <f>IF(AV10,MIN( Interface!$J$27-LBCCS!AV$1, Interface!$J$27-Interface!$J$21, LBCCS!AV$2-Interface!$J$21+1, AV7), 0)</f>
        <v>0</v>
      </c>
      <c r="AW21">
        <f>IF(AW10,MIN( Interface!$J$27-LBCCS!AW$1, Interface!$J$27-Interface!$J$21, LBCCS!AW$2-Interface!$J$21+1, AW7), 0)</f>
        <v>0</v>
      </c>
      <c r="AX21">
        <f>IF(AX10,MIN( Interface!$J$27-LBCCS!AX$1, Interface!$J$27-Interface!$J$21, LBCCS!AX$2-Interface!$J$21+1, AX7), 0)</f>
        <v>0</v>
      </c>
      <c r="AY21">
        <f>IF(AY10,MIN( Interface!$J$27-LBCCS!AY$1, Interface!$J$27-Interface!$J$21, LBCCS!AY$2-Interface!$J$21+1, AY7), 0)</f>
        <v>0</v>
      </c>
      <c r="AZ21">
        <f>IF(AZ10,MIN( Interface!$J$27-LBCCS!AZ$1, Interface!$J$27-Interface!$J$21, LBCCS!AZ$2-Interface!$J$21+1, AZ7), 0)</f>
        <v>0</v>
      </c>
      <c r="BA21">
        <f>IF(BA10,MIN( Interface!$J$27-LBCCS!BA$1, Interface!$J$27-Interface!$J$21, LBCCS!BA$2-Interface!$J$21+1, BA7), 0)</f>
        <v>0</v>
      </c>
      <c r="BB21">
        <f>IF(BB10,MIN( Interface!$J$27-LBCCS!BB$1, Interface!$J$27-Interface!$J$21, LBCCS!BB$2-Interface!$J$21+1, BB7), 0)</f>
        <v>0</v>
      </c>
      <c r="BC21">
        <f>IF(BC10,MIN( Interface!$J$27-LBCCS!BC$1, Interface!$J$27-Interface!$J$21, LBCCS!BC$2-Interface!$J$21+1, BC7), 0)</f>
        <v>0</v>
      </c>
      <c r="BD21">
        <f>IF(BD10,MIN( Interface!$J$27-LBCCS!BD$1, Interface!$J$27-Interface!$J$21, LBCCS!BD$2-Interface!$J$21+1, BD7), 0)</f>
        <v>0</v>
      </c>
      <c r="BE21">
        <f>IF(BE10,MIN( Interface!$J$27-LBCCS!BE$1, Interface!$J$27-Interface!$J$21, LBCCS!BE$2-Interface!$J$21+1, BE7), 0)</f>
        <v>0</v>
      </c>
      <c r="BF21">
        <f>IF(BF10,MIN( Interface!$J$27-LBCCS!BF$1, Interface!$J$27-Interface!$J$21, LBCCS!BF$2-Interface!$J$21+1, BF7), 0)</f>
        <v>0</v>
      </c>
      <c r="BG21">
        <f>IF(BG10,MIN( Interface!$J$27-LBCCS!BG$1, Interface!$J$27-Interface!$J$21, LBCCS!BG$2-Interface!$J$21+1, BG7), 0)</f>
        <v>0</v>
      </c>
      <c r="BH21">
        <f>IF(BH10,MIN( Interface!$J$27-LBCCS!BH$1, Interface!$J$27-Interface!$J$21, LBCCS!BH$2-Interface!$J$21+1, BH7), 0)</f>
        <v>0</v>
      </c>
    </row>
    <row r="22" spans="5:63" customFormat="1">
      <c r="E22" s="4" t="s">
        <v>160</v>
      </c>
      <c r="G22" s="4" t="s">
        <v>61</v>
      </c>
      <c r="L22">
        <f>IF(L11,MIN( Interface!$J$33-LBCCS!L$1, Interface!$J$33-Interface!$J$32, LBCCS!L$2-Interface!$J$32+1, L7), 0)</f>
        <v>0</v>
      </c>
      <c r="M22">
        <f>IF(M11,MIN( Interface!$J$33-LBCCS!M$1, Interface!$J$33-Interface!$J$32, LBCCS!M$2-Interface!$J$32+1, M7), 0)</f>
        <v>0</v>
      </c>
      <c r="N22">
        <f>IF(N11,MIN( Interface!$J$33-LBCCS!N$1, Interface!$J$33-Interface!$J$32, LBCCS!N$2-Interface!$J$32+1, N7), 0)</f>
        <v>0</v>
      </c>
      <c r="O22">
        <f>IF(O11,MIN( Interface!$J$33-LBCCS!O$1, Interface!$J$33-Interface!$J$32, LBCCS!O$2-Interface!$J$32+1, O7), 0)</f>
        <v>0</v>
      </c>
      <c r="P22">
        <f>IF(P11,MIN( Interface!$J$33-LBCCS!P$1, Interface!$J$33-Interface!$J$32, LBCCS!P$2-Interface!$J$32+1, P7), 0)</f>
        <v>0</v>
      </c>
      <c r="Q22">
        <f>IF(Q11,MIN( Interface!$J$33-LBCCS!Q$1, Interface!$J$33-Interface!$J$32, LBCCS!Q$2-Interface!$J$32+1, Q7), 0)</f>
        <v>0</v>
      </c>
      <c r="R22">
        <f>IF(R11,MIN( Interface!$J$33-LBCCS!R$1, Interface!$J$33-Interface!$J$32, LBCCS!R$2-Interface!$J$32+1, R7), 0)</f>
        <v>0</v>
      </c>
      <c r="S22">
        <f>IF(S11,MIN( Interface!$J$33-LBCCS!S$1, Interface!$J$33-Interface!$J$32, LBCCS!S$2-Interface!$J$32+1, S7), 0)</f>
        <v>68</v>
      </c>
      <c r="T22">
        <f>IF(T11,MIN( Interface!$J$33-LBCCS!T$1, Interface!$J$33-Interface!$J$32, LBCCS!T$2-Interface!$J$32+1, T7), 0)</f>
        <v>365</v>
      </c>
      <c r="U22">
        <f>IF(U11,MIN( Interface!$J$33-LBCCS!U$1, Interface!$J$33-Interface!$J$32, LBCCS!U$2-Interface!$J$32+1, U7), 0)</f>
        <v>365</v>
      </c>
      <c r="V22">
        <f>IF(V11,MIN( Interface!$J$33-LBCCS!V$1, Interface!$J$33-Interface!$J$32, LBCCS!V$2-Interface!$J$32+1, V7), 0)</f>
        <v>366</v>
      </c>
      <c r="W22">
        <f>IF(W11,MIN( Interface!$J$33-LBCCS!W$1, Interface!$J$33-Interface!$J$32, LBCCS!W$2-Interface!$J$32+1, W7), 0)</f>
        <v>365</v>
      </c>
      <c r="X22">
        <f>IF(X11,MIN( Interface!$J$33-LBCCS!X$1, Interface!$J$33-Interface!$J$32, LBCCS!X$2-Interface!$J$32+1, X7), 0)</f>
        <v>365</v>
      </c>
      <c r="Y22">
        <f>IF(Y11,MIN( Interface!$J$33-LBCCS!Y$1, Interface!$J$33-Interface!$J$32, LBCCS!Y$2-Interface!$J$32+1, Y7), 0)</f>
        <v>365</v>
      </c>
      <c r="Z22">
        <f>IF(Z11,MIN( Interface!$J$33-LBCCS!Z$1, Interface!$J$33-Interface!$J$32, LBCCS!Z$2-Interface!$J$32+1, Z7), 0)</f>
        <v>366</v>
      </c>
      <c r="AA22">
        <f>IF(AA11,MIN( Interface!$J$33-LBCCS!AA$1, Interface!$J$33-Interface!$J$32, LBCCS!AA$2-Interface!$J$32+1, AA7), 0)</f>
        <v>365</v>
      </c>
      <c r="AB22">
        <f>IF(AB11,MIN( Interface!$J$33-LBCCS!AB$1, Interface!$J$33-Interface!$J$32, LBCCS!AB$2-Interface!$J$32+1, AB7), 0)</f>
        <v>365</v>
      </c>
      <c r="AC22">
        <f>IF(AC11,MIN( Interface!$J$33-LBCCS!AC$1, Interface!$J$33-Interface!$J$32, LBCCS!AC$2-Interface!$J$32+1, AC7), 0)</f>
        <v>365</v>
      </c>
      <c r="AD22">
        <f>IF(AD11,MIN( Interface!$J$33-LBCCS!AD$1, Interface!$J$33-Interface!$J$32, LBCCS!AD$2-Interface!$J$32+1, AD7), 0)</f>
        <v>366</v>
      </c>
      <c r="AE22">
        <f>IF(AE11,MIN( Interface!$J$33-LBCCS!AE$1, Interface!$J$33-Interface!$J$32, LBCCS!AE$2-Interface!$J$32+1, AE7), 0)</f>
        <v>365</v>
      </c>
      <c r="AF22">
        <f>IF(AF11,MIN( Interface!$J$33-LBCCS!AF$1, Interface!$J$33-Interface!$J$32, LBCCS!AF$2-Interface!$J$32+1, AF7), 0)</f>
        <v>365</v>
      </c>
      <c r="AG22">
        <f>IF(AG11,MIN( Interface!$J$33-LBCCS!AG$1, Interface!$J$33-Interface!$J$32, LBCCS!AG$2-Interface!$J$32+1, AG7), 0)</f>
        <v>365</v>
      </c>
      <c r="AH22">
        <f>IF(AH11,MIN( Interface!$J$33-LBCCS!AH$1, Interface!$J$33-Interface!$J$32, LBCCS!AH$2-Interface!$J$32+1, AH7), 0)</f>
        <v>366</v>
      </c>
      <c r="AI22">
        <f>IF(AI11,MIN( Interface!$J$33-LBCCS!AI$1, Interface!$J$33-Interface!$J$32, LBCCS!AI$2-Interface!$J$32+1, AI7), 0)</f>
        <v>365</v>
      </c>
      <c r="AJ22">
        <f>IF(AJ11,MIN( Interface!$J$33-LBCCS!AJ$1, Interface!$J$33-Interface!$J$32, LBCCS!AJ$2-Interface!$J$32+1, AJ7), 0)</f>
        <v>365</v>
      </c>
      <c r="AK22">
        <f>IF(AK11,MIN( Interface!$J$33-LBCCS!AK$1, Interface!$J$33-Interface!$J$32, LBCCS!AK$2-Interface!$J$32+1, AK7), 0)</f>
        <v>365</v>
      </c>
      <c r="AL22">
        <f>IF(AL11,MIN( Interface!$J$33-LBCCS!AL$1, Interface!$J$33-Interface!$J$32, LBCCS!AL$2-Interface!$J$32+1, AL7), 0)</f>
        <v>366</v>
      </c>
      <c r="AM22">
        <f>IF(AM11,MIN( Interface!$J$33-LBCCS!AM$1, Interface!$J$33-Interface!$J$32, LBCCS!AM$2-Interface!$J$32+1, AM7), 0)</f>
        <v>365</v>
      </c>
      <c r="AN22">
        <f>IF(AN11,MIN( Interface!$J$33-LBCCS!AN$1, Interface!$J$33-Interface!$J$32, LBCCS!AN$2-Interface!$J$32+1, AN7), 0)</f>
        <v>365</v>
      </c>
      <c r="AO22">
        <f>IF(AO11,MIN( Interface!$J$33-LBCCS!AO$1, Interface!$J$33-Interface!$J$32, LBCCS!AO$2-Interface!$J$32+1, AO7), 0)</f>
        <v>365</v>
      </c>
      <c r="AP22">
        <f>IF(AP11,MIN( Interface!$J$33-LBCCS!AP$1, Interface!$J$33-Interface!$J$32, LBCCS!AP$2-Interface!$J$32+1, AP7), 0)</f>
        <v>366</v>
      </c>
      <c r="AQ22">
        <f>IF(AQ11,MIN( Interface!$J$33-LBCCS!AQ$1, Interface!$J$33-Interface!$J$32, LBCCS!AQ$2-Interface!$J$32+1, AQ7), 0)</f>
        <v>365</v>
      </c>
      <c r="AR22">
        <f>IF(AR11,MIN( Interface!$J$33-LBCCS!AR$1, Interface!$J$33-Interface!$J$32, LBCCS!AR$2-Interface!$J$32+1, AR7), 0)</f>
        <v>297</v>
      </c>
      <c r="AS22">
        <f>IF(AS11,MIN( Interface!$J$33-LBCCS!AS$1, Interface!$J$33-Interface!$J$32, LBCCS!AS$2-Interface!$J$32+1, AS7), 0)</f>
        <v>0</v>
      </c>
      <c r="AT22">
        <f>IF(AT11,MIN( Interface!$J$33-LBCCS!AT$1, Interface!$J$33-Interface!$J$32, LBCCS!AT$2-Interface!$J$32+1, AT7), 0)</f>
        <v>0</v>
      </c>
      <c r="AU22">
        <f>IF(AU11,MIN( Interface!$J$33-LBCCS!AU$1, Interface!$J$33-Interface!$J$32, LBCCS!AU$2-Interface!$J$32+1, AU7), 0)</f>
        <v>0</v>
      </c>
      <c r="AV22">
        <f>IF(AV11,MIN( Interface!$J$33-LBCCS!AV$1, Interface!$J$33-Interface!$J$32, LBCCS!AV$2-Interface!$J$32+1, AV7), 0)</f>
        <v>0</v>
      </c>
      <c r="AW22">
        <f>IF(AW11,MIN( Interface!$J$33-LBCCS!AW$1, Interface!$J$33-Interface!$J$32, LBCCS!AW$2-Interface!$J$32+1, AW7), 0)</f>
        <v>0</v>
      </c>
      <c r="AX22">
        <f>IF(AX11,MIN( Interface!$J$33-LBCCS!AX$1, Interface!$J$33-Interface!$J$32, LBCCS!AX$2-Interface!$J$32+1, AX7), 0)</f>
        <v>0</v>
      </c>
      <c r="AY22">
        <f>IF(AY11,MIN( Interface!$J$33-LBCCS!AY$1, Interface!$J$33-Interface!$J$32, LBCCS!AY$2-Interface!$J$32+1, AY7), 0)</f>
        <v>0</v>
      </c>
      <c r="AZ22">
        <f>IF(AZ11,MIN( Interface!$J$33-LBCCS!AZ$1, Interface!$J$33-Interface!$J$32, LBCCS!AZ$2-Interface!$J$32+1, AZ7), 0)</f>
        <v>0</v>
      </c>
      <c r="BA22">
        <f>IF(BA11,MIN( Interface!$J$33-LBCCS!BA$1, Interface!$J$33-Interface!$J$32, LBCCS!BA$2-Interface!$J$32+1, BA7), 0)</f>
        <v>0</v>
      </c>
      <c r="BB22">
        <f>IF(BB11,MIN( Interface!$J$33-LBCCS!BB$1, Interface!$J$33-Interface!$J$32, LBCCS!BB$2-Interface!$J$32+1, BB7), 0)</f>
        <v>0</v>
      </c>
      <c r="BC22">
        <f>IF(BC11,MIN( Interface!$J$33-LBCCS!BC$1, Interface!$J$33-Interface!$J$32, LBCCS!BC$2-Interface!$J$32+1, BC7), 0)</f>
        <v>0</v>
      </c>
      <c r="BD22">
        <f>IF(BD11,MIN( Interface!$J$33-LBCCS!BD$1, Interface!$J$33-Interface!$J$32, LBCCS!BD$2-Interface!$J$32+1, BD7), 0)</f>
        <v>0</v>
      </c>
      <c r="BE22">
        <f>IF(BE11,MIN( Interface!$J$33-LBCCS!BE$1, Interface!$J$33-Interface!$J$32, LBCCS!BE$2-Interface!$J$32+1, BE7), 0)</f>
        <v>0</v>
      </c>
      <c r="BF22">
        <f>IF(BF11,MIN( Interface!$J$33-LBCCS!BF$1, Interface!$J$33-Interface!$J$32, LBCCS!BF$2-Interface!$J$32+1, BF7), 0)</f>
        <v>0</v>
      </c>
      <c r="BG22">
        <f>IF(BG11,MIN( Interface!$J$33-LBCCS!BG$1, Interface!$J$33-Interface!$J$32, LBCCS!BG$2-Interface!$J$32+1, BG7), 0)</f>
        <v>0</v>
      </c>
      <c r="BH22">
        <f>IF(BH11,MIN( Interface!$J$33-LBCCS!BH$1, Interface!$J$33-Interface!$J$32, LBCCS!BH$2-Interface!$J$32+1, BH7), 0)</f>
        <v>0</v>
      </c>
    </row>
    <row r="23" spans="5:63">
      <c r="J23" s="4"/>
      <c r="K23" s="18"/>
      <c r="L23" s="209"/>
      <c r="M23" s="209"/>
      <c r="N23" s="209"/>
      <c r="O23" s="209"/>
      <c r="P23" s="209"/>
      <c r="Q23" s="209"/>
      <c r="R23" s="209"/>
      <c r="S23" s="209"/>
      <c r="T23" s="209"/>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c r="BC23" s="46"/>
      <c r="BD23" s="46"/>
      <c r="BE23" s="46"/>
      <c r="BF23" s="46"/>
      <c r="BG23" s="46"/>
      <c r="BH23" s="46"/>
      <c r="BI23" s="6"/>
      <c r="BJ23" s="6"/>
      <c r="BK23" s="6"/>
    </row>
    <row r="24" spans="5:63">
      <c r="E24" s="4" t="s">
        <v>63</v>
      </c>
      <c r="G24" s="4" t="s">
        <v>161</v>
      </c>
      <c r="J24" s="4"/>
      <c r="K24" s="46"/>
      <c r="L24" t="b">
        <f>AND( Interface!$J$27&gt;Interface!$J$25, L2&gt;Interface!$J$25, L1&lt;=Interface!$J$27 )</f>
        <v>0</v>
      </c>
      <c r="M24" t="b">
        <f>AND( Interface!$J$27&gt;Interface!$J$25, M2&gt;Interface!$J$25, M1&lt;=Interface!$J$27 )</f>
        <v>0</v>
      </c>
      <c r="N24" t="b">
        <f>AND( Interface!$J$27&gt;Interface!$J$25, N2&gt;Interface!$J$25, N1&lt;=Interface!$J$27 )</f>
        <v>0</v>
      </c>
      <c r="O24" t="b">
        <f>AND( Interface!$J$27&gt;Interface!$J$25, O2&gt;Interface!$J$25, O1&lt;=Interface!$J$27 )</f>
        <v>0</v>
      </c>
      <c r="P24" t="b">
        <f>AND( Interface!$J$27&gt;Interface!$J$25, P2&gt;Interface!$J$25, P1&lt;=Interface!$J$27 )</f>
        <v>0</v>
      </c>
      <c r="Q24" t="b">
        <f>AND( Interface!$J$27&gt;Interface!$J$25, Q2&gt;Interface!$J$25, Q1&lt;=Interface!$J$27 )</f>
        <v>0</v>
      </c>
      <c r="R24" t="b">
        <f>AND( Interface!$J$27&gt;Interface!$J$25, R2&gt;Interface!$J$25, R1&lt;=Interface!$J$27 )</f>
        <v>0</v>
      </c>
      <c r="S24" t="b">
        <f>AND( Interface!$J$27&gt;Interface!$J$25, S2&gt;Interface!$J$25, S1&lt;=Interface!$J$27 )</f>
        <v>0</v>
      </c>
      <c r="T24" t="b">
        <f>AND( Interface!$J$27&gt;Interface!$J$25, T2&gt;Interface!$J$25, T1&lt;=Interface!$J$27 )</f>
        <v>0</v>
      </c>
      <c r="U24" t="b">
        <f>AND( Interface!$J$27&gt;Interface!$J$25, U2&gt;Interface!$J$25, U1&lt;=Interface!$J$27 )</f>
        <v>0</v>
      </c>
      <c r="V24" t="b">
        <f>AND( Interface!$J$27&gt;Interface!$J$25, V2&gt;Interface!$J$25, V1&lt;=Interface!$J$27 )</f>
        <v>0</v>
      </c>
      <c r="W24" t="b">
        <f>AND( Interface!$J$27&gt;Interface!$J$25, W2&gt;Interface!$J$25, W1&lt;=Interface!$J$27 )</f>
        <v>0</v>
      </c>
      <c r="X24" t="b">
        <f>AND( Interface!$J$27&gt;Interface!$J$25, X2&gt;Interface!$J$25, X1&lt;=Interface!$J$27 )</f>
        <v>0</v>
      </c>
      <c r="Y24" t="b">
        <f>AND( Interface!$J$27&gt;Interface!$J$25, Y2&gt;Interface!$J$25, Y1&lt;=Interface!$J$27 )</f>
        <v>0</v>
      </c>
      <c r="Z24" t="b">
        <f>AND( Interface!$J$27&gt;Interface!$J$25, Z2&gt;Interface!$J$25, Z1&lt;=Interface!$J$27 )</f>
        <v>0</v>
      </c>
      <c r="AA24" t="b">
        <f>AND( Interface!$J$27&gt;Interface!$J$25, AA2&gt;Interface!$J$25, AA1&lt;=Interface!$J$27 )</f>
        <v>0</v>
      </c>
      <c r="AB24" t="b">
        <f>AND( Interface!$J$27&gt;Interface!$J$25, AB2&gt;Interface!$J$25, AB1&lt;=Interface!$J$27 )</f>
        <v>0</v>
      </c>
      <c r="AC24" t="b">
        <f>AND( Interface!$J$27&gt;Interface!$J$25, AC2&gt;Interface!$J$25, AC1&lt;=Interface!$J$27 )</f>
        <v>0</v>
      </c>
      <c r="AD24" t="b">
        <f>AND( Interface!$J$27&gt;Interface!$J$25, AD2&gt;Interface!$J$25, AD1&lt;=Interface!$J$27 )</f>
        <v>0</v>
      </c>
      <c r="AE24" t="b">
        <f>AND( Interface!$J$27&gt;Interface!$J$25, AE2&gt;Interface!$J$25, AE1&lt;=Interface!$J$27 )</f>
        <v>0</v>
      </c>
      <c r="AF24" t="b">
        <f>AND( Interface!$J$27&gt;Interface!$J$25, AF2&gt;Interface!$J$25, AF1&lt;=Interface!$J$27 )</f>
        <v>0</v>
      </c>
      <c r="AG24" t="b">
        <f>AND( Interface!$J$27&gt;Interface!$J$25, AG2&gt;Interface!$J$25, AG1&lt;=Interface!$J$27 )</f>
        <v>0</v>
      </c>
      <c r="AH24" t="b">
        <f>AND( Interface!$J$27&gt;Interface!$J$25, AH2&gt;Interface!$J$25, AH1&lt;=Interface!$J$27 )</f>
        <v>0</v>
      </c>
      <c r="AI24" t="b">
        <f>AND( Interface!$J$27&gt;Interface!$J$25, AI2&gt;Interface!$J$25, AI1&lt;=Interface!$J$27 )</f>
        <v>0</v>
      </c>
      <c r="AJ24" t="b">
        <f>AND( Interface!$J$27&gt;Interface!$J$25, AJ2&gt;Interface!$J$25, AJ1&lt;=Interface!$J$27 )</f>
        <v>0</v>
      </c>
      <c r="AK24" t="b">
        <f>AND( Interface!$J$27&gt;Interface!$J$25, AK2&gt;Interface!$J$25, AK1&lt;=Interface!$J$27 )</f>
        <v>0</v>
      </c>
      <c r="AL24" t="b">
        <f>AND( Interface!$J$27&gt;Interface!$J$25, AL2&gt;Interface!$J$25, AL1&lt;=Interface!$J$27 )</f>
        <v>0</v>
      </c>
      <c r="AM24" t="b">
        <f>AND( Interface!$J$27&gt;Interface!$J$25, AM2&gt;Interface!$J$25, AM1&lt;=Interface!$J$27 )</f>
        <v>0</v>
      </c>
      <c r="AN24" t="b">
        <f>AND( Interface!$J$27&gt;Interface!$J$25, AN2&gt;Interface!$J$25, AN1&lt;=Interface!$J$27 )</f>
        <v>0</v>
      </c>
      <c r="AO24" t="b">
        <f>AND( Interface!$J$27&gt;Interface!$J$25, AO2&gt;Interface!$J$25, AO1&lt;=Interface!$J$27 )</f>
        <v>0</v>
      </c>
      <c r="AP24" t="b">
        <f>AND( Interface!$J$27&gt;Interface!$J$25, AP2&gt;Interface!$J$25, AP1&lt;=Interface!$J$27 )</f>
        <v>0</v>
      </c>
      <c r="AQ24" t="b">
        <f>AND( Interface!$J$27&gt;Interface!$J$25, AQ2&gt;Interface!$J$25, AQ1&lt;=Interface!$J$27 )</f>
        <v>0</v>
      </c>
      <c r="AR24" t="b">
        <f>AND( Interface!$J$27&gt;Interface!$J$25, AR2&gt;Interface!$J$25, AR1&lt;=Interface!$J$27 )</f>
        <v>0</v>
      </c>
      <c r="AS24" t="b">
        <f>AND( Interface!$J$27&gt;Interface!$J$25, AS2&gt;Interface!$J$25, AS1&lt;=Interface!$J$27 )</f>
        <v>0</v>
      </c>
      <c r="AT24" t="b">
        <f>AND( Interface!$J$27&gt;Interface!$J$25, AT2&gt;Interface!$J$25, AT1&lt;=Interface!$J$27 )</f>
        <v>0</v>
      </c>
      <c r="AU24" t="b">
        <f>AND( Interface!$J$27&gt;Interface!$J$25, AU2&gt;Interface!$J$25, AU1&lt;=Interface!$J$27 )</f>
        <v>0</v>
      </c>
      <c r="AV24" t="b">
        <f>AND( Interface!$J$27&gt;Interface!$J$25, AV2&gt;Interface!$J$25, AV1&lt;=Interface!$J$27 )</f>
        <v>0</v>
      </c>
      <c r="AW24" t="b">
        <f>AND( Interface!$J$27&gt;Interface!$J$25, AW2&gt;Interface!$J$25, AW1&lt;=Interface!$J$27 )</f>
        <v>0</v>
      </c>
      <c r="AX24" t="b">
        <f>AND( Interface!$J$27&gt;Interface!$J$25, AX2&gt;Interface!$J$25, AX1&lt;=Interface!$J$27 )</f>
        <v>0</v>
      </c>
      <c r="AY24" t="b">
        <f>AND( Interface!$J$27&gt;Interface!$J$25, AY2&gt;Interface!$J$25, AY1&lt;=Interface!$J$27 )</f>
        <v>0</v>
      </c>
      <c r="AZ24" t="b">
        <f>AND( Interface!$J$27&gt;Interface!$J$25, AZ2&gt;Interface!$J$25, AZ1&lt;=Interface!$J$27 )</f>
        <v>0</v>
      </c>
      <c r="BA24" t="b">
        <f>AND( Interface!$J$27&gt;Interface!$J$25, BA2&gt;Interface!$J$25, BA1&lt;=Interface!$J$27 )</f>
        <v>0</v>
      </c>
      <c r="BB24" t="b">
        <f>AND( Interface!$J$27&gt;Interface!$J$25, BB2&gt;Interface!$J$25, BB1&lt;=Interface!$J$27 )</f>
        <v>0</v>
      </c>
      <c r="BC24" t="b">
        <f>AND( Interface!$J$27&gt;Interface!$J$25, BC2&gt;Interface!$J$25, BC1&lt;=Interface!$J$27 )</f>
        <v>0</v>
      </c>
      <c r="BD24" t="b">
        <f>AND( Interface!$J$27&gt;Interface!$J$25, BD2&gt;Interface!$J$25, BD1&lt;=Interface!$J$27 )</f>
        <v>0</v>
      </c>
      <c r="BE24" t="b">
        <f>AND( Interface!$J$27&gt;Interface!$J$25, BE2&gt;Interface!$J$25, BE1&lt;=Interface!$J$27 )</f>
        <v>0</v>
      </c>
      <c r="BF24" t="b">
        <f>AND( Interface!$J$27&gt;Interface!$J$25, BF2&gt;Interface!$J$25, BF1&lt;=Interface!$J$27 )</f>
        <v>0</v>
      </c>
      <c r="BG24" t="b">
        <f>AND( Interface!$J$27&gt;Interface!$J$25, BG2&gt;Interface!$J$25, BG1&lt;=Interface!$J$27 )</f>
        <v>0</v>
      </c>
      <c r="BH24" t="b">
        <f>AND( Interface!$J$27&gt;Interface!$J$25, BH2&gt;Interface!$J$25, BH1&lt;=Interface!$J$27 )</f>
        <v>0</v>
      </c>
      <c r="BI24" s="6"/>
      <c r="BJ24" s="6"/>
      <c r="BK24" s="6"/>
    </row>
    <row r="25" spans="5:63">
      <c r="E25" s="4" t="s">
        <v>162</v>
      </c>
      <c r="G25" s="4" t="s">
        <v>61</v>
      </c>
      <c r="J25" s="4"/>
      <c r="K25" s="46"/>
      <c r="L25" s="206">
        <f>IF(L24,(MIN( Interface!$J$27-Interface!$J$25, Interface!$J$27-Interface!$J$21, Interface!$J$27-L1, L7 )),0)</f>
        <v>0</v>
      </c>
      <c r="M25" s="206">
        <f>IF(M24,(MIN( Interface!$J$27-Interface!$J$25, M2-Interface!$J$25+1, Interface!$J$27-M1, M7 )),0)</f>
        <v>0</v>
      </c>
      <c r="N25" s="206">
        <f>IF(N24,(MIN( Interface!$J$27-Interface!$J$25, N2-Interface!$J$25+1, Interface!$J$27-N1, N7 )),0)</f>
        <v>0</v>
      </c>
      <c r="O25" s="206">
        <f>IF(O24,(MIN( Interface!$J$27-Interface!$J$25, O2-Interface!$J$25+1, Interface!$J$27-O1, O7 )),0)</f>
        <v>0</v>
      </c>
      <c r="P25" s="206">
        <f>IF(P24,(MIN( Interface!$J$27-Interface!$J$25, P2-Interface!$J$25+1, Interface!$J$27-P1, P7 )),0)</f>
        <v>0</v>
      </c>
      <c r="Q25" s="206">
        <f>IF(Q24,(MIN( Interface!$J$27-Interface!$J$25, Q2-Interface!$J$25+1, Interface!$J$27-Q1, Q7 )),0)</f>
        <v>0</v>
      </c>
      <c r="R25" s="206">
        <f>IF(R24,(MIN( Interface!$J$27-Interface!$J$25, R2-Interface!$J$25+1, Interface!$J$27-R1, R7 )),0)</f>
        <v>0</v>
      </c>
      <c r="S25" s="206">
        <f>IF(S24,(MIN( Interface!$J$27-Interface!$J$25, S2-Interface!$J$25+1, Interface!$J$27-S1, S7 )),0)</f>
        <v>0</v>
      </c>
      <c r="T25" s="206">
        <f>IF(T24,(MIN( Interface!$J$27-Interface!$J$25, T2-Interface!$J$25+1, Interface!$J$27-T1, T7 )),0)</f>
        <v>0</v>
      </c>
      <c r="U25" s="206">
        <f>IF(U24,(MIN( Interface!$J$27-Interface!$J$25, U2-Interface!$J$25+1, Interface!$J$27-U1, U7 )),0)</f>
        <v>0</v>
      </c>
      <c r="V25" s="206">
        <f>IF(V24,(MIN( Interface!$J$27-Interface!$J$25, V2-Interface!$J$25+1, Interface!$J$27-V1, V7 )),0)</f>
        <v>0</v>
      </c>
      <c r="W25" s="206">
        <f>IF(W24,(MIN( Interface!$J$27-Interface!$J$25, W2-Interface!$J$25+1, Interface!$J$27-W1, W7 )),0)</f>
        <v>0</v>
      </c>
      <c r="X25" s="206">
        <f>IF(X24,(MIN( Interface!$J$27-Interface!$J$25, X2-Interface!$J$25+1, Interface!$J$27-X1, X7 )),0)</f>
        <v>0</v>
      </c>
      <c r="Y25" s="206">
        <f>IF(Y24,(MIN( Interface!$J$27-Interface!$J$25, Y2-Interface!$J$25+1, Interface!$J$27-Y1, Y7 )),0)</f>
        <v>0</v>
      </c>
      <c r="Z25" s="206">
        <f>IF(Z24,(MIN( Interface!$J$27-Interface!$J$25, Z2-Interface!$J$25+1, Interface!$J$27-Z1, Z7 )),0)</f>
        <v>0</v>
      </c>
      <c r="AA25" s="206">
        <f>IF(AA24,(MIN( Interface!$J$27-Interface!$J$25, AA2-Interface!$J$25+1, Interface!$J$27-AA1, AA7 )),0)</f>
        <v>0</v>
      </c>
      <c r="AB25" s="206">
        <f>IF(AB24,(MIN( Interface!$J$27-Interface!$J$25, AB2-Interface!$J$25+1, Interface!$J$27-AB1, AB7 )),0)</f>
        <v>0</v>
      </c>
      <c r="AC25" s="206">
        <f>IF(AC24,(MIN( Interface!$J$27-Interface!$J$25, AC2-Interface!$J$25+1, Interface!$J$27-AC1, AC7 )),0)</f>
        <v>0</v>
      </c>
      <c r="AD25" s="206">
        <f>IF(AD24,(MIN( Interface!$J$27-Interface!$J$25, AD2-Interface!$J$25+1, Interface!$J$27-AD1, AD7 )),0)</f>
        <v>0</v>
      </c>
      <c r="AE25" s="206">
        <f>IF(AE24,(MIN( Interface!$J$27-Interface!$J$25, AE2-Interface!$J$25+1, Interface!$J$27-AE1, AE7 )),0)</f>
        <v>0</v>
      </c>
      <c r="AF25" s="206">
        <f>IF(AF24,(MIN( Interface!$J$27-Interface!$J$25, AF2-Interface!$J$25+1, Interface!$J$27-AF1, AF7 )),0)</f>
        <v>0</v>
      </c>
      <c r="AG25" s="206">
        <f>IF(AG24,(MIN( Interface!$J$27-Interface!$J$25, AG2-Interface!$J$25+1, Interface!$J$27-AG1, AG7 )),0)</f>
        <v>0</v>
      </c>
      <c r="AH25" s="206">
        <f>IF(AH24,(MIN( Interface!$J$27-Interface!$J$25, AH2-Interface!$J$25+1, Interface!$J$27-AH1, AH7 )),0)</f>
        <v>0</v>
      </c>
      <c r="AI25" s="206">
        <f>IF(AI24,(MIN( Interface!$J$27-Interface!$J$25, AI2-Interface!$J$25+1, Interface!$J$27-AI1, AI7 )),0)</f>
        <v>0</v>
      </c>
      <c r="AJ25" s="206">
        <f>IF(AJ24,(MIN( Interface!$J$27-Interface!$J$25, AJ2-Interface!$J$25+1, Interface!$J$27-AJ1, AJ7 )),0)</f>
        <v>0</v>
      </c>
      <c r="AK25" s="206">
        <f>IF(AK24,(MIN( Interface!$J$27-Interface!$J$25, AK2-Interface!$J$25+1, Interface!$J$27-AK1, AK7 )),0)</f>
        <v>0</v>
      </c>
      <c r="AL25" s="206">
        <f>IF(AL24,(MIN( Interface!$J$27-Interface!$J$25, AL2-Interface!$J$25+1, Interface!$J$27-AL1, AL7 )),0)</f>
        <v>0</v>
      </c>
      <c r="AM25" s="206">
        <f>IF(AM24,(MIN( Interface!$J$27-Interface!$J$25, AM2-Interface!$J$25+1, Interface!$J$27-AM1, AM7 )),0)</f>
        <v>0</v>
      </c>
      <c r="AN25" s="206">
        <f>IF(AN24,(MIN( Interface!$J$27-Interface!$J$25, AN2-Interface!$J$25+1, Interface!$J$27-AN1, AN7 )),0)</f>
        <v>0</v>
      </c>
      <c r="AO25" s="206">
        <f>IF(AO24,(MIN( Interface!$J$27-Interface!$J$25, AO2-Interface!$J$25+1, Interface!$J$27-AO1, AO7 )),0)</f>
        <v>0</v>
      </c>
      <c r="AP25" s="206">
        <f>IF(AP24,(MIN( Interface!$J$27-Interface!$J$25, AP2-Interface!$J$25+1, Interface!$J$27-AP1, AP7 )),0)</f>
        <v>0</v>
      </c>
      <c r="AQ25" s="206">
        <f>IF(AQ24,(MIN( Interface!$J$27-Interface!$J$25, AQ2-Interface!$J$25+1, Interface!$J$27-AQ1, AQ7 )),0)</f>
        <v>0</v>
      </c>
      <c r="AR25" s="206">
        <f>IF(AR24,(MIN( Interface!$J$27-Interface!$J$25, AR2-Interface!$J$25+1, Interface!$J$27-AR1, AR7 )),0)</f>
        <v>0</v>
      </c>
      <c r="AS25" s="206">
        <f>IF(AS24,(MIN( Interface!$J$27-Interface!$J$25, AS2-Interface!$J$25+1, Interface!$J$27-AS1, AS7 )),0)</f>
        <v>0</v>
      </c>
      <c r="AT25" s="206">
        <f>IF(AT24,(MIN( Interface!$J$27-Interface!$J$25, AT2-Interface!$J$25+1, Interface!$J$27-AT1, AT7 )),0)</f>
        <v>0</v>
      </c>
      <c r="AU25" s="206">
        <f>IF(AU24,(MIN( Interface!$J$27-Interface!$J$25, AU2-Interface!$J$25+1, Interface!$J$27-AU1, AU7 )),0)</f>
        <v>0</v>
      </c>
      <c r="AV25" s="206">
        <f>IF(AV24,(MIN( Interface!$J$27-Interface!$J$25, AV2-Interface!$J$25+1, Interface!$J$27-AV1, AV7 )),0)</f>
        <v>0</v>
      </c>
      <c r="AW25" s="206">
        <f>IF(AW24,(MIN( Interface!$J$27-Interface!$J$25, AW2-Interface!$J$25+1, Interface!$J$27-AW1, AW7 )),0)</f>
        <v>0</v>
      </c>
      <c r="AX25" s="206">
        <f>IF(AX24,(MIN( Interface!$J$27-Interface!$J$25, AX2-Interface!$J$25+1, Interface!$J$27-AX1, AX7 )),0)</f>
        <v>0</v>
      </c>
      <c r="AY25" s="206">
        <f>IF(AY24,(MIN( Interface!$J$27-Interface!$J$25, AY2-Interface!$J$25+1, Interface!$J$27-AY1, AY7 )),0)</f>
        <v>0</v>
      </c>
      <c r="AZ25" s="206">
        <f>IF(AZ24,(MIN( Interface!$J$27-Interface!$J$25, AZ2-Interface!$J$25+1, Interface!$J$27-AZ1, AZ7 )),0)</f>
        <v>0</v>
      </c>
      <c r="BA25" s="206">
        <f>IF(BA24,(MIN( Interface!$J$27-Interface!$J$25, BA2-Interface!$J$25+1, Interface!$J$27-BA1, BA7 )),0)</f>
        <v>0</v>
      </c>
      <c r="BB25" s="206">
        <f>IF(BB24,(MIN( Interface!$J$27-Interface!$J$25, BB2-Interface!$J$25+1, Interface!$J$27-BB1, BB7 )),0)</f>
        <v>0</v>
      </c>
      <c r="BC25" s="206">
        <f>IF(BC24,(MIN( Interface!$J$27-Interface!$J$25, BC2-Interface!$J$25+1, Interface!$J$27-BC1, BC7 )),0)</f>
        <v>0</v>
      </c>
      <c r="BD25" s="206">
        <f>IF(BD24,(MIN( Interface!$J$27-Interface!$J$25, BD2-Interface!$J$25+1, Interface!$J$27-BD1, BD7 )),0)</f>
        <v>0</v>
      </c>
      <c r="BE25" s="206">
        <f>IF(BE24,(MIN( Interface!$J$27-Interface!$J$25, BE2-Interface!$J$25+1, Interface!$J$27-BE1, BE7 )),0)</f>
        <v>0</v>
      </c>
      <c r="BF25" s="206">
        <f>IF(BF24,(MIN( Interface!$J$27-Interface!$J$25, BF2-Interface!$J$25+1, Interface!$J$27-BF1, BF7 )),0)</f>
        <v>0</v>
      </c>
      <c r="BG25" s="206">
        <f>IF(BG24,(MIN( Interface!$J$27-Interface!$J$25, BG2-Interface!$J$25+1, Interface!$J$27-BG1, BG7 )),0)</f>
        <v>0</v>
      </c>
      <c r="BH25" s="206">
        <f>IF(BH24,(MIN( Interface!$J$27-Interface!$J$25, BH2-Interface!$J$25+1, Interface!$J$27-BH1, BH7 )),0)</f>
        <v>0</v>
      </c>
      <c r="BI25" s="6"/>
      <c r="BJ25" s="6"/>
      <c r="BK25" s="6"/>
    </row>
    <row r="26" spans="5:63">
      <c r="E26" s="4" t="s">
        <v>163</v>
      </c>
      <c r="G26" s="4" t="s">
        <v>87</v>
      </c>
      <c r="J26" s="4"/>
      <c r="K26" s="46"/>
      <c r="L26" s="46">
        <f t="shared" ref="L26:AQ26" si="5">L25/L$7</f>
        <v>0</v>
      </c>
      <c r="M26" s="46">
        <f t="shared" si="5"/>
        <v>0</v>
      </c>
      <c r="N26" s="46">
        <f t="shared" si="5"/>
        <v>0</v>
      </c>
      <c r="O26" s="46">
        <f t="shared" si="5"/>
        <v>0</v>
      </c>
      <c r="P26" s="46">
        <f t="shared" si="5"/>
        <v>0</v>
      </c>
      <c r="Q26" s="46">
        <f t="shared" si="5"/>
        <v>0</v>
      </c>
      <c r="R26" s="46">
        <f t="shared" si="5"/>
        <v>0</v>
      </c>
      <c r="S26" s="46">
        <f t="shared" si="5"/>
        <v>0</v>
      </c>
      <c r="T26" s="46">
        <f t="shared" si="5"/>
        <v>0</v>
      </c>
      <c r="U26" s="46">
        <f t="shared" si="5"/>
        <v>0</v>
      </c>
      <c r="V26" s="46">
        <f t="shared" si="5"/>
        <v>0</v>
      </c>
      <c r="W26" s="46">
        <f t="shared" si="5"/>
        <v>0</v>
      </c>
      <c r="X26" s="46">
        <f t="shared" si="5"/>
        <v>0</v>
      </c>
      <c r="Y26" s="46">
        <f t="shared" si="5"/>
        <v>0</v>
      </c>
      <c r="Z26" s="46">
        <f t="shared" si="5"/>
        <v>0</v>
      </c>
      <c r="AA26" s="46">
        <f t="shared" si="5"/>
        <v>0</v>
      </c>
      <c r="AB26" s="46">
        <f t="shared" si="5"/>
        <v>0</v>
      </c>
      <c r="AC26" s="46">
        <f t="shared" si="5"/>
        <v>0</v>
      </c>
      <c r="AD26" s="46">
        <f t="shared" si="5"/>
        <v>0</v>
      </c>
      <c r="AE26" s="46">
        <f t="shared" si="5"/>
        <v>0</v>
      </c>
      <c r="AF26" s="46">
        <f t="shared" si="5"/>
        <v>0</v>
      </c>
      <c r="AG26" s="46">
        <f t="shared" si="5"/>
        <v>0</v>
      </c>
      <c r="AH26" s="46">
        <f t="shared" si="5"/>
        <v>0</v>
      </c>
      <c r="AI26" s="46">
        <f t="shared" si="5"/>
        <v>0</v>
      </c>
      <c r="AJ26" s="46">
        <f t="shared" si="5"/>
        <v>0</v>
      </c>
      <c r="AK26" s="46">
        <f t="shared" si="5"/>
        <v>0</v>
      </c>
      <c r="AL26" s="46">
        <f t="shared" si="5"/>
        <v>0</v>
      </c>
      <c r="AM26" s="46">
        <f t="shared" si="5"/>
        <v>0</v>
      </c>
      <c r="AN26" s="46">
        <f t="shared" si="5"/>
        <v>0</v>
      </c>
      <c r="AO26" s="46">
        <f t="shared" si="5"/>
        <v>0</v>
      </c>
      <c r="AP26" s="46">
        <f t="shared" si="5"/>
        <v>0</v>
      </c>
      <c r="AQ26" s="46">
        <f t="shared" si="5"/>
        <v>0</v>
      </c>
      <c r="AR26" s="46">
        <f t="shared" ref="AR26:BH26" si="6">AR25/AR$7</f>
        <v>0</v>
      </c>
      <c r="AS26" s="46">
        <f t="shared" si="6"/>
        <v>0</v>
      </c>
      <c r="AT26" s="46">
        <f t="shared" si="6"/>
        <v>0</v>
      </c>
      <c r="AU26" s="46">
        <f t="shared" si="6"/>
        <v>0</v>
      </c>
      <c r="AV26" s="46">
        <f t="shared" si="6"/>
        <v>0</v>
      </c>
      <c r="AW26" s="46">
        <f t="shared" si="6"/>
        <v>0</v>
      </c>
      <c r="AX26" s="46">
        <f t="shared" si="6"/>
        <v>0</v>
      </c>
      <c r="AY26" s="46">
        <f t="shared" si="6"/>
        <v>0</v>
      </c>
      <c r="AZ26" s="46">
        <f t="shared" si="6"/>
        <v>0</v>
      </c>
      <c r="BA26" s="46">
        <f t="shared" si="6"/>
        <v>0</v>
      </c>
      <c r="BB26" s="46">
        <f t="shared" si="6"/>
        <v>0</v>
      </c>
      <c r="BC26" s="46">
        <f t="shared" si="6"/>
        <v>0</v>
      </c>
      <c r="BD26" s="46">
        <f t="shared" si="6"/>
        <v>0</v>
      </c>
      <c r="BE26" s="46">
        <f t="shared" si="6"/>
        <v>0</v>
      </c>
      <c r="BF26" s="46">
        <f t="shared" si="6"/>
        <v>0</v>
      </c>
      <c r="BG26" s="46">
        <f t="shared" si="6"/>
        <v>0</v>
      </c>
      <c r="BH26" s="46">
        <f t="shared" si="6"/>
        <v>0</v>
      </c>
      <c r="BI26" s="6"/>
      <c r="BJ26" s="6"/>
      <c r="BK26" s="6"/>
    </row>
    <row r="27" spans="5:63" customFormat="1">
      <c r="E27" s="4"/>
      <c r="G27" s="4"/>
    </row>
    <row r="28" spans="5:63" customFormat="1">
      <c r="E28" s="4" t="s">
        <v>164</v>
      </c>
      <c r="G28" s="4" t="s">
        <v>161</v>
      </c>
      <c r="L28" t="b">
        <f>AND(Interface!$J$25&gt;Interface!$J$24, L2&gt;Interface!$J$24, L1&lt;=Interface!$J$25)</f>
        <v>0</v>
      </c>
      <c r="M28" t="b">
        <f>AND(Interface!$J$25&gt;Interface!$J$24,M2&gt;Interface!$J$24,M1&lt;=Interface!$J$25)</f>
        <v>0</v>
      </c>
      <c r="N28" t="b">
        <f>AND(Interface!$J$25&gt;Interface!$J$24,N2&gt;Interface!$J$24,N1&lt;=Interface!$J$25)</f>
        <v>0</v>
      </c>
      <c r="O28" t="b">
        <f>AND(Interface!$J$25&gt;Interface!$J$24,O2&gt;Interface!$J$24,O1&lt;=Interface!$J$25)</f>
        <v>0</v>
      </c>
      <c r="P28" t="b">
        <f>AND(Interface!$J$25&gt;Interface!$J$24,P2&gt;Interface!$J$24,P1&lt;=Interface!$J$25)</f>
        <v>0</v>
      </c>
      <c r="Q28" t="b">
        <f>AND(Interface!$J$25&gt;Interface!$J$24,Q2&gt;Interface!$J$24,Q1&lt;=Interface!$J$25)</f>
        <v>0</v>
      </c>
      <c r="R28" t="b">
        <f>AND(Interface!$J$25&gt;Interface!$J$24,R2&gt;Interface!$J$24,R1&lt;=Interface!$J$25)</f>
        <v>0</v>
      </c>
      <c r="S28" t="b">
        <f>AND(Interface!$J$25&gt;Interface!$J$24,S2&gt;Interface!$J$24,S1&lt;=Interface!$J$25)</f>
        <v>0</v>
      </c>
      <c r="T28" t="b">
        <f>AND(Interface!$J$25&gt;Interface!$J$24,T2&gt;Interface!$J$24,T1&lt;=Interface!$J$25)</f>
        <v>0</v>
      </c>
      <c r="U28" t="b">
        <f>AND(Interface!$J$25&gt;Interface!$J$24,U2&gt;Interface!$J$24,U1&lt;=Interface!$J$25)</f>
        <v>0</v>
      </c>
      <c r="V28" t="b">
        <f>AND(Interface!$J$25&gt;Interface!$J$24,V2&gt;Interface!$J$24,V1&lt;=Interface!$J$25)</f>
        <v>0</v>
      </c>
      <c r="W28" t="b">
        <f>AND(Interface!$J$25&gt;Interface!$J$24,W2&gt;Interface!$J$24,W1&lt;=Interface!$J$25)</f>
        <v>0</v>
      </c>
      <c r="X28" t="b">
        <f>AND(Interface!$J$25&gt;Interface!$J$24,X2&gt;Interface!$J$24,X1&lt;=Interface!$J$25)</f>
        <v>0</v>
      </c>
      <c r="Y28" t="b">
        <f>AND(Interface!$J$25&gt;Interface!$J$24,Y2&gt;Interface!$J$24,Y1&lt;=Interface!$J$25)</f>
        <v>0</v>
      </c>
      <c r="Z28" t="b">
        <f>AND(Interface!$J$25&gt;Interface!$J$24,Z2&gt;Interface!$J$24,Z1&lt;=Interface!$J$25)</f>
        <v>0</v>
      </c>
      <c r="AA28" t="b">
        <f>AND(Interface!$J$25&gt;Interface!$J$24,AA2&gt;Interface!$J$24,AA1&lt;=Interface!$J$25)</f>
        <v>0</v>
      </c>
      <c r="AB28" t="b">
        <f>AND(Interface!$J$25&gt;Interface!$J$24,AB2&gt;Interface!$J$24,AB1&lt;=Interface!$J$25)</f>
        <v>0</v>
      </c>
      <c r="AC28" t="b">
        <f>AND(Interface!$J$25&gt;Interface!$J$24,AC2&gt;Interface!$J$24,AC1&lt;=Interface!$J$25)</f>
        <v>0</v>
      </c>
      <c r="AD28" t="b">
        <f>AND(Interface!$J$25&gt;Interface!$J$24,AD2&gt;Interface!$J$24,AD1&lt;=Interface!$J$25)</f>
        <v>0</v>
      </c>
      <c r="AE28" t="b">
        <f>AND(Interface!$J$25&gt;Interface!$J$24,AE2&gt;Interface!$J$24,AE1&lt;=Interface!$J$25)</f>
        <v>0</v>
      </c>
      <c r="AF28" t="b">
        <f>AND(Interface!$J$25&gt;Interface!$J$24,AF2&gt;Interface!$J$24,AF1&lt;=Interface!$J$25)</f>
        <v>0</v>
      </c>
      <c r="AG28" t="b">
        <f>AND(Interface!$J$25&gt;Interface!$J$24,AG2&gt;Interface!$J$24,AG1&lt;=Interface!$J$25)</f>
        <v>0</v>
      </c>
      <c r="AH28" t="b">
        <f>AND(Interface!$J$25&gt;Interface!$J$24,AH2&gt;Interface!$J$24,AH1&lt;=Interface!$J$25)</f>
        <v>0</v>
      </c>
      <c r="AI28" t="b">
        <f>AND(Interface!$J$25&gt;Interface!$J$24,AI2&gt;Interface!$J$24,AI1&lt;=Interface!$J$25)</f>
        <v>0</v>
      </c>
      <c r="AJ28" t="b">
        <f>AND(Interface!$J$25&gt;Interface!$J$24,AJ2&gt;Interface!$J$24,AJ1&lt;=Interface!$J$25)</f>
        <v>0</v>
      </c>
      <c r="AK28" t="b">
        <f>AND(Interface!$J$25&gt;Interface!$J$24,AK2&gt;Interface!$J$24,AK1&lt;=Interface!$J$25)</f>
        <v>0</v>
      </c>
      <c r="AL28" t="b">
        <f>AND(Interface!$J$25&gt;Interface!$J$24,AL2&gt;Interface!$J$24,AL1&lt;=Interface!$J$25)</f>
        <v>0</v>
      </c>
      <c r="AM28" t="b">
        <f>AND(Interface!$J$25&gt;Interface!$J$24,AM2&gt;Interface!$J$24,AM1&lt;=Interface!$J$25)</f>
        <v>0</v>
      </c>
      <c r="AN28" t="b">
        <f>AND(Interface!$J$25&gt;Interface!$J$24,AN2&gt;Interface!$J$24,AN1&lt;=Interface!$J$25)</f>
        <v>0</v>
      </c>
      <c r="AO28" t="b">
        <f>AND(Interface!$J$25&gt;Interface!$J$24,AO2&gt;Interface!$J$24,AO1&lt;=Interface!$J$25)</f>
        <v>0</v>
      </c>
      <c r="AP28" t="b">
        <f>AND(Interface!$J$25&gt;Interface!$J$24,AP2&gt;Interface!$J$24,AP1&lt;=Interface!$J$25)</f>
        <v>0</v>
      </c>
      <c r="AQ28" t="b">
        <f>AND(Interface!$J$25&gt;Interface!$J$24,AQ2&gt;Interface!$J$24,AQ1&lt;=Interface!$J$25)</f>
        <v>0</v>
      </c>
      <c r="AR28" t="b">
        <f>AND(Interface!$J$25&gt;Interface!$J$24,AR2&gt;Interface!$J$24,AR1&lt;=Interface!$J$25)</f>
        <v>0</v>
      </c>
      <c r="AS28" t="b">
        <f>AND(Interface!$J$25&gt;Interface!$J$24,AS2&gt;Interface!$J$24,AS1&lt;=Interface!$J$25)</f>
        <v>0</v>
      </c>
      <c r="AT28" t="b">
        <f>AND(Interface!$J$25&gt;Interface!$J$24,AT2&gt;Interface!$J$24,AT1&lt;=Interface!$J$25)</f>
        <v>0</v>
      </c>
      <c r="AU28" t="b">
        <f>AND(Interface!$J$25&gt;Interface!$J$24,AU2&gt;Interface!$J$24,AU1&lt;=Interface!$J$25)</f>
        <v>0</v>
      </c>
      <c r="AV28" t="b">
        <f>AND(Interface!$J$25&gt;Interface!$J$24,AV2&gt;Interface!$J$24,AV1&lt;=Interface!$J$25)</f>
        <v>0</v>
      </c>
      <c r="AW28" t="b">
        <f>AND(Interface!$J$25&gt;Interface!$J$24,AW2&gt;Interface!$J$24,AW1&lt;=Interface!$J$25)</f>
        <v>0</v>
      </c>
      <c r="AX28" t="b">
        <f>AND(Interface!$J$25&gt;Interface!$J$24,AX2&gt;Interface!$J$24,AX1&lt;=Interface!$J$25)</f>
        <v>0</v>
      </c>
      <c r="AY28" t="b">
        <f>AND(Interface!$J$25&gt;Interface!$J$24,AY2&gt;Interface!$J$24,AY1&lt;=Interface!$J$25)</f>
        <v>0</v>
      </c>
      <c r="AZ28" t="b">
        <f>AND(Interface!$J$25&gt;Interface!$J$24,AZ2&gt;Interface!$J$24,AZ1&lt;=Interface!$J$25)</f>
        <v>0</v>
      </c>
      <c r="BA28" t="b">
        <f>AND(Interface!$J$25&gt;Interface!$J$24,BA2&gt;Interface!$J$24,BA1&lt;=Interface!$J$25)</f>
        <v>0</v>
      </c>
      <c r="BB28" t="b">
        <f>AND(Interface!$J$25&gt;Interface!$J$24,BB2&gt;Interface!$J$24,BB1&lt;=Interface!$J$25)</f>
        <v>0</v>
      </c>
      <c r="BC28" t="b">
        <f>AND(Interface!$J$25&gt;Interface!$J$24,BC2&gt;Interface!$J$24,BC1&lt;=Interface!$J$25)</f>
        <v>0</v>
      </c>
      <c r="BD28" t="b">
        <f>AND(Interface!$J$25&gt;Interface!$J$24,BD2&gt;Interface!$J$24,BD1&lt;=Interface!$J$25)</f>
        <v>0</v>
      </c>
      <c r="BE28" t="b">
        <f>AND(Interface!$J$25&gt;Interface!$J$24,BE2&gt;Interface!$J$24,BE1&lt;=Interface!$J$25)</f>
        <v>0</v>
      </c>
      <c r="BF28" t="b">
        <f>AND(Interface!$J$25&gt;Interface!$J$24,BF2&gt;Interface!$J$24,BF1&lt;=Interface!$J$25)</f>
        <v>0</v>
      </c>
      <c r="BG28" t="b">
        <f>AND(Interface!$J$25&gt;Interface!$J$24,BG2&gt;Interface!$J$24,BG1&lt;=Interface!$J$25)</f>
        <v>0</v>
      </c>
      <c r="BH28" t="b">
        <f>AND(Interface!$J$25&gt;Interface!$J$24,BH2&gt;Interface!$J$24,BH1&lt;=Interface!$J$25)</f>
        <v>0</v>
      </c>
    </row>
    <row r="29" spans="5:63" customFormat="1">
      <c r="E29" s="4" t="s">
        <v>165</v>
      </c>
      <c r="G29" s="4" t="s">
        <v>161</v>
      </c>
      <c r="L29" t="b">
        <f>AND(L28, Interface!$J$21&gt;L1, Interface!$J$12&lt;&gt;0)</f>
        <v>0</v>
      </c>
      <c r="M29" t="b">
        <f>AND(M28, Interface!$J$21&gt;M1, Interface!$J$12&lt;&gt;0)</f>
        <v>0</v>
      </c>
      <c r="N29" t="b">
        <f>AND(N28, Interface!$J$21&gt;N1, Interface!$J$12&lt;&gt;0)</f>
        <v>0</v>
      </c>
      <c r="O29" t="b">
        <f>AND(O28, Interface!$J$21&gt;O1, Interface!$J$12&lt;&gt;0)</f>
        <v>0</v>
      </c>
      <c r="P29" t="b">
        <f>AND(P28, Interface!$J$21&gt;P1, Interface!$J$12&lt;&gt;0)</f>
        <v>0</v>
      </c>
      <c r="Q29" t="b">
        <f>AND(Q28, Interface!$J$21&gt;Q1, Interface!$J$12&lt;&gt;0)</f>
        <v>0</v>
      </c>
      <c r="R29" t="b">
        <f>AND(R28, Interface!$J$21&gt;R1, Interface!$J$12&lt;&gt;0)</f>
        <v>0</v>
      </c>
      <c r="S29" t="b">
        <f>AND(S28, Interface!$J$21&gt;S1, Interface!$J$12&lt;&gt;0)</f>
        <v>0</v>
      </c>
      <c r="T29" t="b">
        <f>AND(T28, Interface!$J$21&gt;T1, Interface!$J$12&lt;&gt;0)</f>
        <v>0</v>
      </c>
      <c r="U29" t="b">
        <f>AND(U28, Interface!$J$21&gt;U1, Interface!$J$12&lt;&gt;0)</f>
        <v>0</v>
      </c>
      <c r="V29" t="b">
        <f>AND(V28, Interface!$J$21&gt;V1, Interface!$J$12&lt;&gt;0)</f>
        <v>0</v>
      </c>
      <c r="W29" t="b">
        <f>AND(W28, Interface!$J$21&gt;W1, Interface!$J$12&lt;&gt;0)</f>
        <v>0</v>
      </c>
      <c r="X29" t="b">
        <f>AND(X28, Interface!$J$21&gt;X1, Interface!$J$12&lt;&gt;0)</f>
        <v>0</v>
      </c>
      <c r="Y29" t="b">
        <f>AND(Y28, Interface!$J$21&gt;Y1, Interface!$J$12&lt;&gt;0)</f>
        <v>0</v>
      </c>
      <c r="Z29" t="b">
        <f>AND(Z28, Interface!$J$21&gt;Z1, Interface!$J$12&lt;&gt;0)</f>
        <v>0</v>
      </c>
      <c r="AA29" t="b">
        <f>AND(AA28, Interface!$J$21&gt;AA1, Interface!$J$12&lt;&gt;0)</f>
        <v>0</v>
      </c>
      <c r="AB29" t="b">
        <f>AND(AB28, Interface!$J$21&gt;AB1, Interface!$J$12&lt;&gt;0)</f>
        <v>0</v>
      </c>
      <c r="AC29" t="b">
        <f>AND(AC28, Interface!$J$21&gt;AC1, Interface!$J$12&lt;&gt;0)</f>
        <v>0</v>
      </c>
      <c r="AD29" t="b">
        <f>AND(AD28, Interface!$J$21&gt;AD1, Interface!$J$12&lt;&gt;0)</f>
        <v>0</v>
      </c>
      <c r="AE29" t="b">
        <f>AND(AE28, Interface!$J$21&gt;AE1, Interface!$J$12&lt;&gt;0)</f>
        <v>0</v>
      </c>
      <c r="AF29" t="b">
        <f>AND(AF28, Interface!$J$21&gt;AF1, Interface!$J$12&lt;&gt;0)</f>
        <v>0</v>
      </c>
      <c r="AG29" t="b">
        <f>AND(AG28, Interface!$J$21&gt;AG1, Interface!$J$12&lt;&gt;0)</f>
        <v>0</v>
      </c>
      <c r="AH29" t="b">
        <f>AND(AH28, Interface!$J$21&gt;AH1, Interface!$J$12&lt;&gt;0)</f>
        <v>0</v>
      </c>
      <c r="AI29" t="b">
        <f>AND(AI28, Interface!$J$21&gt;AI1, Interface!$J$12&lt;&gt;0)</f>
        <v>0</v>
      </c>
      <c r="AJ29" t="b">
        <f>AND(AJ28, Interface!$J$21&gt;AJ1, Interface!$J$12&lt;&gt;0)</f>
        <v>0</v>
      </c>
      <c r="AK29" t="b">
        <f>AND(AK28, Interface!$J$21&gt;AK1, Interface!$J$12&lt;&gt;0)</f>
        <v>0</v>
      </c>
      <c r="AL29" t="b">
        <f>AND(AL28, Interface!$J$21&gt;AL1, Interface!$J$12&lt;&gt;0)</f>
        <v>0</v>
      </c>
      <c r="AM29" t="b">
        <f>AND(AM28, Interface!$J$21&gt;AM1, Interface!$J$12&lt;&gt;0)</f>
        <v>0</v>
      </c>
      <c r="AN29" t="b">
        <f>AND(AN28, Interface!$J$21&gt;AN1, Interface!$J$12&lt;&gt;0)</f>
        <v>0</v>
      </c>
      <c r="AO29" t="b">
        <f>AND(AO28, Interface!$J$21&gt;AO1, Interface!$J$12&lt;&gt;0)</f>
        <v>0</v>
      </c>
      <c r="AP29" t="b">
        <f>AND(AP28, Interface!$J$21&gt;AP1, Interface!$J$12&lt;&gt;0)</f>
        <v>0</v>
      </c>
      <c r="AQ29" t="b">
        <f>AND(AQ28, Interface!$J$21&gt;AQ1, Interface!$J$12&lt;&gt;0)</f>
        <v>0</v>
      </c>
      <c r="AR29" t="b">
        <f>AND(AR28, Interface!$J$21&gt;AR1, Interface!$J$12&lt;&gt;0)</f>
        <v>0</v>
      </c>
      <c r="AS29" t="b">
        <f>AND(AS28, Interface!$J$21&gt;AS1, Interface!$J$12&lt;&gt;0)</f>
        <v>0</v>
      </c>
      <c r="AT29" t="b">
        <f>AND(AT28, Interface!$J$21&gt;AT1, Interface!$J$12&lt;&gt;0)</f>
        <v>0</v>
      </c>
      <c r="AU29" t="b">
        <f>AND(AU28, Interface!$J$21&gt;AU1, Interface!$J$12&lt;&gt;0)</f>
        <v>0</v>
      </c>
      <c r="AV29" t="b">
        <f>AND(AV28, Interface!$J$21&gt;AV1, Interface!$J$12&lt;&gt;0)</f>
        <v>0</v>
      </c>
      <c r="AW29" t="b">
        <f>AND(AW28, Interface!$J$21&gt;AW1, Interface!$J$12&lt;&gt;0)</f>
        <v>0</v>
      </c>
      <c r="AX29" t="b">
        <f>AND(AX28, Interface!$J$21&gt;AX1, Interface!$J$12&lt;&gt;0)</f>
        <v>0</v>
      </c>
      <c r="AY29" t="b">
        <f>AND(AY28, Interface!$J$21&gt;AY1, Interface!$J$12&lt;&gt;0)</f>
        <v>0</v>
      </c>
      <c r="AZ29" t="b">
        <f>AND(AZ28, Interface!$J$21&gt;AZ1, Interface!$J$12&lt;&gt;0)</f>
        <v>0</v>
      </c>
      <c r="BA29" t="b">
        <f>AND(BA28, Interface!$J$21&gt;BA1, Interface!$J$12&lt;&gt;0)</f>
        <v>0</v>
      </c>
      <c r="BB29" t="b">
        <f>AND(BB28, Interface!$J$21&gt;BB1, Interface!$J$12&lt;&gt;0)</f>
        <v>0</v>
      </c>
      <c r="BC29" t="b">
        <f>AND(BC28, Interface!$J$21&gt;BC1, Interface!$J$12&lt;&gt;0)</f>
        <v>0</v>
      </c>
      <c r="BD29" t="b">
        <f>AND(BD28, Interface!$J$21&gt;BD1, Interface!$J$12&lt;&gt;0)</f>
        <v>0</v>
      </c>
      <c r="BE29" t="b">
        <f>AND(BE28, Interface!$J$21&gt;BE1, Interface!$J$12&lt;&gt;0)</f>
        <v>0</v>
      </c>
      <c r="BF29" t="b">
        <f>AND(BF28, Interface!$J$21&gt;BF1, Interface!$J$12&lt;&gt;0)</f>
        <v>0</v>
      </c>
      <c r="BG29" t="b">
        <f>AND(BG28, Interface!$J$21&gt;BG1, Interface!$J$12&lt;&gt;0)</f>
        <v>0</v>
      </c>
      <c r="BH29" t="b">
        <f>AND(BH28, Interface!$J$21&gt;BH1, Interface!$J$12&lt;&gt;0)</f>
        <v>0</v>
      </c>
    </row>
    <row r="30" spans="5:63" customFormat="1">
      <c r="E30" s="4" t="s">
        <v>166</v>
      </c>
      <c r="G30" s="4" t="s">
        <v>161</v>
      </c>
      <c r="L30" t="b">
        <f>AND(L28, Interface!$J$25&gt;L1, L2&gt;Interface!$J$21)</f>
        <v>0</v>
      </c>
      <c r="M30" t="b">
        <f>AND(M28, Interface!$J$25&gt;M1, M2&gt;Interface!$J$21)</f>
        <v>0</v>
      </c>
      <c r="N30" t="b">
        <f>AND(N28, Interface!$J$25&gt;N1, N2&gt;Interface!$J$21)</f>
        <v>0</v>
      </c>
      <c r="O30" t="b">
        <f>AND(O28, Interface!$J$25&gt;O1, O2&gt;Interface!$J$21)</f>
        <v>0</v>
      </c>
      <c r="P30" t="b">
        <f>AND(P28, Interface!$J$25&gt;P1, P2&gt;Interface!$J$21)</f>
        <v>0</v>
      </c>
      <c r="Q30" t="b">
        <f>AND(Q28, Interface!$J$25&gt;Q1, Q2&gt;Interface!$J$21)</f>
        <v>0</v>
      </c>
      <c r="R30" t="b">
        <f>AND(R28, Interface!$J$25&gt;R1, R2&gt;Interface!$J$21)</f>
        <v>0</v>
      </c>
      <c r="S30" t="b">
        <f>AND(S28, Interface!$J$25&gt;S1, S2&gt;Interface!$J$21)</f>
        <v>0</v>
      </c>
      <c r="T30" t="b">
        <f>AND(T28, Interface!$J$25&gt;T1, T2&gt;Interface!$J$21)</f>
        <v>0</v>
      </c>
      <c r="U30" t="b">
        <f>AND(U28, Interface!$J$25&gt;U1, U2&gt;Interface!$J$21)</f>
        <v>0</v>
      </c>
      <c r="V30" t="b">
        <f>AND(V28, Interface!$J$25&gt;V1, V2&gt;Interface!$J$21)</f>
        <v>0</v>
      </c>
      <c r="W30" t="b">
        <f>AND(W28, Interface!$J$25&gt;W1, W2&gt;Interface!$J$21)</f>
        <v>0</v>
      </c>
      <c r="X30" t="b">
        <f>AND(X28, Interface!$J$25&gt;X1, X2&gt;Interface!$J$21)</f>
        <v>0</v>
      </c>
      <c r="Y30" t="b">
        <f>AND(Y28, Interface!$J$25&gt;Y1, Y2&gt;Interface!$J$21)</f>
        <v>0</v>
      </c>
      <c r="Z30" t="b">
        <f>AND(Z28, Interface!$J$25&gt;Z1, Z2&gt;Interface!$J$21)</f>
        <v>0</v>
      </c>
      <c r="AA30" t="b">
        <f>AND(AA28, Interface!$J$25&gt;AA1, AA2&gt;Interface!$J$21)</f>
        <v>0</v>
      </c>
      <c r="AB30" t="b">
        <f>AND(AB28, Interface!$J$25&gt;AB1, AB2&gt;Interface!$J$21)</f>
        <v>0</v>
      </c>
      <c r="AC30" t="b">
        <f>AND(AC28, Interface!$J$25&gt;AC1, AC2&gt;Interface!$J$21)</f>
        <v>0</v>
      </c>
      <c r="AD30" t="b">
        <f>AND(AD28, Interface!$J$25&gt;AD1, AD2&gt;Interface!$J$21)</f>
        <v>0</v>
      </c>
      <c r="AE30" t="b">
        <f>AND(AE28, Interface!$J$25&gt;AE1, AE2&gt;Interface!$J$21)</f>
        <v>0</v>
      </c>
      <c r="AF30" t="b">
        <f>AND(AF28, Interface!$J$25&gt;AF1, AF2&gt;Interface!$J$21)</f>
        <v>0</v>
      </c>
      <c r="AG30" t="b">
        <f>AND(AG28, Interface!$J$25&gt;AG1, AG2&gt;Interface!$J$21)</f>
        <v>0</v>
      </c>
      <c r="AH30" t="b">
        <f>AND(AH28, Interface!$J$25&gt;AH1, AH2&gt;Interface!$J$21)</f>
        <v>0</v>
      </c>
      <c r="AI30" t="b">
        <f>AND(AI28, Interface!$J$25&gt;AI1, AI2&gt;Interface!$J$21)</f>
        <v>0</v>
      </c>
      <c r="AJ30" t="b">
        <f>AND(AJ28, Interface!$J$25&gt;AJ1, AJ2&gt;Interface!$J$21)</f>
        <v>0</v>
      </c>
      <c r="AK30" t="b">
        <f>AND(AK28, Interface!$J$25&gt;AK1, AK2&gt;Interface!$J$21)</f>
        <v>0</v>
      </c>
      <c r="AL30" t="b">
        <f>AND(AL28, Interface!$J$25&gt;AL1, AL2&gt;Interface!$J$21)</f>
        <v>0</v>
      </c>
      <c r="AM30" t="b">
        <f>AND(AM28, Interface!$J$25&gt;AM1, AM2&gt;Interface!$J$21)</f>
        <v>0</v>
      </c>
      <c r="AN30" t="b">
        <f>AND(AN28, Interface!$J$25&gt;AN1, AN2&gt;Interface!$J$21)</f>
        <v>0</v>
      </c>
      <c r="AO30" t="b">
        <f>AND(AO28, Interface!$J$25&gt;AO1, AO2&gt;Interface!$J$21)</f>
        <v>0</v>
      </c>
      <c r="AP30" t="b">
        <f>AND(AP28, Interface!$J$25&gt;AP1, AP2&gt;Interface!$J$21)</f>
        <v>0</v>
      </c>
      <c r="AQ30" t="b">
        <f>AND(AQ28, Interface!$J$25&gt;AQ1, AQ2&gt;Interface!$J$21)</f>
        <v>0</v>
      </c>
      <c r="AR30" t="b">
        <f>AND(AR28, Interface!$J$25&gt;AR1, AR2&gt;Interface!$J$21)</f>
        <v>0</v>
      </c>
      <c r="AS30" t="b">
        <f>AND(AS28, Interface!$J$25&gt;AS1, AS2&gt;Interface!$J$21)</f>
        <v>0</v>
      </c>
      <c r="AT30" t="b">
        <f>AND(AT28, Interface!$J$25&gt;AT1, AT2&gt;Interface!$J$21)</f>
        <v>0</v>
      </c>
      <c r="AU30" t="b">
        <f>AND(AU28, Interface!$J$25&gt;AU1, AU2&gt;Interface!$J$21)</f>
        <v>0</v>
      </c>
      <c r="AV30" t="b">
        <f>AND(AV28, Interface!$J$25&gt;AV1, AV2&gt;Interface!$J$21)</f>
        <v>0</v>
      </c>
      <c r="AW30" t="b">
        <f>AND(AW28, Interface!$J$25&gt;AW1, AW2&gt;Interface!$J$21)</f>
        <v>0</v>
      </c>
      <c r="AX30" t="b">
        <f>AND(AX28, Interface!$J$25&gt;AX1, AX2&gt;Interface!$J$21)</f>
        <v>0</v>
      </c>
      <c r="AY30" t="b">
        <f>AND(AY28, Interface!$J$25&gt;AY1, AY2&gt;Interface!$J$21)</f>
        <v>0</v>
      </c>
      <c r="AZ30" t="b">
        <f>AND(AZ28, Interface!$J$25&gt;AZ1, AZ2&gt;Interface!$J$21)</f>
        <v>0</v>
      </c>
      <c r="BA30" t="b">
        <f>AND(BA28, Interface!$J$25&gt;BA1, BA2&gt;Interface!$J$21)</f>
        <v>0</v>
      </c>
      <c r="BB30" t="b">
        <f>AND(BB28, Interface!$J$25&gt;BB1, BB2&gt;Interface!$J$21)</f>
        <v>0</v>
      </c>
      <c r="BC30" t="b">
        <f>AND(BC28, Interface!$J$25&gt;BC1, BC2&gt;Interface!$J$21)</f>
        <v>0</v>
      </c>
      <c r="BD30" t="b">
        <f>AND(BD28, Interface!$J$25&gt;BD1, BD2&gt;Interface!$J$21)</f>
        <v>0</v>
      </c>
      <c r="BE30" t="b">
        <f>AND(BE28, Interface!$J$25&gt;BE1, BE2&gt;Interface!$J$21)</f>
        <v>0</v>
      </c>
      <c r="BF30" t="b">
        <f>AND(BF28, Interface!$J$25&gt;BF1, BF2&gt;Interface!$J$21)</f>
        <v>0</v>
      </c>
      <c r="BG30" t="b">
        <f>AND(BG28, Interface!$J$25&gt;BG1, BG2&gt;Interface!$J$21)</f>
        <v>0</v>
      </c>
      <c r="BH30" t="b">
        <f>AND(BH28, Interface!$J$25&gt;BH1, BH2&gt;Interface!$J$21)</f>
        <v>0</v>
      </c>
    </row>
    <row r="31" spans="5:63" customFormat="1">
      <c r="E31" s="4" t="s">
        <v>167</v>
      </c>
      <c r="G31" s="4" t="s">
        <v>61</v>
      </c>
      <c r="L31">
        <f>IF(L29,(MAX(0,MIN( Interface!$J$21-Interface!$J$24, L2-Interface!$J$24+1, Interface!$J$21-L1, L7))),0)</f>
        <v>0</v>
      </c>
      <c r="M31">
        <f>IF(M29,(MAX(0,MIN( Interface!$J$21-Interface!$J$24, M2-Interface!$J$24+1, Interface!$J$21-M1, M7))),0)</f>
        <v>0</v>
      </c>
      <c r="N31">
        <f>IF(N29,(MAX(0,MIN( Interface!$J$21-Interface!$J$24, N2-Interface!$J$24+1, Interface!$J$21-N1, N7))),0)</f>
        <v>0</v>
      </c>
      <c r="O31">
        <f>IF(O29,(MAX(0,MIN( Interface!$J$21-Interface!$J$24, O2-Interface!$J$24+1, Interface!$J$21-O1, O7))),0)</f>
        <v>0</v>
      </c>
      <c r="P31">
        <f>IF(P29,(MAX(0,MIN( Interface!$J$21-Interface!$J$24, P2-Interface!$J$24+1, Interface!$J$21-P1, P7))),0)</f>
        <v>0</v>
      </c>
      <c r="Q31">
        <f>IF(Q29,(MAX(0,MIN( Interface!$J$21-Interface!$J$24, Q2-Interface!$J$24+1, Interface!$J$21-Q1, Q7))),0)</f>
        <v>0</v>
      </c>
      <c r="R31">
        <f>IF(R29,(MAX(0,MIN( Interface!$J$21-Interface!$J$24, R2-Interface!$J$24+1, Interface!$J$21-R1, R7))),0)</f>
        <v>0</v>
      </c>
      <c r="S31">
        <f>IF(S29,(MAX(0,MIN( Interface!$J$21-Interface!$J$24, S2-Interface!$J$24+1, Interface!$J$21-S1, S7))),0)</f>
        <v>0</v>
      </c>
      <c r="T31">
        <f>IF(T29,(MAX(0,MIN( Interface!$J$21-Interface!$J$24, T2-Interface!$J$24+1, Interface!$J$21-T1, T7))),0)</f>
        <v>0</v>
      </c>
      <c r="U31">
        <f>IF(U29,(MAX(0,MIN( Interface!$J$21-Interface!$J$24, U2-Interface!$J$24+1, Interface!$J$21-U1, U7))),0)</f>
        <v>0</v>
      </c>
      <c r="V31">
        <f>IF(V29,(MAX(0,MIN( Interface!$J$21-Interface!$J$24, V2-Interface!$J$24+1, Interface!$J$21-V1, V7))),0)</f>
        <v>0</v>
      </c>
      <c r="W31">
        <f>IF(W29,(MAX(0,MIN( Interface!$J$21-Interface!$J$24, W2-Interface!$J$24+1, Interface!$J$21-W1, W7))),0)</f>
        <v>0</v>
      </c>
      <c r="X31">
        <f>IF(X29,(MAX(0,MIN( Interface!$J$21-Interface!$J$24, X2-Interface!$J$24+1, Interface!$J$21-X1, X7))),0)</f>
        <v>0</v>
      </c>
      <c r="Y31">
        <f>IF(Y29,(MAX(0,MIN( Interface!$J$21-Interface!$J$24, Y2-Interface!$J$24+1, Interface!$J$21-Y1, Y7))),0)</f>
        <v>0</v>
      </c>
      <c r="Z31">
        <f>IF(Z29,(MAX(0,MIN( Interface!$J$21-Interface!$J$24, Z2-Interface!$J$24+1, Interface!$J$21-Z1, Z7))),0)</f>
        <v>0</v>
      </c>
      <c r="AA31">
        <f>IF(AA29,(MAX(0,MIN( Interface!$J$21-Interface!$J$24, AA2-Interface!$J$24+1, Interface!$J$21-AA1, AA7))),0)</f>
        <v>0</v>
      </c>
      <c r="AB31">
        <f>IF(AB29,(MAX(0,MIN( Interface!$J$21-Interface!$J$24, AB2-Interface!$J$24+1, Interface!$J$21-AB1, AB7))),0)</f>
        <v>0</v>
      </c>
      <c r="AC31">
        <f>IF(AC29,(MAX(0,MIN( Interface!$J$21-Interface!$J$24, AC2-Interface!$J$24+1, Interface!$J$21-AC1, AC7))),0)</f>
        <v>0</v>
      </c>
      <c r="AD31">
        <f>IF(AD29,(MAX(0,MIN( Interface!$J$21-Interface!$J$24, AD2-Interface!$J$24+1, Interface!$J$21-AD1, AD7))),0)</f>
        <v>0</v>
      </c>
      <c r="AE31">
        <f>IF(AE29,(MAX(0,MIN( Interface!$J$21-Interface!$J$24, AE2-Interface!$J$24+1, Interface!$J$21-AE1, AE7))),0)</f>
        <v>0</v>
      </c>
      <c r="AF31">
        <f>IF(AF29,(MAX(0,MIN( Interface!$J$21-Interface!$J$24, AF2-Interface!$J$24+1, Interface!$J$21-AF1, AF7))),0)</f>
        <v>0</v>
      </c>
      <c r="AG31">
        <f>IF(AG29,(MAX(0,MIN( Interface!$J$21-Interface!$J$24, AG2-Interface!$J$24+1, Interface!$J$21-AG1, AG7))),0)</f>
        <v>0</v>
      </c>
      <c r="AH31">
        <f>IF(AH29,(MAX(0,MIN( Interface!$J$21-Interface!$J$24, AH2-Interface!$J$24+1, Interface!$J$21-AH1, AH7))),0)</f>
        <v>0</v>
      </c>
      <c r="AI31">
        <f>IF(AI29,(MAX(0,MIN( Interface!$J$21-Interface!$J$24, AI2-Interface!$J$24+1, Interface!$J$21-AI1, AI7))),0)</f>
        <v>0</v>
      </c>
      <c r="AJ31">
        <f>IF(AJ29,(MAX(0,MIN( Interface!$J$21-Interface!$J$24, AJ2-Interface!$J$24+1, Interface!$J$21-AJ1, AJ7))),0)</f>
        <v>0</v>
      </c>
      <c r="AK31">
        <f>IF(AK29,(MAX(0,MIN( Interface!$J$21-Interface!$J$24, AK2-Interface!$J$24+1, Interface!$J$21-AK1, AK7))),0)</f>
        <v>0</v>
      </c>
      <c r="AL31">
        <f>IF(AL29,(MAX(0,MIN( Interface!$J$21-Interface!$J$24, AL2-Interface!$J$24+1, Interface!$J$21-AL1, AL7))),0)</f>
        <v>0</v>
      </c>
      <c r="AM31">
        <f>IF(AM29,(MAX(0,MIN( Interface!$J$21-Interface!$J$24, AM2-Interface!$J$24+1, Interface!$J$21-AM1, AM7))),0)</f>
        <v>0</v>
      </c>
      <c r="AN31">
        <f>IF(AN29,(MAX(0,MIN( Interface!$J$21-Interface!$J$24, AN2-Interface!$J$24+1, Interface!$J$21-AN1, AN7))),0)</f>
        <v>0</v>
      </c>
      <c r="AO31">
        <f>IF(AO29,(MAX(0,MIN( Interface!$J$21-Interface!$J$24, AO2-Interface!$J$24+1, Interface!$J$21-AO1, AO7))),0)</f>
        <v>0</v>
      </c>
      <c r="AP31">
        <f>IF(AP29,(MAX(0,MIN( Interface!$J$21-Interface!$J$24, AP2-Interface!$J$24+1, Interface!$J$21-AP1, AP7))),0)</f>
        <v>0</v>
      </c>
      <c r="AQ31">
        <f>IF(AQ29,(MAX(0,MIN( Interface!$J$21-Interface!$J$24, AQ2-Interface!$J$24+1, Interface!$J$21-AQ1, AQ7))),0)</f>
        <v>0</v>
      </c>
      <c r="AR31">
        <f>IF(AR29,(MAX(0,MIN( Interface!$J$21-Interface!$J$24, AR2-Interface!$J$24+1, Interface!$J$21-AR1, AR7))),0)</f>
        <v>0</v>
      </c>
      <c r="AS31">
        <f>IF(AS29,(MAX(0,MIN( Interface!$J$21-Interface!$J$24, AS2-Interface!$J$24+1, Interface!$J$21-AS1, AS7))),0)</f>
        <v>0</v>
      </c>
      <c r="AT31">
        <f>IF(AT29,(MAX(0,MIN( Interface!$J$21-Interface!$J$24, AT2-Interface!$J$24+1, Interface!$J$21-AT1, AT7))),0)</f>
        <v>0</v>
      </c>
      <c r="AU31">
        <f>IF(AU29,(MAX(0,MIN( Interface!$J$21-Interface!$J$24, AU2-Interface!$J$24+1, Interface!$J$21-AU1, AU7))),0)</f>
        <v>0</v>
      </c>
      <c r="AV31">
        <f>IF(AV29,(MAX(0,MIN( Interface!$J$21-Interface!$J$24, AV2-Interface!$J$24+1, Interface!$J$21-AV1, AV7))),0)</f>
        <v>0</v>
      </c>
      <c r="AW31">
        <f>IF(AW29,(MAX(0,MIN( Interface!$J$21-Interface!$J$24, AW2-Interface!$J$24+1, Interface!$J$21-AW1, AW7))),0)</f>
        <v>0</v>
      </c>
      <c r="AX31">
        <f>IF(AX29,(MAX(0,MIN( Interface!$J$21-Interface!$J$24, AX2-Interface!$J$24+1, Interface!$J$21-AX1, AX7))),0)</f>
        <v>0</v>
      </c>
      <c r="AY31">
        <f>IF(AY29,(MAX(0,MIN( Interface!$J$21-Interface!$J$24, AY2-Interface!$J$24+1, Interface!$J$21-AY1, AY7))),0)</f>
        <v>0</v>
      </c>
      <c r="AZ31">
        <f>IF(AZ29,(MAX(0,MIN( Interface!$J$21-Interface!$J$24, AZ2-Interface!$J$24+1, Interface!$J$21-AZ1, AZ7))),0)</f>
        <v>0</v>
      </c>
      <c r="BA31">
        <f>IF(BA29,(MAX(0,MIN( Interface!$J$21-Interface!$J$24, BA2-Interface!$J$24+1, Interface!$J$21-BA1, BA7))),0)</f>
        <v>0</v>
      </c>
      <c r="BB31">
        <f>IF(BB29,(MAX(0,MIN( Interface!$J$21-Interface!$J$24, BB2-Interface!$J$24+1, Interface!$J$21-BB1, BB7))),0)</f>
        <v>0</v>
      </c>
      <c r="BC31">
        <f>IF(BC29,(MAX(0,MIN( Interface!$J$21-Interface!$J$24, BC2-Interface!$J$24+1, Interface!$J$21-BC1, BC7))),0)</f>
        <v>0</v>
      </c>
      <c r="BD31">
        <f>IF(BD29,(MAX(0,MIN( Interface!$J$21-Interface!$J$24, BD2-Interface!$J$24+1, Interface!$J$21-BD1, BD7))),0)</f>
        <v>0</v>
      </c>
      <c r="BE31">
        <f>IF(BE29,(MAX(0,MIN( Interface!$J$21-Interface!$J$24, BE2-Interface!$J$24+1, Interface!$J$21-BE1, BE7))),0)</f>
        <v>0</v>
      </c>
      <c r="BF31">
        <f>IF(BF29,(MAX(0,MIN( Interface!$J$21-Interface!$J$24, BF2-Interface!$J$24+1, Interface!$J$21-BF1, BF7))),0)</f>
        <v>0</v>
      </c>
      <c r="BG31">
        <f>IF(BG29,(MAX(0,MIN( Interface!$J$21-Interface!$J$24, BG2-Interface!$J$24+1, Interface!$J$21-BG1, BG7))),0)</f>
        <v>0</v>
      </c>
      <c r="BH31">
        <f>IF(BH29,(MAX(0,MIN( Interface!$J$21-Interface!$J$24, BH2-Interface!$J$24+1, Interface!$J$21-BH1, BH7))),0)</f>
        <v>0</v>
      </c>
    </row>
    <row r="32" spans="5:63" customFormat="1">
      <c r="E32" s="4" t="s">
        <v>168</v>
      </c>
      <c r="G32" s="4" t="s">
        <v>61</v>
      </c>
      <c r="L32">
        <f>IF(L30,(MIN( Interface!$J$25-Interface!$J$24, L2-Interface!$J$24+1, Interface!$J$25-L1, L7, L2-Interface!$J$21+1, Interface!$J$25-Interface!$J$21)),0)</f>
        <v>0</v>
      </c>
      <c r="M32">
        <f>IF(M30,(MIN( Interface!$J$25-Interface!$J$24, M2-Interface!$J$24+1, Interface!$J$25-M1, M7, M2-Interface!$J$21+1, Interface!$J$25-Interface!$J$21)),0)</f>
        <v>0</v>
      </c>
      <c r="N32">
        <f>IF(N30,(MIN( Interface!$J$25-Interface!$J$24, N2-Interface!$J$24+1, Interface!$J$25-N1, N7, N2-Interface!$J$21+1, Interface!$J$25-Interface!$J$21)),0)</f>
        <v>0</v>
      </c>
      <c r="O32">
        <f>IF(O30,(MIN( Interface!$J$25-Interface!$J$24, O2-Interface!$J$24+1, Interface!$J$25-O1, O7, O2-Interface!$J$21+1, Interface!$J$25-Interface!$J$21)),0)</f>
        <v>0</v>
      </c>
      <c r="P32">
        <f>IF(P30,(MIN( Interface!$J$25-Interface!$J$24, P2-Interface!$J$24+1, Interface!$J$25-P1, P7, P2-Interface!$J$21+1, Interface!$J$25-Interface!$J$21)),0)</f>
        <v>0</v>
      </c>
      <c r="Q32">
        <f>IF(Q30,(MIN( Interface!$J$25-Interface!$J$24, Q2-Interface!$J$24+1, Interface!$J$25-Q1, Q7, Q2-Interface!$J$21+1, Interface!$J$25-Interface!$J$21)),0)</f>
        <v>0</v>
      </c>
      <c r="R32">
        <f>IF(R30,(MIN( Interface!$J$25-Interface!$J$24, R2-Interface!$J$24+1, Interface!$J$25-R1, R7, R2-Interface!$J$21+1, Interface!$J$25-Interface!$J$21)),0)</f>
        <v>0</v>
      </c>
      <c r="S32">
        <f>IF(S30,(MIN( Interface!$J$25-Interface!$J$24, S2-Interface!$J$24+1, Interface!$J$25-S1, S7, S2-Interface!$J$21+1, Interface!$J$25-Interface!$J$21)),0)</f>
        <v>0</v>
      </c>
      <c r="T32">
        <f>IF(T30,(MIN( Interface!$J$25-Interface!$J$24, T2-Interface!$J$24+1, Interface!$J$25-T1, T7, T2-Interface!$J$21+1, Interface!$J$25-Interface!$J$21)),0)</f>
        <v>0</v>
      </c>
      <c r="U32">
        <f>IF(U30,(MIN( Interface!$J$25-Interface!$J$24, U2-Interface!$J$24+1, Interface!$J$25-U1, U7, U2-Interface!$J$21+1, Interface!$J$25-Interface!$J$21)),0)</f>
        <v>0</v>
      </c>
      <c r="V32">
        <f>IF(V30,(MIN( Interface!$J$25-Interface!$J$24, V2-Interface!$J$24+1, Interface!$J$25-V1, V7, V2-Interface!$J$21+1, Interface!$J$25-Interface!$J$21)),0)</f>
        <v>0</v>
      </c>
      <c r="W32">
        <f>IF(W30,(MIN( Interface!$J$25-Interface!$J$24, W2-Interface!$J$24+1, Interface!$J$25-W1, W7, W2-Interface!$J$21+1, Interface!$J$25-Interface!$J$21)),0)</f>
        <v>0</v>
      </c>
      <c r="X32">
        <f>IF(X30,(MIN( Interface!$J$25-Interface!$J$24, X2-Interface!$J$24+1, Interface!$J$25-X1, X7, X2-Interface!$J$21+1, Interface!$J$25-Interface!$J$21)),0)</f>
        <v>0</v>
      </c>
      <c r="Y32">
        <f>IF(Y30,(MIN( Interface!$J$25-Interface!$J$24, Y2-Interface!$J$24+1, Interface!$J$25-Y1, Y7, Y2-Interface!$J$21+1, Interface!$J$25-Interface!$J$21)),0)</f>
        <v>0</v>
      </c>
      <c r="Z32">
        <f>IF(Z30,(MIN( Interface!$J$25-Interface!$J$24, Z2-Interface!$J$24+1, Interface!$J$25-Z1, Z7, Z2-Interface!$J$21+1, Interface!$J$25-Interface!$J$21)),0)</f>
        <v>0</v>
      </c>
      <c r="AA32">
        <f>IF(AA30,(MIN( Interface!$J$25-Interface!$J$24, AA2-Interface!$J$24+1, Interface!$J$25-AA1, AA7, AA2-Interface!$J$21+1, Interface!$J$25-Interface!$J$21)),0)</f>
        <v>0</v>
      </c>
      <c r="AB32">
        <f>IF(AB30,(MIN( Interface!$J$25-Interface!$J$24, AB2-Interface!$J$24+1, Interface!$J$25-AB1, AB7, AB2-Interface!$J$21+1, Interface!$J$25-Interface!$J$21)),0)</f>
        <v>0</v>
      </c>
      <c r="AC32">
        <f>IF(AC30,(MIN( Interface!$J$25-Interface!$J$24, AC2-Interface!$J$24+1, Interface!$J$25-AC1, AC7, AC2-Interface!$J$21+1, Interface!$J$25-Interface!$J$21)),0)</f>
        <v>0</v>
      </c>
      <c r="AD32">
        <f>IF(AD30,(MIN( Interface!$J$25-Interface!$J$24, AD2-Interface!$J$24+1, Interface!$J$25-AD1, AD7, AD2-Interface!$J$21+1, Interface!$J$25-Interface!$J$21)),0)</f>
        <v>0</v>
      </c>
      <c r="AE32">
        <f>IF(AE30,(MIN( Interface!$J$25-Interface!$J$24, AE2-Interface!$J$24+1, Interface!$J$25-AE1, AE7, AE2-Interface!$J$21+1, Interface!$J$25-Interface!$J$21)),0)</f>
        <v>0</v>
      </c>
      <c r="AF32">
        <f>IF(AF30,(MIN( Interface!$J$25-Interface!$J$24, AF2-Interface!$J$24+1, Interface!$J$25-AF1, AF7, AF2-Interface!$J$21+1, Interface!$J$25-Interface!$J$21)),0)</f>
        <v>0</v>
      </c>
      <c r="AG32">
        <f>IF(AG30,(MIN( Interface!$J$25-Interface!$J$24, AG2-Interface!$J$24+1, Interface!$J$25-AG1, AG7, AG2-Interface!$J$21+1, Interface!$J$25-Interface!$J$21)),0)</f>
        <v>0</v>
      </c>
      <c r="AH32">
        <f>IF(AH30,(MIN( Interface!$J$25-Interface!$J$24, AH2-Interface!$J$24+1, Interface!$J$25-AH1, AH7, AH2-Interface!$J$21+1, Interface!$J$25-Interface!$J$21)),0)</f>
        <v>0</v>
      </c>
      <c r="AI32">
        <f>IF(AI30,(MIN( Interface!$J$25-Interface!$J$24, AI2-Interface!$J$24+1, Interface!$J$25-AI1, AI7, AI2-Interface!$J$21+1, Interface!$J$25-Interface!$J$21)),0)</f>
        <v>0</v>
      </c>
      <c r="AJ32">
        <f>IF(AJ30,(MIN( Interface!$J$25-Interface!$J$24, AJ2-Interface!$J$24+1, Interface!$J$25-AJ1, AJ7, AJ2-Interface!$J$21+1, Interface!$J$25-Interface!$J$21)),0)</f>
        <v>0</v>
      </c>
      <c r="AK32">
        <f>IF(AK30,(MIN( Interface!$J$25-Interface!$J$24, AK2-Interface!$J$24+1, Interface!$J$25-AK1, AK7, AK2-Interface!$J$21+1, Interface!$J$25-Interface!$J$21)),0)</f>
        <v>0</v>
      </c>
      <c r="AL32">
        <f>IF(AL30,(MIN( Interface!$J$25-Interface!$J$24, AL2-Interface!$J$24+1, Interface!$J$25-AL1, AL7, AL2-Interface!$J$21+1, Interface!$J$25-Interface!$J$21)),0)</f>
        <v>0</v>
      </c>
      <c r="AM32">
        <f>IF(AM30,(MIN( Interface!$J$25-Interface!$J$24, AM2-Interface!$J$24+1, Interface!$J$25-AM1, AM7, AM2-Interface!$J$21+1, Interface!$J$25-Interface!$J$21)),0)</f>
        <v>0</v>
      </c>
      <c r="AN32">
        <f>IF(AN30,(MIN( Interface!$J$25-Interface!$J$24, AN2-Interface!$J$24+1, Interface!$J$25-AN1, AN7, AN2-Interface!$J$21+1, Interface!$J$25-Interface!$J$21)),0)</f>
        <v>0</v>
      </c>
      <c r="AO32">
        <f>IF(AO30,(MIN( Interface!$J$25-Interface!$J$24, AO2-Interface!$J$24+1, Interface!$J$25-AO1, AO7, AO2-Interface!$J$21+1, Interface!$J$25-Interface!$J$21)),0)</f>
        <v>0</v>
      </c>
      <c r="AP32">
        <f>IF(AP30,(MIN( Interface!$J$25-Interface!$J$24, AP2-Interface!$J$24+1, Interface!$J$25-AP1, AP7, AP2-Interface!$J$21+1, Interface!$J$25-Interface!$J$21)),0)</f>
        <v>0</v>
      </c>
      <c r="AQ32">
        <f>IF(AQ30,(MIN( Interface!$J$25-Interface!$J$24, AQ2-Interface!$J$24+1, Interface!$J$25-AQ1, AQ7, AQ2-Interface!$J$21+1, Interface!$J$25-Interface!$J$21)),0)</f>
        <v>0</v>
      </c>
      <c r="AR32">
        <f>IF(AR30,(MIN( Interface!$J$25-Interface!$J$24, AR2-Interface!$J$24+1, Interface!$J$25-AR1, AR7, AR2-Interface!$J$21+1, Interface!$J$25-Interface!$J$21)),0)</f>
        <v>0</v>
      </c>
      <c r="AS32">
        <f>IF(AS30,(MIN( Interface!$J$25-Interface!$J$24, AS2-Interface!$J$24+1, Interface!$J$25-AS1, AS7, AS2-Interface!$J$21+1, Interface!$J$25-Interface!$J$21)),0)</f>
        <v>0</v>
      </c>
      <c r="AT32">
        <f>IF(AT30,(MIN( Interface!$J$25-Interface!$J$24, AT2-Interface!$J$24+1, Interface!$J$25-AT1, AT7, AT2-Interface!$J$21+1, Interface!$J$25-Interface!$J$21)),0)</f>
        <v>0</v>
      </c>
      <c r="AU32">
        <f>IF(AU30,(MIN( Interface!$J$25-Interface!$J$24, AU2-Interface!$J$24+1, Interface!$J$25-AU1, AU7, AU2-Interface!$J$21+1, Interface!$J$25-Interface!$J$21)),0)</f>
        <v>0</v>
      </c>
      <c r="AV32">
        <f>IF(AV30,(MIN( Interface!$J$25-Interface!$J$24, AV2-Interface!$J$24+1, Interface!$J$25-AV1, AV7, AV2-Interface!$J$21+1, Interface!$J$25-Interface!$J$21)),0)</f>
        <v>0</v>
      </c>
      <c r="AW32">
        <f>IF(AW30,(MIN( Interface!$J$25-Interface!$J$24, AW2-Interface!$J$24+1, Interface!$J$25-AW1, AW7, AW2-Interface!$J$21+1, Interface!$J$25-Interface!$J$21)),0)</f>
        <v>0</v>
      </c>
      <c r="AX32">
        <f>IF(AX30,(MIN( Interface!$J$25-Interface!$J$24, AX2-Interface!$J$24+1, Interface!$J$25-AX1, AX7, AX2-Interface!$J$21+1, Interface!$J$25-Interface!$J$21)),0)</f>
        <v>0</v>
      </c>
      <c r="AY32">
        <f>IF(AY30,(MIN( Interface!$J$25-Interface!$J$24, AY2-Interface!$J$24+1, Interface!$J$25-AY1, AY7, AY2-Interface!$J$21+1, Interface!$J$25-Interface!$J$21)),0)</f>
        <v>0</v>
      </c>
      <c r="AZ32">
        <f>IF(AZ30,(MIN( Interface!$J$25-Interface!$J$24, AZ2-Interface!$J$24+1, Interface!$J$25-AZ1, AZ7, AZ2-Interface!$J$21+1, Interface!$J$25-Interface!$J$21)),0)</f>
        <v>0</v>
      </c>
      <c r="BA32">
        <f>IF(BA30,(MIN( Interface!$J$25-Interface!$J$24, BA2-Interface!$J$24+1, Interface!$J$25-BA1, BA7, BA2-Interface!$J$21+1, Interface!$J$25-Interface!$J$21)),0)</f>
        <v>0</v>
      </c>
      <c r="BB32">
        <f>IF(BB30,(MIN( Interface!$J$25-Interface!$J$24, BB2-Interface!$J$24+1, Interface!$J$25-BB1, BB7, BB2-Interface!$J$21+1, Interface!$J$25-Interface!$J$21)),0)</f>
        <v>0</v>
      </c>
      <c r="BC32">
        <f>IF(BC30,(MIN( Interface!$J$25-Interface!$J$24, BC2-Interface!$J$24+1, Interface!$J$25-BC1, BC7, BC2-Interface!$J$21+1, Interface!$J$25-Interface!$J$21)),0)</f>
        <v>0</v>
      </c>
      <c r="BD32">
        <f>IF(BD30,(MIN( Interface!$J$25-Interface!$J$24, BD2-Interface!$J$24+1, Interface!$J$25-BD1, BD7, BD2-Interface!$J$21+1, Interface!$J$25-Interface!$J$21)),0)</f>
        <v>0</v>
      </c>
      <c r="BE32">
        <f>IF(BE30,(MIN( Interface!$J$25-Interface!$J$24, BE2-Interface!$J$24+1, Interface!$J$25-BE1, BE7, BE2-Interface!$J$21+1, Interface!$J$25-Interface!$J$21)),0)</f>
        <v>0</v>
      </c>
      <c r="BF32">
        <f>IF(BF30,(MIN( Interface!$J$25-Interface!$J$24, BF2-Interface!$J$24+1, Interface!$J$25-BF1, BF7, BF2-Interface!$J$21+1, Interface!$J$25-Interface!$J$21)),0)</f>
        <v>0</v>
      </c>
      <c r="BG32">
        <f>IF(BG30,(MIN( Interface!$J$25-Interface!$J$24, BG2-Interface!$J$24+1, Interface!$J$25-BG1, BG7, BG2-Interface!$J$21+1, Interface!$J$25-Interface!$J$21)),0)</f>
        <v>0</v>
      </c>
      <c r="BH32">
        <f>IF(BH30,(MIN( Interface!$J$25-Interface!$J$24, BH2-Interface!$J$24+1, Interface!$J$25-BH1, BH7, BH2-Interface!$J$21+1, Interface!$J$25-Interface!$J$21)),0)</f>
        <v>0</v>
      </c>
    </row>
    <row r="33" spans="2:103">
      <c r="E33" s="4" t="s">
        <v>169</v>
      </c>
      <c r="G33" s="4" t="s">
        <v>87</v>
      </c>
      <c r="J33" s="4"/>
      <c r="K33" s="46"/>
      <c r="L33" s="46">
        <f t="shared" ref="L33:AQ33" si="7">L31/L$7</f>
        <v>0</v>
      </c>
      <c r="M33" s="46">
        <f t="shared" si="7"/>
        <v>0</v>
      </c>
      <c r="N33" s="46">
        <f t="shared" si="7"/>
        <v>0</v>
      </c>
      <c r="O33" s="46">
        <f t="shared" si="7"/>
        <v>0</v>
      </c>
      <c r="P33" s="46">
        <f t="shared" si="7"/>
        <v>0</v>
      </c>
      <c r="Q33" s="46">
        <f t="shared" si="7"/>
        <v>0</v>
      </c>
      <c r="R33" s="46">
        <f t="shared" si="7"/>
        <v>0</v>
      </c>
      <c r="S33" s="46">
        <f t="shared" si="7"/>
        <v>0</v>
      </c>
      <c r="T33" s="46">
        <f>T31/T$7</f>
        <v>0</v>
      </c>
      <c r="U33" s="46">
        <f t="shared" si="7"/>
        <v>0</v>
      </c>
      <c r="V33" s="46">
        <f t="shared" si="7"/>
        <v>0</v>
      </c>
      <c r="W33" s="46">
        <f t="shared" si="7"/>
        <v>0</v>
      </c>
      <c r="X33" s="46">
        <f t="shared" si="7"/>
        <v>0</v>
      </c>
      <c r="Y33" s="46">
        <f t="shared" si="7"/>
        <v>0</v>
      </c>
      <c r="Z33" s="46">
        <f t="shared" si="7"/>
        <v>0</v>
      </c>
      <c r="AA33" s="46">
        <f t="shared" si="7"/>
        <v>0</v>
      </c>
      <c r="AB33" s="46">
        <f t="shared" si="7"/>
        <v>0</v>
      </c>
      <c r="AC33" s="46">
        <f t="shared" si="7"/>
        <v>0</v>
      </c>
      <c r="AD33" s="46">
        <f t="shared" si="7"/>
        <v>0</v>
      </c>
      <c r="AE33" s="46">
        <f t="shared" si="7"/>
        <v>0</v>
      </c>
      <c r="AF33" s="46">
        <f t="shared" si="7"/>
        <v>0</v>
      </c>
      <c r="AG33" s="46">
        <f t="shared" si="7"/>
        <v>0</v>
      </c>
      <c r="AH33" s="46">
        <f t="shared" si="7"/>
        <v>0</v>
      </c>
      <c r="AI33" s="46">
        <f t="shared" si="7"/>
        <v>0</v>
      </c>
      <c r="AJ33" s="46">
        <f t="shared" si="7"/>
        <v>0</v>
      </c>
      <c r="AK33" s="46">
        <f t="shared" si="7"/>
        <v>0</v>
      </c>
      <c r="AL33" s="46">
        <f t="shared" si="7"/>
        <v>0</v>
      </c>
      <c r="AM33" s="46">
        <f t="shared" si="7"/>
        <v>0</v>
      </c>
      <c r="AN33" s="46">
        <f t="shared" si="7"/>
        <v>0</v>
      </c>
      <c r="AO33" s="46">
        <f t="shared" si="7"/>
        <v>0</v>
      </c>
      <c r="AP33" s="46">
        <f t="shared" si="7"/>
        <v>0</v>
      </c>
      <c r="AQ33" s="46">
        <f t="shared" si="7"/>
        <v>0</v>
      </c>
      <c r="AR33" s="46">
        <f t="shared" ref="AR33:BH33" si="8">AR31/AR$7</f>
        <v>0</v>
      </c>
      <c r="AS33" s="46">
        <f t="shared" si="8"/>
        <v>0</v>
      </c>
      <c r="AT33" s="46">
        <f t="shared" si="8"/>
        <v>0</v>
      </c>
      <c r="AU33" s="46">
        <f t="shared" si="8"/>
        <v>0</v>
      </c>
      <c r="AV33" s="46">
        <f t="shared" si="8"/>
        <v>0</v>
      </c>
      <c r="AW33" s="46">
        <f t="shared" si="8"/>
        <v>0</v>
      </c>
      <c r="AX33" s="46">
        <f t="shared" si="8"/>
        <v>0</v>
      </c>
      <c r="AY33" s="46">
        <f t="shared" si="8"/>
        <v>0</v>
      </c>
      <c r="AZ33" s="46">
        <f t="shared" si="8"/>
        <v>0</v>
      </c>
      <c r="BA33" s="46">
        <f t="shared" si="8"/>
        <v>0</v>
      </c>
      <c r="BB33" s="46">
        <f t="shared" si="8"/>
        <v>0</v>
      </c>
      <c r="BC33" s="46">
        <f t="shared" si="8"/>
        <v>0</v>
      </c>
      <c r="BD33" s="46">
        <f t="shared" si="8"/>
        <v>0</v>
      </c>
      <c r="BE33" s="46">
        <f t="shared" si="8"/>
        <v>0</v>
      </c>
      <c r="BF33" s="46">
        <f t="shared" si="8"/>
        <v>0</v>
      </c>
      <c r="BG33" s="46">
        <f t="shared" si="8"/>
        <v>0</v>
      </c>
      <c r="BH33" s="46">
        <f t="shared" si="8"/>
        <v>0</v>
      </c>
      <c r="BI33" s="6"/>
      <c r="BJ33" s="6"/>
      <c r="BK33" s="6"/>
    </row>
    <row r="34" spans="2:103">
      <c r="E34" s="4" t="s">
        <v>170</v>
      </c>
      <c r="G34" s="4" t="s">
        <v>87</v>
      </c>
      <c r="J34" s="4"/>
      <c r="K34" s="46"/>
      <c r="L34" s="46">
        <f>L32/L$7</f>
        <v>0</v>
      </c>
      <c r="M34" s="46">
        <f t="shared" ref="M34:BH34" si="9">M32/M$7</f>
        <v>0</v>
      </c>
      <c r="N34" s="46">
        <f t="shared" si="9"/>
        <v>0</v>
      </c>
      <c r="O34" s="46">
        <f t="shared" si="9"/>
        <v>0</v>
      </c>
      <c r="P34" s="46">
        <f t="shared" si="9"/>
        <v>0</v>
      </c>
      <c r="Q34" s="46">
        <f t="shared" si="9"/>
        <v>0</v>
      </c>
      <c r="R34" s="46">
        <f t="shared" si="9"/>
        <v>0</v>
      </c>
      <c r="S34" s="46">
        <f>S32/S$7</f>
        <v>0</v>
      </c>
      <c r="T34" s="46">
        <f>T32/T$7</f>
        <v>0</v>
      </c>
      <c r="U34" s="46">
        <f t="shared" si="9"/>
        <v>0</v>
      </c>
      <c r="V34" s="46">
        <f t="shared" si="9"/>
        <v>0</v>
      </c>
      <c r="W34" s="46">
        <f t="shared" si="9"/>
        <v>0</v>
      </c>
      <c r="X34" s="46">
        <f t="shared" si="9"/>
        <v>0</v>
      </c>
      <c r="Y34" s="46">
        <f t="shared" si="9"/>
        <v>0</v>
      </c>
      <c r="Z34" s="46">
        <f t="shared" si="9"/>
        <v>0</v>
      </c>
      <c r="AA34" s="46">
        <f t="shared" si="9"/>
        <v>0</v>
      </c>
      <c r="AB34" s="46">
        <f t="shared" si="9"/>
        <v>0</v>
      </c>
      <c r="AC34" s="46">
        <f t="shared" si="9"/>
        <v>0</v>
      </c>
      <c r="AD34" s="46">
        <f t="shared" si="9"/>
        <v>0</v>
      </c>
      <c r="AE34" s="46">
        <f t="shared" si="9"/>
        <v>0</v>
      </c>
      <c r="AF34" s="46">
        <f t="shared" si="9"/>
        <v>0</v>
      </c>
      <c r="AG34" s="46">
        <f t="shared" si="9"/>
        <v>0</v>
      </c>
      <c r="AH34" s="46">
        <f t="shared" si="9"/>
        <v>0</v>
      </c>
      <c r="AI34" s="46">
        <f t="shared" si="9"/>
        <v>0</v>
      </c>
      <c r="AJ34" s="46">
        <f t="shared" si="9"/>
        <v>0</v>
      </c>
      <c r="AK34" s="46">
        <f t="shared" si="9"/>
        <v>0</v>
      </c>
      <c r="AL34" s="46">
        <f t="shared" si="9"/>
        <v>0</v>
      </c>
      <c r="AM34" s="46">
        <f t="shared" si="9"/>
        <v>0</v>
      </c>
      <c r="AN34" s="46">
        <f t="shared" si="9"/>
        <v>0</v>
      </c>
      <c r="AO34" s="46">
        <f t="shared" si="9"/>
        <v>0</v>
      </c>
      <c r="AP34" s="46">
        <f t="shared" si="9"/>
        <v>0</v>
      </c>
      <c r="AQ34" s="46">
        <f t="shared" si="9"/>
        <v>0</v>
      </c>
      <c r="AR34" s="46">
        <f t="shared" si="9"/>
        <v>0</v>
      </c>
      <c r="AS34" s="46">
        <f t="shared" si="9"/>
        <v>0</v>
      </c>
      <c r="AT34" s="46">
        <f t="shared" si="9"/>
        <v>0</v>
      </c>
      <c r="AU34" s="46">
        <f t="shared" si="9"/>
        <v>0</v>
      </c>
      <c r="AV34" s="46">
        <f t="shared" si="9"/>
        <v>0</v>
      </c>
      <c r="AW34" s="46">
        <f t="shared" si="9"/>
        <v>0</v>
      </c>
      <c r="AX34" s="46">
        <f t="shared" si="9"/>
        <v>0</v>
      </c>
      <c r="AY34" s="46">
        <f t="shared" si="9"/>
        <v>0</v>
      </c>
      <c r="AZ34" s="46">
        <f t="shared" si="9"/>
        <v>0</v>
      </c>
      <c r="BA34" s="46">
        <f t="shared" si="9"/>
        <v>0</v>
      </c>
      <c r="BB34" s="46">
        <f t="shared" si="9"/>
        <v>0</v>
      </c>
      <c r="BC34" s="46">
        <f t="shared" si="9"/>
        <v>0</v>
      </c>
      <c r="BD34" s="46">
        <f t="shared" si="9"/>
        <v>0</v>
      </c>
      <c r="BE34" s="46">
        <f t="shared" si="9"/>
        <v>0</v>
      </c>
      <c r="BF34" s="46">
        <f t="shared" si="9"/>
        <v>0</v>
      </c>
      <c r="BG34" s="46">
        <f t="shared" si="9"/>
        <v>0</v>
      </c>
      <c r="BH34" s="46">
        <f t="shared" si="9"/>
        <v>0</v>
      </c>
      <c r="BI34" s="6"/>
      <c r="BJ34" s="6"/>
      <c r="BK34" s="6"/>
    </row>
    <row r="35" spans="2:103">
      <c r="J35" s="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6"/>
      <c r="BJ35" s="6"/>
      <c r="BK35" s="6"/>
    </row>
    <row r="36" spans="2:103">
      <c r="E36" s="4" t="s">
        <v>171</v>
      </c>
      <c r="G36" s="4" t="s">
        <v>87</v>
      </c>
      <c r="J36" s="4"/>
      <c r="K36" s="46"/>
      <c r="L36" s="46">
        <f t="shared" ref="L36:AQ36" si="10">L20/L$7</f>
        <v>0</v>
      </c>
      <c r="M36" s="46">
        <f t="shared" si="10"/>
        <v>0</v>
      </c>
      <c r="N36" s="46">
        <f t="shared" si="10"/>
        <v>0</v>
      </c>
      <c r="O36" s="46">
        <f>O20/O$7</f>
        <v>0</v>
      </c>
      <c r="P36" s="46">
        <f t="shared" si="10"/>
        <v>0.94246575342465755</v>
      </c>
      <c r="Q36" s="46">
        <f t="shared" si="10"/>
        <v>1</v>
      </c>
      <c r="R36" s="46">
        <f t="shared" si="10"/>
        <v>1</v>
      </c>
      <c r="S36" s="145">
        <f t="shared" si="10"/>
        <v>0.33150684931506852</v>
      </c>
      <c r="T36" s="46">
        <f t="shared" si="10"/>
        <v>0</v>
      </c>
      <c r="U36" s="46">
        <f t="shared" si="10"/>
        <v>0</v>
      </c>
      <c r="V36" s="46">
        <f t="shared" si="10"/>
        <v>0</v>
      </c>
      <c r="W36" s="46">
        <f t="shared" si="10"/>
        <v>0</v>
      </c>
      <c r="X36" s="46">
        <f t="shared" si="10"/>
        <v>0</v>
      </c>
      <c r="Y36" s="46">
        <f t="shared" si="10"/>
        <v>0</v>
      </c>
      <c r="Z36" s="46">
        <f t="shared" si="10"/>
        <v>0</v>
      </c>
      <c r="AA36" s="46">
        <f t="shared" si="10"/>
        <v>0</v>
      </c>
      <c r="AB36" s="46">
        <f t="shared" si="10"/>
        <v>0</v>
      </c>
      <c r="AC36" s="46">
        <f t="shared" si="10"/>
        <v>0</v>
      </c>
      <c r="AD36" s="46">
        <f t="shared" si="10"/>
        <v>0</v>
      </c>
      <c r="AE36" s="46">
        <f t="shared" si="10"/>
        <v>0</v>
      </c>
      <c r="AF36" s="46">
        <f t="shared" si="10"/>
        <v>0</v>
      </c>
      <c r="AG36" s="46">
        <f t="shared" si="10"/>
        <v>0</v>
      </c>
      <c r="AH36" s="46">
        <f t="shared" si="10"/>
        <v>0</v>
      </c>
      <c r="AI36" s="46">
        <f t="shared" si="10"/>
        <v>0</v>
      </c>
      <c r="AJ36" s="46">
        <f t="shared" si="10"/>
        <v>0</v>
      </c>
      <c r="AK36" s="46">
        <f t="shared" si="10"/>
        <v>0</v>
      </c>
      <c r="AL36" s="46">
        <f t="shared" si="10"/>
        <v>0</v>
      </c>
      <c r="AM36" s="46">
        <f t="shared" si="10"/>
        <v>0</v>
      </c>
      <c r="AN36" s="46">
        <f t="shared" si="10"/>
        <v>0</v>
      </c>
      <c r="AO36" s="46">
        <f t="shared" si="10"/>
        <v>0</v>
      </c>
      <c r="AP36" s="46">
        <f t="shared" si="10"/>
        <v>0</v>
      </c>
      <c r="AQ36" s="46">
        <f t="shared" si="10"/>
        <v>0</v>
      </c>
      <c r="AR36" s="46">
        <f t="shared" ref="AR36:BH36" si="11">AR20/AR$7</f>
        <v>0</v>
      </c>
      <c r="AS36" s="46">
        <f t="shared" si="11"/>
        <v>0</v>
      </c>
      <c r="AT36" s="46">
        <f t="shared" si="11"/>
        <v>0</v>
      </c>
      <c r="AU36" s="46">
        <f t="shared" si="11"/>
        <v>0</v>
      </c>
      <c r="AV36" s="46">
        <f t="shared" si="11"/>
        <v>0</v>
      </c>
      <c r="AW36" s="46">
        <f t="shared" si="11"/>
        <v>0</v>
      </c>
      <c r="AX36" s="46">
        <f t="shared" si="11"/>
        <v>0</v>
      </c>
      <c r="AY36" s="46">
        <f t="shared" si="11"/>
        <v>0</v>
      </c>
      <c r="AZ36" s="46">
        <f t="shared" si="11"/>
        <v>0</v>
      </c>
      <c r="BA36" s="46">
        <f t="shared" si="11"/>
        <v>0</v>
      </c>
      <c r="BB36" s="46">
        <f t="shared" si="11"/>
        <v>0</v>
      </c>
      <c r="BC36" s="46">
        <f t="shared" si="11"/>
        <v>0</v>
      </c>
      <c r="BD36" s="46">
        <f t="shared" si="11"/>
        <v>0</v>
      </c>
      <c r="BE36" s="46">
        <f t="shared" si="11"/>
        <v>0</v>
      </c>
      <c r="BF36" s="46">
        <f t="shared" si="11"/>
        <v>0</v>
      </c>
      <c r="BG36" s="46">
        <f t="shared" si="11"/>
        <v>0</v>
      </c>
      <c r="BH36" s="46">
        <f t="shared" si="11"/>
        <v>0</v>
      </c>
      <c r="BI36" s="6"/>
      <c r="BJ36" s="6"/>
      <c r="BK36" s="6"/>
    </row>
    <row r="37" spans="2:103">
      <c r="E37" s="4" t="s">
        <v>172</v>
      </c>
      <c r="G37" s="4" t="s">
        <v>87</v>
      </c>
      <c r="J37" s="4"/>
      <c r="K37" s="46"/>
      <c r="L37" s="46">
        <f t="shared" ref="L37:AQ37" si="12">L21/L$7</f>
        <v>0</v>
      </c>
      <c r="M37" s="46">
        <f t="shared" si="12"/>
        <v>0</v>
      </c>
      <c r="N37" s="46">
        <f t="shared" si="12"/>
        <v>0</v>
      </c>
      <c r="O37" s="46">
        <f t="shared" si="12"/>
        <v>0</v>
      </c>
      <c r="P37" s="46">
        <f t="shared" si="12"/>
        <v>0</v>
      </c>
      <c r="Q37" s="46">
        <f t="shared" si="12"/>
        <v>0</v>
      </c>
      <c r="R37" s="46">
        <f t="shared" si="12"/>
        <v>0</v>
      </c>
      <c r="S37" s="145">
        <f t="shared" si="12"/>
        <v>0.48219178082191783</v>
      </c>
      <c r="T37" s="46">
        <f t="shared" si="12"/>
        <v>0</v>
      </c>
      <c r="U37" s="46">
        <f t="shared" si="12"/>
        <v>0</v>
      </c>
      <c r="V37" s="46">
        <f t="shared" si="12"/>
        <v>0</v>
      </c>
      <c r="W37" s="46">
        <f t="shared" si="12"/>
        <v>0</v>
      </c>
      <c r="X37" s="46">
        <f t="shared" si="12"/>
        <v>0</v>
      </c>
      <c r="Y37" s="46">
        <f t="shared" si="12"/>
        <v>0</v>
      </c>
      <c r="Z37" s="46">
        <f t="shared" si="12"/>
        <v>0</v>
      </c>
      <c r="AA37" s="46">
        <f t="shared" si="12"/>
        <v>0</v>
      </c>
      <c r="AB37" s="46">
        <f t="shared" si="12"/>
        <v>0</v>
      </c>
      <c r="AC37" s="46">
        <f t="shared" si="12"/>
        <v>0</v>
      </c>
      <c r="AD37" s="46">
        <f t="shared" si="12"/>
        <v>0</v>
      </c>
      <c r="AE37" s="46">
        <f t="shared" si="12"/>
        <v>0</v>
      </c>
      <c r="AF37" s="46">
        <f t="shared" si="12"/>
        <v>0</v>
      </c>
      <c r="AG37" s="46">
        <f t="shared" si="12"/>
        <v>0</v>
      </c>
      <c r="AH37" s="46">
        <f t="shared" si="12"/>
        <v>0</v>
      </c>
      <c r="AI37" s="46">
        <f t="shared" si="12"/>
        <v>0</v>
      </c>
      <c r="AJ37" s="46">
        <f t="shared" si="12"/>
        <v>0</v>
      </c>
      <c r="AK37" s="46">
        <f t="shared" si="12"/>
        <v>0</v>
      </c>
      <c r="AL37" s="46">
        <f t="shared" si="12"/>
        <v>0</v>
      </c>
      <c r="AM37" s="46">
        <f t="shared" si="12"/>
        <v>0</v>
      </c>
      <c r="AN37" s="46">
        <f t="shared" si="12"/>
        <v>0</v>
      </c>
      <c r="AO37" s="46">
        <f t="shared" si="12"/>
        <v>0</v>
      </c>
      <c r="AP37" s="46">
        <f t="shared" si="12"/>
        <v>0</v>
      </c>
      <c r="AQ37" s="46">
        <f t="shared" si="12"/>
        <v>0</v>
      </c>
      <c r="AR37" s="46">
        <f t="shared" ref="AR37:BH37" si="13">AR21/AR$7</f>
        <v>0</v>
      </c>
      <c r="AS37" s="46">
        <f t="shared" si="13"/>
        <v>0</v>
      </c>
      <c r="AT37" s="46">
        <f t="shared" si="13"/>
        <v>0</v>
      </c>
      <c r="AU37" s="46">
        <f t="shared" si="13"/>
        <v>0</v>
      </c>
      <c r="AV37" s="46">
        <f t="shared" si="13"/>
        <v>0</v>
      </c>
      <c r="AW37" s="46">
        <f t="shared" si="13"/>
        <v>0</v>
      </c>
      <c r="AX37" s="46">
        <f t="shared" si="13"/>
        <v>0</v>
      </c>
      <c r="AY37" s="46">
        <f t="shared" si="13"/>
        <v>0</v>
      </c>
      <c r="AZ37" s="46">
        <f t="shared" si="13"/>
        <v>0</v>
      </c>
      <c r="BA37" s="46">
        <f t="shared" si="13"/>
        <v>0</v>
      </c>
      <c r="BB37" s="46">
        <f t="shared" si="13"/>
        <v>0</v>
      </c>
      <c r="BC37" s="46">
        <f t="shared" si="13"/>
        <v>0</v>
      </c>
      <c r="BD37" s="46">
        <f t="shared" si="13"/>
        <v>0</v>
      </c>
      <c r="BE37" s="46">
        <f t="shared" si="13"/>
        <v>0</v>
      </c>
      <c r="BF37" s="46">
        <f t="shared" si="13"/>
        <v>0</v>
      </c>
      <c r="BG37" s="46">
        <f t="shared" si="13"/>
        <v>0</v>
      </c>
      <c r="BH37" s="46">
        <f t="shared" si="13"/>
        <v>0</v>
      </c>
      <c r="BI37" s="6"/>
      <c r="BJ37" s="6"/>
      <c r="BK37" s="6"/>
    </row>
    <row r="38" spans="2:103">
      <c r="E38" s="4" t="s">
        <v>173</v>
      </c>
      <c r="G38" s="4" t="s">
        <v>87</v>
      </c>
      <c r="J38" s="4"/>
      <c r="K38" s="46"/>
      <c r="L38" s="46">
        <f t="shared" ref="L38:AQ38" si="14">L22/L$7</f>
        <v>0</v>
      </c>
      <c r="M38" s="46">
        <f t="shared" si="14"/>
        <v>0</v>
      </c>
      <c r="N38" s="46">
        <f t="shared" si="14"/>
        <v>0</v>
      </c>
      <c r="O38" s="46">
        <f t="shared" si="14"/>
        <v>0</v>
      </c>
      <c r="P38" s="46">
        <f t="shared" si="14"/>
        <v>0</v>
      </c>
      <c r="Q38" s="46">
        <f t="shared" si="14"/>
        <v>0</v>
      </c>
      <c r="R38" s="46">
        <f t="shared" si="14"/>
        <v>0</v>
      </c>
      <c r="S38" s="145">
        <f t="shared" si="14"/>
        <v>0.18630136986301371</v>
      </c>
      <c r="T38" s="46">
        <f t="shared" si="14"/>
        <v>1</v>
      </c>
      <c r="U38" s="46">
        <f t="shared" si="14"/>
        <v>1</v>
      </c>
      <c r="V38" s="46">
        <f t="shared" si="14"/>
        <v>1</v>
      </c>
      <c r="W38" s="46">
        <f t="shared" si="14"/>
        <v>1</v>
      </c>
      <c r="X38" s="46">
        <f t="shared" si="14"/>
        <v>1</v>
      </c>
      <c r="Y38" s="46">
        <f t="shared" si="14"/>
        <v>1</v>
      </c>
      <c r="Z38" s="46">
        <f t="shared" si="14"/>
        <v>1</v>
      </c>
      <c r="AA38" s="46">
        <f t="shared" si="14"/>
        <v>1</v>
      </c>
      <c r="AB38" s="46">
        <f t="shared" si="14"/>
        <v>1</v>
      </c>
      <c r="AC38" s="46">
        <f t="shared" si="14"/>
        <v>1</v>
      </c>
      <c r="AD38" s="46">
        <f t="shared" si="14"/>
        <v>1</v>
      </c>
      <c r="AE38" s="46">
        <f t="shared" si="14"/>
        <v>1</v>
      </c>
      <c r="AF38" s="46">
        <f t="shared" si="14"/>
        <v>1</v>
      </c>
      <c r="AG38" s="46">
        <f t="shared" si="14"/>
        <v>1</v>
      </c>
      <c r="AH38" s="46">
        <f t="shared" si="14"/>
        <v>1</v>
      </c>
      <c r="AI38" s="46">
        <f t="shared" si="14"/>
        <v>1</v>
      </c>
      <c r="AJ38" s="46">
        <f t="shared" si="14"/>
        <v>1</v>
      </c>
      <c r="AK38" s="46">
        <f t="shared" si="14"/>
        <v>1</v>
      </c>
      <c r="AL38" s="46">
        <f t="shared" si="14"/>
        <v>1</v>
      </c>
      <c r="AM38" s="46">
        <f t="shared" si="14"/>
        <v>1</v>
      </c>
      <c r="AN38" s="46">
        <f t="shared" si="14"/>
        <v>1</v>
      </c>
      <c r="AO38" s="46">
        <f t="shared" si="14"/>
        <v>1</v>
      </c>
      <c r="AP38" s="46">
        <f t="shared" si="14"/>
        <v>1</v>
      </c>
      <c r="AQ38" s="46">
        <f t="shared" si="14"/>
        <v>1</v>
      </c>
      <c r="AR38" s="46">
        <f t="shared" ref="AR38:BH38" si="15">AR22/AR$7</f>
        <v>0.81369863013698629</v>
      </c>
      <c r="AS38" s="46">
        <f t="shared" si="15"/>
        <v>0</v>
      </c>
      <c r="AT38" s="46">
        <f t="shared" si="15"/>
        <v>0</v>
      </c>
      <c r="AU38" s="46">
        <f t="shared" si="15"/>
        <v>0</v>
      </c>
      <c r="AV38" s="46">
        <f t="shared" si="15"/>
        <v>0</v>
      </c>
      <c r="AW38" s="46">
        <f t="shared" si="15"/>
        <v>0</v>
      </c>
      <c r="AX38" s="46">
        <f t="shared" si="15"/>
        <v>0</v>
      </c>
      <c r="AY38" s="46">
        <f t="shared" si="15"/>
        <v>0</v>
      </c>
      <c r="AZ38" s="46">
        <f t="shared" si="15"/>
        <v>0</v>
      </c>
      <c r="BA38" s="46">
        <f t="shared" si="15"/>
        <v>0</v>
      </c>
      <c r="BB38" s="46">
        <f t="shared" si="15"/>
        <v>0</v>
      </c>
      <c r="BC38" s="46">
        <f t="shared" si="15"/>
        <v>0</v>
      </c>
      <c r="BD38" s="46">
        <f t="shared" si="15"/>
        <v>0</v>
      </c>
      <c r="BE38" s="46">
        <f t="shared" si="15"/>
        <v>0</v>
      </c>
      <c r="BF38" s="46">
        <f t="shared" si="15"/>
        <v>0</v>
      </c>
      <c r="BG38" s="46">
        <f t="shared" si="15"/>
        <v>0</v>
      </c>
      <c r="BH38" s="46">
        <f t="shared" si="15"/>
        <v>0</v>
      </c>
      <c r="BI38" s="6"/>
      <c r="BJ38" s="6"/>
      <c r="BK38" s="6"/>
    </row>
    <row r="39" spans="2:103">
      <c r="J39" s="4"/>
      <c r="K39" s="46"/>
      <c r="L39" s="46"/>
      <c r="M39" s="46"/>
      <c r="N39" s="46"/>
      <c r="O39" s="46"/>
      <c r="P39" s="46"/>
      <c r="Q39" s="46"/>
      <c r="R39" s="46"/>
      <c r="S39" s="145"/>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6"/>
      <c r="BJ39" s="6"/>
      <c r="BK39" s="6"/>
    </row>
    <row r="40" spans="2:103">
      <c r="E40" s="4" t="s">
        <v>174</v>
      </c>
      <c r="G40" s="4" t="s">
        <v>175</v>
      </c>
      <c r="J40" s="4"/>
      <c r="K40" s="44"/>
      <c r="L40" s="44">
        <f>IF(OR(SUM($K$9:L9)=0, SUM(L11:$BH$11)=0), 0, K40+1)</f>
        <v>0</v>
      </c>
      <c r="M40" s="44">
        <f>IF(OR(SUM($K$9:M9)=0, SUM(M11:$BH$11)=0), 0, L40+1)</f>
        <v>0</v>
      </c>
      <c r="N40" s="44">
        <f>IF(OR(SUM($K$9:N9)=0, SUM(N11:$BH$11)=0), 0, M40+1)</f>
        <v>0</v>
      </c>
      <c r="O40" s="44">
        <f>IF(OR(SUM($K$9:O9)=0, SUM(O11:$BH$11)=0), 0, N40+1)</f>
        <v>0</v>
      </c>
      <c r="P40" s="44">
        <f>IF(OR(SUM($K$9:P9)=0, SUM(P11:$BH$11)=0), 0, O40+1)</f>
        <v>1</v>
      </c>
      <c r="Q40" s="44">
        <f>IF(OR(SUM($K$9:Q9)=0, SUM(Q11:$BH$11)=0), 0, P40+1)</f>
        <v>2</v>
      </c>
      <c r="R40" s="44">
        <f>IF(OR(SUM($K$9:R9)=0, SUM(R11:$BH$11)=0), 0, Q40+1)</f>
        <v>3</v>
      </c>
      <c r="S40" s="44">
        <f>IF(OR(SUM($K$9:S9)=0, SUM(S11:$BH$11)=0), 0, R40+1)</f>
        <v>4</v>
      </c>
      <c r="T40" s="44">
        <f>IF(OR(SUM($K$9:T9)=0, SUM(T11:$BH$11)=0), 0, S40+1)</f>
        <v>5</v>
      </c>
      <c r="U40" s="44">
        <f>IF(OR(SUM($K$9:U9)=0, SUM(U11:$BH$11)=0), 0, T40+1)</f>
        <v>6</v>
      </c>
      <c r="V40" s="44">
        <f>IF(OR(SUM($K$9:V9)=0, SUM(V11:$BH$11)=0), 0, U40+1)</f>
        <v>7</v>
      </c>
      <c r="W40" s="44">
        <f>IF(OR(SUM($K$9:W9)=0, SUM(W11:$BH$11)=0), 0, V40+1)</f>
        <v>8</v>
      </c>
      <c r="X40" s="44">
        <f>IF(OR(SUM($K$9:X9)=0, SUM(X11:$BH$11)=0), 0, W40+1)</f>
        <v>9</v>
      </c>
      <c r="Y40" s="44">
        <f>IF(OR(SUM($K$9:Y9)=0, SUM(Y11:$BH$11)=0), 0, X40+1)</f>
        <v>10</v>
      </c>
      <c r="Z40" s="44">
        <f>IF(OR(SUM($K$9:Z9)=0, SUM(Z11:$BH$11)=0), 0, Y40+1)</f>
        <v>11</v>
      </c>
      <c r="AA40" s="44">
        <f>IF(OR(SUM($K$9:AA9)=0, SUM(AA11:$BH$11)=0), 0, Z40+1)</f>
        <v>12</v>
      </c>
      <c r="AB40" s="44">
        <f>IF(OR(SUM($K$9:AB9)=0, SUM(AB11:$BH$11)=0), 0, AA40+1)</f>
        <v>13</v>
      </c>
      <c r="AC40" s="44">
        <f>IF(OR(SUM($K$9:AC9)=0, SUM(AC11:$BH$11)=0), 0, AB40+1)</f>
        <v>14</v>
      </c>
      <c r="AD40" s="44">
        <f>IF(OR(SUM($K$9:AD9)=0, SUM(AD11:$BH$11)=0), 0, AC40+1)</f>
        <v>15</v>
      </c>
      <c r="AE40" s="44">
        <f>IF(OR(SUM($K$9:AE9)=0, SUM(AE11:$BH$11)=0), 0, AD40+1)</f>
        <v>16</v>
      </c>
      <c r="AF40" s="44">
        <f>IF(OR(SUM($K$9:AF9)=0, SUM(AF11:$BH$11)=0), 0, AE40+1)</f>
        <v>17</v>
      </c>
      <c r="AG40" s="44">
        <f>IF(OR(SUM($K$9:AG9)=0, SUM(AG11:$BH$11)=0), 0, AF40+1)</f>
        <v>18</v>
      </c>
      <c r="AH40" s="44">
        <f>IF(OR(SUM($K$9:AH9)=0, SUM(AH11:$BH$11)=0), 0, AG40+1)</f>
        <v>19</v>
      </c>
      <c r="AI40" s="44">
        <f>IF(OR(SUM($K$9:AI9)=0, SUM(AI11:$BH$11)=0), 0, AH40+1)</f>
        <v>20</v>
      </c>
      <c r="AJ40" s="44">
        <f>IF(OR(SUM($K$9:AJ9)=0, SUM(AJ11:$BH$11)=0), 0, AI40+1)</f>
        <v>21</v>
      </c>
      <c r="AK40" s="44">
        <f>IF(OR(SUM($K$9:AK9)=0, SUM(AK11:$BH$11)=0), 0, AJ40+1)</f>
        <v>22</v>
      </c>
      <c r="AL40" s="44">
        <f>IF(OR(SUM($K$9:AL9)=0, SUM(AL11:$BH$11)=0), 0, AK40+1)</f>
        <v>23</v>
      </c>
      <c r="AM40" s="44">
        <f>IF(OR(SUM($K$9:AM9)=0, SUM(AM11:$BH$11)=0), 0, AL40+1)</f>
        <v>24</v>
      </c>
      <c r="AN40" s="44">
        <f>IF(OR(SUM($K$9:AN9)=0, SUM(AN11:$BH$11)=0), 0, AM40+1)</f>
        <v>25</v>
      </c>
      <c r="AO40" s="44">
        <f>IF(OR(SUM($K$9:AO9)=0, SUM(AO11:$BH$11)=0), 0, AN40+1)</f>
        <v>26</v>
      </c>
      <c r="AP40" s="44">
        <f>IF(OR(SUM($K$9:AP9)=0, SUM(AP11:$BH$11)=0), 0, AO40+1)</f>
        <v>27</v>
      </c>
      <c r="AQ40" s="44">
        <f>IF(OR(SUM($K$9:AQ9)=0, SUM(AQ11:$BH$11)=0), 0, AP40+1)</f>
        <v>28</v>
      </c>
      <c r="AR40" s="44">
        <f>IF(OR(SUM($K$9:AR9)=0, SUM(AR11:$BH$11)=0), 0, AQ40+1)</f>
        <v>29</v>
      </c>
      <c r="AS40" s="44">
        <f>IF(OR(SUM($K$9:AS9)=0, SUM(AS11:$BH$11)=0), 0, AR40+1)</f>
        <v>0</v>
      </c>
      <c r="AT40" s="44">
        <f>IF(OR(SUM($K$9:AT9)=0, SUM(AT11:$BH$11)=0), 0, AS40+1)</f>
        <v>0</v>
      </c>
      <c r="AU40" s="44">
        <f>IF(OR(SUM($K$9:AU9)=0, SUM(AU11:$BH$11)=0), 0, AT40+1)</f>
        <v>0</v>
      </c>
      <c r="AV40" s="44">
        <f>IF(OR(SUM($K$9:AV9)=0, SUM(AV11:$BH$11)=0), 0, AU40+1)</f>
        <v>0</v>
      </c>
      <c r="AW40" s="44">
        <f>IF(OR(SUM($K$9:AW9)=0, SUM(AW11:$BH$11)=0), 0, AV40+1)</f>
        <v>0</v>
      </c>
      <c r="AX40" s="44">
        <f>IF(OR(SUM($K$9:AX9)=0, SUM(AX11:$BH$11)=0), 0, AW40+1)</f>
        <v>0</v>
      </c>
      <c r="AY40" s="44">
        <f>IF(OR(SUM($K$9:AY9)=0, SUM(AY11:$BH$11)=0), 0, AX40+1)</f>
        <v>0</v>
      </c>
      <c r="AZ40" s="44">
        <f>IF(OR(SUM($K$9:AZ9)=0, SUM(AZ11:$BH$11)=0), 0, AY40+1)</f>
        <v>0</v>
      </c>
      <c r="BA40" s="44">
        <f>IF(OR(SUM($K$9:BA9)=0, SUM(BA11:$BH$11)=0), 0, AZ40+1)</f>
        <v>0</v>
      </c>
      <c r="BB40" s="44">
        <f>IF(OR(SUM($K$9:BB9)=0, SUM(BB11:$BH$11)=0), 0, BA40+1)</f>
        <v>0</v>
      </c>
      <c r="BC40" s="44">
        <f>IF(OR(SUM($K$9:BC9)=0, SUM(BC11:$BH$11)=0), 0, BB40+1)</f>
        <v>0</v>
      </c>
      <c r="BD40" s="44">
        <f>IF(OR(SUM($K$9:BD9)=0, SUM(BD11:$BH$11)=0), 0, BC40+1)</f>
        <v>0</v>
      </c>
      <c r="BE40" s="44">
        <f>IF(OR(SUM($K$9:BE9)=0, SUM(BE11:$BH$11)=0), 0, BD40+1)</f>
        <v>0</v>
      </c>
      <c r="BF40" s="44">
        <f>IF(OR(SUM($K$9:BF9)=0, SUM(BF11:$BH$11)=0), 0, BE40+1)</f>
        <v>0</v>
      </c>
      <c r="BG40" s="44">
        <f>IF(OR(SUM($K$9:BG9)=0, SUM(BG11:$BH$11)=0), 0, BF40+1)</f>
        <v>0</v>
      </c>
      <c r="BH40" s="44">
        <f>IF(OR(SUM($K$9:BH9)=0, SUM(BH11:$BH$11)=0), 0, BG40+1)</f>
        <v>0</v>
      </c>
      <c r="BI40" s="6"/>
      <c r="BJ40" s="6"/>
      <c r="BK40" s="6"/>
    </row>
    <row r="41" spans="2:103">
      <c r="E41" s="4" t="s">
        <v>176</v>
      </c>
      <c r="G41" s="4" t="s">
        <v>150</v>
      </c>
      <c r="H41" s="208">
        <v>3</v>
      </c>
      <c r="J41" s="4"/>
      <c r="K41" s="44"/>
      <c r="L41" s="44">
        <f>IF(AND(OR(L9=1,L11=1),EDATE(Interface!$J$32,($H$41*12))&gt;=L1),1,0)</f>
        <v>0</v>
      </c>
      <c r="M41" s="44">
        <f>IF(AND(OR(M9=1,M11=1),EDATE(Interface!$J$32,($H$41*12))&gt;=M1),1,0)</f>
        <v>0</v>
      </c>
      <c r="N41" s="44">
        <f>IF(AND(OR(N9=1,N11=1),EDATE(Interface!$J$32,($H$41*12))&gt;=N1),1,0)</f>
        <v>0</v>
      </c>
      <c r="O41" s="44">
        <f>IF(AND(OR(O9=1,O11=1),EDATE(Interface!$J$32,($H$41*12))&gt;=O1),1,0)</f>
        <v>0</v>
      </c>
      <c r="P41" s="44">
        <f>IF(AND(OR(P9=1,P11=1),EDATE(Interface!$J$32,($H$41*12))&gt;=P1),1,0)</f>
        <v>1</v>
      </c>
      <c r="Q41" s="44">
        <f>IF(AND(OR(Q9=1,Q11=1),EDATE(Interface!$J$32,($H$41*12))&gt;=Q1),1,0)</f>
        <v>1</v>
      </c>
      <c r="R41" s="44">
        <f>IF(AND(OR(R9=1,R11=1),EDATE(Interface!$J$32,($H$41*12))&gt;=R1),1,0)</f>
        <v>1</v>
      </c>
      <c r="S41" s="44">
        <f>IF(AND(OR(S9=1,S11=1),EDATE(Interface!$J$32,($H$41*12))&gt;=S1),1,0)</f>
        <v>1</v>
      </c>
      <c r="T41" s="44">
        <f>IF(AND(OR(T9=1,T11=1),EDATE(Interface!$J$32,($H$41*12))&gt;=T1),1,0)</f>
        <v>1</v>
      </c>
      <c r="U41" s="44">
        <f>IF(AND(OR(U9=1,U11=1),EDATE(Interface!$J$32,($H$41*12))&gt;=U1),1,0)</f>
        <v>1</v>
      </c>
      <c r="V41" s="44">
        <f>IF(AND(OR(V9=1,V11=1),EDATE(Interface!$J$32,($H$41*12))&gt;=V1),1,0)</f>
        <v>1</v>
      </c>
      <c r="W41" s="44">
        <f>IF(AND(OR(W9=1,W11=1),EDATE(Interface!$J$32,($H$41*12))&gt;=W1),1,0)</f>
        <v>0</v>
      </c>
      <c r="X41" s="44">
        <f>IF(AND(OR(X9=1,X11=1),EDATE(Interface!$J$32,($H$41*12))&gt;=X1),1,0)</f>
        <v>0</v>
      </c>
      <c r="Y41" s="44">
        <f>IF(AND(OR(Y9=1,Y11=1),EDATE(Interface!$J$32,($H$41*12))&gt;=Y1),1,0)</f>
        <v>0</v>
      </c>
      <c r="Z41" s="44">
        <f>IF(AND(OR(Z9=1,Z11=1),EDATE(Interface!$J$32,($H$41*12))&gt;=Z1),1,0)</f>
        <v>0</v>
      </c>
      <c r="AA41" s="44">
        <f>IF(AND(OR(AA9=1,AA11=1),EDATE(Interface!$J$32,($H$41*12))&gt;=AA1),1,0)</f>
        <v>0</v>
      </c>
      <c r="AB41" s="44">
        <f>IF(AND(OR(AB9=1,AB11=1),EDATE(Interface!$J$32,($H$41*12))&gt;=AB1),1,0)</f>
        <v>0</v>
      </c>
      <c r="AC41" s="44">
        <f>IF(AND(OR(AC9=1,AC11=1),EDATE(Interface!$J$32,($H$41*12))&gt;=AC1),1,0)</f>
        <v>0</v>
      </c>
      <c r="AD41" s="44">
        <f>IF(AND(OR(AD9=1,AD11=1),EDATE(Interface!$J$32,($H$41*12))&gt;=AD1),1,0)</f>
        <v>0</v>
      </c>
      <c r="AE41" s="44">
        <f>IF(AND(OR(AE9=1,AE11=1),EDATE(Interface!$J$32,($H$41*12))&gt;=AE1),1,0)</f>
        <v>0</v>
      </c>
      <c r="AF41" s="44">
        <f>IF(AND(OR(AF9=1,AF11=1),EDATE(Interface!$J$32,($H$41*12))&gt;=AF1),1,0)</f>
        <v>0</v>
      </c>
      <c r="AG41" s="44">
        <f>IF(AND(OR(AG9=1,AG11=1),EDATE(Interface!$J$32,($H$41*12))&gt;=AG1),1,0)</f>
        <v>0</v>
      </c>
      <c r="AH41" s="44">
        <f>IF(AND(OR(AH9=1,AH11=1),EDATE(Interface!$J$32,($H$41*12))&gt;=AH1),1,0)</f>
        <v>0</v>
      </c>
      <c r="AI41" s="44">
        <f>IF(AND(OR(AI9=1,AI11=1),EDATE(Interface!$J$32,($H$41*12))&gt;=AI1),1,0)</f>
        <v>0</v>
      </c>
      <c r="AJ41" s="44">
        <f>IF(AND(OR(AJ9=1,AJ11=1),EDATE(Interface!$J$32,($H$41*12))&gt;=AJ1),1,0)</f>
        <v>0</v>
      </c>
      <c r="AK41" s="44">
        <f>IF(AND(OR(AK9=1,AK11=1),EDATE(Interface!$J$32,($H$41*12))&gt;=AK1),1,0)</f>
        <v>0</v>
      </c>
      <c r="AL41" s="44">
        <f>IF(AND(OR(AL9=1,AL11=1),EDATE(Interface!$J$32,($H$41*12))&gt;=AL1),1,0)</f>
        <v>0</v>
      </c>
      <c r="AM41" s="44">
        <f>IF(AND(OR(AM9=1,AM11=1),EDATE(Interface!$J$32,($H$41*12))&gt;=AM1),1,0)</f>
        <v>0</v>
      </c>
      <c r="AN41" s="44">
        <f>IF(AND(OR(AN9=1,AN11=1),EDATE(Interface!$J$32,($H$41*12))&gt;=AN1),1,0)</f>
        <v>0</v>
      </c>
      <c r="AO41" s="44">
        <f>IF(AND(OR(AO9=1,AO11=1),EDATE(Interface!$J$32,($H$41*12))&gt;=AO1),1,0)</f>
        <v>0</v>
      </c>
      <c r="AP41" s="44">
        <f>IF(AND(OR(AP9=1,AP11=1),EDATE(Interface!$J$32,($H$41*12))&gt;=AP1),1,0)</f>
        <v>0</v>
      </c>
      <c r="AQ41" s="44">
        <f>IF(AND(OR(AQ9=1,AQ11=1),EDATE(Interface!$J$32,($H$41*12))&gt;=AQ1),1,0)</f>
        <v>0</v>
      </c>
      <c r="AR41" s="44">
        <f>IF(AND(OR(AR9=1,AR11=1),EDATE(Interface!$J$32,($H$41*12))&gt;=AR1),1,0)</f>
        <v>0</v>
      </c>
      <c r="AS41" s="44">
        <f>IF(AND(OR(AS9=1,AS11=1),EDATE(Interface!$J$32,($H$41*12))&gt;=AS1),1,0)</f>
        <v>0</v>
      </c>
      <c r="AT41" s="44">
        <f>IF(AND(OR(AT9=1,AT11=1),EDATE(Interface!$J$32,($H$41*12))&gt;=AT1),1,0)</f>
        <v>0</v>
      </c>
      <c r="AU41" s="44">
        <f>IF(AND(OR(AU9=1,AU11=1),EDATE(Interface!$J$32,($H$41*12))&gt;=AU1),1,0)</f>
        <v>0</v>
      </c>
      <c r="AV41" s="44">
        <f>IF(AND(OR(AV9=1,AV11=1),EDATE(Interface!$J$32,($H$41*12))&gt;=AV1),1,0)</f>
        <v>0</v>
      </c>
      <c r="AW41" s="44">
        <f>IF(AND(OR(AW9=1,AW11=1),EDATE(Interface!$J$32,($H$41*12))&gt;=AW1),1,0)</f>
        <v>0</v>
      </c>
      <c r="AX41" s="44">
        <f>IF(AND(OR(AX9=1,AX11=1),EDATE(Interface!$J$32,($H$41*12))&gt;=AX1),1,0)</f>
        <v>0</v>
      </c>
      <c r="AY41" s="44">
        <f>IF(AND(OR(AY9=1,AY11=1),EDATE(Interface!$J$32,($H$41*12))&gt;=AY1),1,0)</f>
        <v>0</v>
      </c>
      <c r="AZ41" s="44">
        <f>IF(AND(OR(AZ9=1,AZ11=1),EDATE(Interface!$J$32,($H$41*12))&gt;=AZ1),1,0)</f>
        <v>0</v>
      </c>
      <c r="BA41" s="44">
        <f>IF(AND(OR(BA9=1,BA11=1),EDATE(Interface!$J$32,($H$41*12))&gt;=BA1),1,0)</f>
        <v>0</v>
      </c>
      <c r="BB41" s="44">
        <f>IF(AND(OR(BB9=1,BB11=1),EDATE(Interface!$J$32,($H$41*12))&gt;=BB1),1,0)</f>
        <v>0</v>
      </c>
      <c r="BC41" s="44">
        <f>IF(AND(OR(BC9=1,BC11=1),EDATE(Interface!$J$32,($H$41*12))&gt;=BC1),1,0)</f>
        <v>0</v>
      </c>
      <c r="BD41" s="44">
        <f>IF(AND(OR(BD9=1,BD11=1),EDATE(Interface!$J$32,($H$41*12))&gt;=BD1),1,0)</f>
        <v>0</v>
      </c>
      <c r="BE41" s="44">
        <f>IF(AND(OR(BE9=1,BE11=1),EDATE(Interface!$J$32,($H$41*12))&gt;=BE1),1,0)</f>
        <v>0</v>
      </c>
      <c r="BF41" s="44">
        <f>IF(AND(OR(BF9=1,BF11=1),EDATE(Interface!$J$32,($H$41*12))&gt;=BF1),1,0)</f>
        <v>0</v>
      </c>
      <c r="BG41" s="44">
        <f>IF(AND(OR(BG9=1,BG11=1),EDATE(Interface!$J$32,($H$41*12))&gt;=BG1),1,0)</f>
        <v>0</v>
      </c>
      <c r="BH41" s="44">
        <f>IF(AND(OR(BH9=1,BH11=1),EDATE(Interface!$J$32,($H$41*12))&gt;=BH1),1,0)</f>
        <v>0</v>
      </c>
      <c r="BI41" s="6"/>
      <c r="BJ41" s="6"/>
      <c r="BK41" s="6"/>
    </row>
    <row r="42" spans="2:103" s="79" customFormat="1">
      <c r="E42" s="79" t="s">
        <v>177</v>
      </c>
      <c r="G42" s="4" t="s">
        <v>150</v>
      </c>
      <c r="H42" s="208">
        <v>5</v>
      </c>
      <c r="I42" s="16"/>
      <c r="K42" s="106"/>
      <c r="L42" s="106">
        <f t="shared" ref="L42:AQ42" ca="1" si="16">IF(L40=1,1,IF(K17=1,1,IF(SUM(OFFSET(L42,0,-$H$42+1,1,$H$42-1))=0,1,0)))*(L40&gt;0)-L41</f>
        <v>0</v>
      </c>
      <c r="M42" s="106">
        <f t="shared" ca="1" si="16"/>
        <v>0</v>
      </c>
      <c r="N42" s="106">
        <f t="shared" ca="1" si="16"/>
        <v>0</v>
      </c>
      <c r="O42" s="106">
        <f t="shared" ca="1" si="16"/>
        <v>0</v>
      </c>
      <c r="P42" s="106">
        <f t="shared" ca="1" si="16"/>
        <v>0</v>
      </c>
      <c r="Q42" s="106">
        <f t="shared" ca="1" si="16"/>
        <v>0</v>
      </c>
      <c r="R42" s="106">
        <f t="shared" ca="1" si="16"/>
        <v>0</v>
      </c>
      <c r="S42" s="106">
        <f t="shared" ca="1" si="16"/>
        <v>0</v>
      </c>
      <c r="T42" s="106">
        <f t="shared" ca="1" si="16"/>
        <v>0</v>
      </c>
      <c r="U42" s="106">
        <f t="shared" ca="1" si="16"/>
        <v>0</v>
      </c>
      <c r="V42" s="106">
        <f t="shared" ca="1" si="16"/>
        <v>0</v>
      </c>
      <c r="W42" s="106">
        <f t="shared" ca="1" si="16"/>
        <v>1</v>
      </c>
      <c r="X42" s="106">
        <f t="shared" ca="1" si="16"/>
        <v>0</v>
      </c>
      <c r="Y42" s="106">
        <f t="shared" ca="1" si="16"/>
        <v>0</v>
      </c>
      <c r="Z42" s="106">
        <f t="shared" ca="1" si="16"/>
        <v>0</v>
      </c>
      <c r="AA42" s="106">
        <f t="shared" ca="1" si="16"/>
        <v>0</v>
      </c>
      <c r="AB42" s="106">
        <f t="shared" ca="1" si="16"/>
        <v>1</v>
      </c>
      <c r="AC42" s="106">
        <f t="shared" ca="1" si="16"/>
        <v>0</v>
      </c>
      <c r="AD42" s="106">
        <f t="shared" ca="1" si="16"/>
        <v>0</v>
      </c>
      <c r="AE42" s="106">
        <f t="shared" ca="1" si="16"/>
        <v>0</v>
      </c>
      <c r="AF42" s="106">
        <f t="shared" ca="1" si="16"/>
        <v>0</v>
      </c>
      <c r="AG42" s="106">
        <f t="shared" ca="1" si="16"/>
        <v>1</v>
      </c>
      <c r="AH42" s="106">
        <f t="shared" ca="1" si="16"/>
        <v>0</v>
      </c>
      <c r="AI42" s="106">
        <f t="shared" ca="1" si="16"/>
        <v>0</v>
      </c>
      <c r="AJ42" s="106">
        <f t="shared" ca="1" si="16"/>
        <v>0</v>
      </c>
      <c r="AK42" s="106">
        <f t="shared" ca="1" si="16"/>
        <v>0</v>
      </c>
      <c r="AL42" s="106">
        <f t="shared" ca="1" si="16"/>
        <v>1</v>
      </c>
      <c r="AM42" s="106">
        <f t="shared" ca="1" si="16"/>
        <v>0</v>
      </c>
      <c r="AN42" s="106">
        <f t="shared" ca="1" si="16"/>
        <v>0</v>
      </c>
      <c r="AO42" s="106">
        <f t="shared" ca="1" si="16"/>
        <v>0</v>
      </c>
      <c r="AP42" s="106">
        <f t="shared" ca="1" si="16"/>
        <v>0</v>
      </c>
      <c r="AQ42" s="106">
        <f t="shared" ca="1" si="16"/>
        <v>1</v>
      </c>
      <c r="AR42" s="106">
        <f t="shared" ref="AR42:BH42" ca="1" si="17">IF(AR40=1,1,IF(AQ17=1,1,IF(SUM(OFFSET(AR42,0,-$H$42+1,1,$H$42-1))=0,1,0)))*(AR40&gt;0)-AR41</f>
        <v>0</v>
      </c>
      <c r="AS42" s="106">
        <f t="shared" ca="1" si="17"/>
        <v>0</v>
      </c>
      <c r="AT42" s="106">
        <f t="shared" ca="1" si="17"/>
        <v>0</v>
      </c>
      <c r="AU42" s="106">
        <f t="shared" ca="1" si="17"/>
        <v>0</v>
      </c>
      <c r="AV42" s="106">
        <f t="shared" ca="1" si="17"/>
        <v>0</v>
      </c>
      <c r="AW42" s="106">
        <f t="shared" ca="1" si="17"/>
        <v>0</v>
      </c>
      <c r="AX42" s="106">
        <f t="shared" ca="1" si="17"/>
        <v>0</v>
      </c>
      <c r="AY42" s="106">
        <f t="shared" ca="1" si="17"/>
        <v>0</v>
      </c>
      <c r="AZ42" s="106">
        <f t="shared" ca="1" si="17"/>
        <v>0</v>
      </c>
      <c r="BA42" s="106">
        <f t="shared" ca="1" si="17"/>
        <v>0</v>
      </c>
      <c r="BB42" s="106">
        <f t="shared" ca="1" si="17"/>
        <v>0</v>
      </c>
      <c r="BC42" s="106">
        <f t="shared" ca="1" si="17"/>
        <v>0</v>
      </c>
      <c r="BD42" s="106">
        <f t="shared" ca="1" si="17"/>
        <v>0</v>
      </c>
      <c r="BE42" s="106">
        <f t="shared" ca="1" si="17"/>
        <v>0</v>
      </c>
      <c r="BF42" s="106">
        <f t="shared" ca="1" si="17"/>
        <v>0</v>
      </c>
      <c r="BG42" s="106">
        <f t="shared" ca="1" si="17"/>
        <v>0</v>
      </c>
      <c r="BH42" s="106">
        <f t="shared" ca="1" si="17"/>
        <v>0</v>
      </c>
      <c r="BI42" s="16"/>
      <c r="BJ42" s="16"/>
      <c r="BK42" s="16"/>
    </row>
    <row r="43" spans="2:103">
      <c r="E43" s="79" t="s">
        <v>178</v>
      </c>
      <c r="F43" s="79"/>
      <c r="G43" s="4" t="s">
        <v>175</v>
      </c>
      <c r="J43" s="4"/>
      <c r="K43" s="106"/>
      <c r="L43" s="106">
        <f ca="1">SUM(L11,IF(L40&gt;0,1),$L42:L42)*(L40&gt;0)</f>
        <v>0</v>
      </c>
      <c r="M43" s="106">
        <f ca="1">SUM(M11,IF(M40&gt;0,1),$L42:M42)*(M40&gt;0)</f>
        <v>0</v>
      </c>
      <c r="N43" s="106">
        <f ca="1">SUM(N11,IF(N40&gt;0,1),$L42:N42)*(N40&gt;0)</f>
        <v>0</v>
      </c>
      <c r="O43" s="106">
        <f ca="1">SUM(O11,IF(O40&gt;0,1),$L42:O42)*(O40&gt;0)</f>
        <v>0</v>
      </c>
      <c r="P43" s="106">
        <f ca="1">SUM(P11,IF(P40&gt;0,1),$L42:P42)*(P40&gt;0)</f>
        <v>1</v>
      </c>
      <c r="Q43" s="106">
        <f ca="1">SUM(Q11,IF(Q40&gt;0,1),$L42:Q42)*(Q40&gt;0)</f>
        <v>1</v>
      </c>
      <c r="R43" s="106">
        <f ca="1">SUM(R11,IF(R40&gt;0,1),$L42:R42)*(R40&gt;0)</f>
        <v>1</v>
      </c>
      <c r="S43" s="106">
        <f ca="1">SUM(S11,IF(S40&gt;0,1),$L42:S42)*(S40&gt;0)</f>
        <v>2</v>
      </c>
      <c r="T43" s="106">
        <f ca="1">SUM(T11,IF(T40&gt;0,1),$L42:T42)*(T40&gt;0)</f>
        <v>2</v>
      </c>
      <c r="U43" s="106">
        <f ca="1">SUM(U11,IF(U40&gt;0,1),$L42:U42)*(U40&gt;0)</f>
        <v>2</v>
      </c>
      <c r="V43" s="106">
        <f ca="1">SUM(V11,IF(V40&gt;0,1),$L42:V42)*(V40&gt;0)</f>
        <v>2</v>
      </c>
      <c r="W43" s="106">
        <f ca="1">SUM(W11,IF(W40&gt;0,1),$L42:W42)*(W40&gt;0)</f>
        <v>3</v>
      </c>
      <c r="X43" s="106">
        <f ca="1">SUM(X11,IF(X40&gt;0,1),$L42:X42)*(X40&gt;0)</f>
        <v>3</v>
      </c>
      <c r="Y43" s="106">
        <f ca="1">SUM(Y11,IF(Y40&gt;0,1),$L42:Y42)*(Y40&gt;0)</f>
        <v>3</v>
      </c>
      <c r="Z43" s="106">
        <f ca="1">SUM(Z11,IF(Z40&gt;0,1),$L42:Z42)*(Z40&gt;0)</f>
        <v>3</v>
      </c>
      <c r="AA43" s="106">
        <f ca="1">SUM(AA11,IF(AA40&gt;0,1),$L42:AA42)*(AA40&gt;0)</f>
        <v>3</v>
      </c>
      <c r="AB43" s="106">
        <f ca="1">SUM(AB11,IF(AB40&gt;0,1),$L42:AB42)*(AB40&gt;0)</f>
        <v>4</v>
      </c>
      <c r="AC43" s="106">
        <f ca="1">SUM(AC11,IF(AC40&gt;0,1),$L42:AC42)*(AC40&gt;0)</f>
        <v>4</v>
      </c>
      <c r="AD43" s="106">
        <f ca="1">SUM(AD11,IF(AD40&gt;0,1),$L42:AD42)*(AD40&gt;0)</f>
        <v>4</v>
      </c>
      <c r="AE43" s="106">
        <f ca="1">SUM(AE11,IF(AE40&gt;0,1),$L42:AE42)*(AE40&gt;0)</f>
        <v>4</v>
      </c>
      <c r="AF43" s="106">
        <f ca="1">SUM(AF11,IF(AF40&gt;0,1),$L42:AF42)*(AF40&gt;0)</f>
        <v>4</v>
      </c>
      <c r="AG43" s="106">
        <f ca="1">SUM(AG11,IF(AG40&gt;0,1),$L42:AG42)*(AG40&gt;0)</f>
        <v>5</v>
      </c>
      <c r="AH43" s="106">
        <f ca="1">SUM(AH11,IF(AH40&gt;0,1),$L42:AH42)*(AH40&gt;0)</f>
        <v>5</v>
      </c>
      <c r="AI43" s="106">
        <f ca="1">SUM(AI11,IF(AI40&gt;0,1),$L42:AI42)*(AI40&gt;0)</f>
        <v>5</v>
      </c>
      <c r="AJ43" s="106">
        <f ca="1">SUM(AJ11,IF(AJ40&gt;0,1),$L42:AJ42)*(AJ40&gt;0)</f>
        <v>5</v>
      </c>
      <c r="AK43" s="106">
        <f ca="1">SUM(AK11,IF(AK40&gt;0,1),$L42:AK42)*(AK40&gt;0)</f>
        <v>5</v>
      </c>
      <c r="AL43" s="106">
        <f ca="1">SUM(AL11,IF(AL40&gt;0,1),$L42:AL42)*(AL40&gt;0)</f>
        <v>6</v>
      </c>
      <c r="AM43" s="106">
        <f ca="1">SUM(AM11,IF(AM40&gt;0,1),$L42:AM42)*(AM40&gt;0)</f>
        <v>6</v>
      </c>
      <c r="AN43" s="106">
        <f ca="1">SUM(AN11,IF(AN40&gt;0,1),$L42:AN42)*(AN40&gt;0)</f>
        <v>6</v>
      </c>
      <c r="AO43" s="106">
        <f ca="1">SUM(AO11,IF(AO40&gt;0,1),$L42:AO42)*(AO40&gt;0)</f>
        <v>6</v>
      </c>
      <c r="AP43" s="106">
        <f ca="1">SUM(AP11,IF(AP40&gt;0,1),$L42:AP42)*(AP40&gt;0)</f>
        <v>6</v>
      </c>
      <c r="AQ43" s="106">
        <f ca="1">SUM(AQ11,IF(AQ40&gt;0,1),$L42:AQ42)*(AQ40&gt;0)</f>
        <v>7</v>
      </c>
      <c r="AR43" s="106">
        <f ca="1">SUM(AR11,IF(AR40&gt;0,1),$L42:AR42)*(AR40&gt;0)</f>
        <v>7</v>
      </c>
      <c r="AS43" s="106">
        <f ca="1">SUM(AS11,IF(AS40&gt;0,1),$L42:AS42)*(AS40&gt;0)</f>
        <v>0</v>
      </c>
      <c r="AT43" s="106">
        <f ca="1">SUM(AT11,IF(AT40&gt;0,1),$L42:AT42)*(AT40&gt;0)</f>
        <v>0</v>
      </c>
      <c r="AU43" s="106">
        <f ca="1">SUM(AU11,IF(AU40&gt;0,1),$L42:AU42)*(AU40&gt;0)</f>
        <v>0</v>
      </c>
      <c r="AV43" s="106">
        <f ca="1">SUM(AV11,IF(AV40&gt;0,1),$L42:AV42)*(AV40&gt;0)</f>
        <v>0</v>
      </c>
      <c r="AW43" s="106">
        <f ca="1">SUM(AW11,IF(AW40&gt;0,1),$L42:AW42)*(AW40&gt;0)</f>
        <v>0</v>
      </c>
      <c r="AX43" s="106">
        <f ca="1">SUM(AX11,IF(AX40&gt;0,1),$L42:AX42)*(AX40&gt;0)</f>
        <v>0</v>
      </c>
      <c r="AY43" s="106">
        <f ca="1">SUM(AY11,IF(AY40&gt;0,1),$L42:AY42)*(AY40&gt;0)</f>
        <v>0</v>
      </c>
      <c r="AZ43" s="106">
        <f ca="1">SUM(AZ11,IF(AZ40&gt;0,1),$L42:AZ42)*(AZ40&gt;0)</f>
        <v>0</v>
      </c>
      <c r="BA43" s="106">
        <f ca="1">SUM(BA11,IF(BA40&gt;0,1),$L42:BA42)*(BA40&gt;0)</f>
        <v>0</v>
      </c>
      <c r="BB43" s="106">
        <f ca="1">SUM(BB11,IF(BB40&gt;0,1),$L42:BB42)*(BB40&gt;0)</f>
        <v>0</v>
      </c>
      <c r="BC43" s="106">
        <f ca="1">SUM(BC11,IF(BC40&gt;0,1),$L42:BC42)*(BC40&gt;0)</f>
        <v>0</v>
      </c>
      <c r="BD43" s="106">
        <f ca="1">SUM(BD11,IF(BD40&gt;0,1),$L42:BD42)*(BD40&gt;0)</f>
        <v>0</v>
      </c>
      <c r="BE43" s="106">
        <f ca="1">SUM(BE11,IF(BE40&gt;0,1),$L42:BE42)*(BE40&gt;0)</f>
        <v>0</v>
      </c>
      <c r="BF43" s="106">
        <f ca="1">SUM(BF11,IF(BF40&gt;0,1),$L42:BF42)*(BF40&gt;0)</f>
        <v>0</v>
      </c>
      <c r="BG43" s="106">
        <f ca="1">SUM(BG11,IF(BG40&gt;0,1),$L42:BG42)*(BG40&gt;0)</f>
        <v>0</v>
      </c>
      <c r="BH43" s="106">
        <f ca="1">SUM(BH11,IF(BH40&gt;0,1),$L42:BH42)*(BH40&gt;0)</f>
        <v>0</v>
      </c>
      <c r="BI43" s="6"/>
      <c r="BJ43" s="6"/>
      <c r="BK43" s="6"/>
    </row>
    <row r="44" spans="2:103" s="79" customFormat="1">
      <c r="G44" s="4"/>
      <c r="I44" s="1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6"/>
      <c r="BJ44" s="16"/>
      <c r="BK44" s="16"/>
    </row>
    <row r="45" spans="2:103">
      <c r="E45" s="4" t="s">
        <v>16</v>
      </c>
      <c r="G45" s="4" t="s">
        <v>161</v>
      </c>
      <c r="J45" s="4"/>
      <c r="K45" s="9"/>
      <c r="L45" s="58" t="str">
        <f t="shared" ref="L45:AQ45" si="18">IF(OR(L9=1, L10=1, L11=1), MAX( SUM(L36:L38), SUM(L13,L18) )=1, "NA")</f>
        <v>NA</v>
      </c>
      <c r="M45" s="58" t="str">
        <f t="shared" si="18"/>
        <v>NA</v>
      </c>
      <c r="N45" s="58" t="str">
        <f t="shared" si="18"/>
        <v>NA</v>
      </c>
      <c r="O45" s="58" t="str">
        <f t="shared" si="18"/>
        <v>NA</v>
      </c>
      <c r="P45" s="58" t="b">
        <f t="shared" si="18"/>
        <v>1</v>
      </c>
      <c r="Q45" s="58" t="b">
        <f t="shared" si="18"/>
        <v>1</v>
      </c>
      <c r="R45" s="58" t="b">
        <f t="shared" si="18"/>
        <v>1</v>
      </c>
      <c r="S45" s="58" t="b">
        <f t="shared" si="18"/>
        <v>1</v>
      </c>
      <c r="T45" s="58" t="b">
        <f t="shared" si="18"/>
        <v>1</v>
      </c>
      <c r="U45" s="58" t="b">
        <f t="shared" si="18"/>
        <v>1</v>
      </c>
      <c r="V45" s="58" t="b">
        <f t="shared" si="18"/>
        <v>1</v>
      </c>
      <c r="W45" s="58" t="b">
        <f t="shared" si="18"/>
        <v>1</v>
      </c>
      <c r="X45" s="58" t="b">
        <f t="shared" si="18"/>
        <v>1</v>
      </c>
      <c r="Y45" s="58" t="b">
        <f t="shared" si="18"/>
        <v>1</v>
      </c>
      <c r="Z45" s="58" t="b">
        <f t="shared" si="18"/>
        <v>1</v>
      </c>
      <c r="AA45" s="58" t="b">
        <f t="shared" si="18"/>
        <v>1</v>
      </c>
      <c r="AB45" s="58" t="b">
        <f t="shared" si="18"/>
        <v>1</v>
      </c>
      <c r="AC45" s="58" t="b">
        <f t="shared" si="18"/>
        <v>1</v>
      </c>
      <c r="AD45" s="58" t="b">
        <f t="shared" si="18"/>
        <v>1</v>
      </c>
      <c r="AE45" s="58" t="b">
        <f t="shared" si="18"/>
        <v>1</v>
      </c>
      <c r="AF45" s="58" t="b">
        <f t="shared" si="18"/>
        <v>1</v>
      </c>
      <c r="AG45" s="58" t="b">
        <f t="shared" si="18"/>
        <v>1</v>
      </c>
      <c r="AH45" s="58" t="b">
        <f t="shared" si="18"/>
        <v>1</v>
      </c>
      <c r="AI45" s="58" t="b">
        <f t="shared" si="18"/>
        <v>1</v>
      </c>
      <c r="AJ45" s="58" t="b">
        <f t="shared" si="18"/>
        <v>1</v>
      </c>
      <c r="AK45" s="58" t="b">
        <f t="shared" si="18"/>
        <v>1</v>
      </c>
      <c r="AL45" s="58" t="b">
        <f t="shared" si="18"/>
        <v>1</v>
      </c>
      <c r="AM45" s="58" t="b">
        <f t="shared" si="18"/>
        <v>1</v>
      </c>
      <c r="AN45" s="58" t="b">
        <f t="shared" si="18"/>
        <v>1</v>
      </c>
      <c r="AO45" s="58" t="b">
        <f t="shared" si="18"/>
        <v>1</v>
      </c>
      <c r="AP45" s="58" t="b">
        <f t="shared" si="18"/>
        <v>1</v>
      </c>
      <c r="AQ45" s="58" t="b">
        <f t="shared" si="18"/>
        <v>1</v>
      </c>
      <c r="AR45" s="58" t="b">
        <f t="shared" ref="AR45:BH45" si="19">IF(OR(AR9=1, AR10=1, AR11=1), MAX( SUM(AR36:AR38), SUM(AR13,AR18) )=1, "NA")</f>
        <v>1</v>
      </c>
      <c r="AS45" s="58" t="str">
        <f t="shared" si="19"/>
        <v>NA</v>
      </c>
      <c r="AT45" s="58" t="str">
        <f t="shared" si="19"/>
        <v>NA</v>
      </c>
      <c r="AU45" s="58" t="str">
        <f t="shared" si="19"/>
        <v>NA</v>
      </c>
      <c r="AV45" s="58" t="str">
        <f t="shared" si="19"/>
        <v>NA</v>
      </c>
      <c r="AW45" s="58" t="str">
        <f t="shared" si="19"/>
        <v>NA</v>
      </c>
      <c r="AX45" s="58" t="str">
        <f t="shared" si="19"/>
        <v>NA</v>
      </c>
      <c r="AY45" s="58" t="str">
        <f t="shared" si="19"/>
        <v>NA</v>
      </c>
      <c r="AZ45" s="58" t="str">
        <f t="shared" si="19"/>
        <v>NA</v>
      </c>
      <c r="BA45" s="58" t="str">
        <f t="shared" si="19"/>
        <v>NA</v>
      </c>
      <c r="BB45" s="58" t="str">
        <f t="shared" si="19"/>
        <v>NA</v>
      </c>
      <c r="BC45" s="58" t="str">
        <f t="shared" si="19"/>
        <v>NA</v>
      </c>
      <c r="BD45" s="58" t="str">
        <f t="shared" si="19"/>
        <v>NA</v>
      </c>
      <c r="BE45" s="58" t="str">
        <f t="shared" si="19"/>
        <v>NA</v>
      </c>
      <c r="BF45" s="58" t="str">
        <f t="shared" si="19"/>
        <v>NA</v>
      </c>
      <c r="BG45" s="58" t="str">
        <f t="shared" si="19"/>
        <v>NA</v>
      </c>
      <c r="BH45" s="58" t="str">
        <f t="shared" si="19"/>
        <v>NA</v>
      </c>
      <c r="BI45" s="6"/>
      <c r="BJ45" s="6"/>
      <c r="BK45" s="6"/>
    </row>
    <row r="46" spans="2:103">
      <c r="J46" s="4"/>
      <c r="K46" s="9"/>
      <c r="L46" s="9"/>
      <c r="M46" s="9"/>
      <c r="N46" s="9"/>
      <c r="O46" s="9"/>
      <c r="P46" s="9"/>
      <c r="Q46" s="45"/>
      <c r="R46" s="9"/>
      <c r="S46" s="9"/>
      <c r="T46" s="9"/>
      <c r="U46" s="9"/>
      <c r="V46" s="9"/>
      <c r="W46" s="10"/>
      <c r="X46" s="10"/>
      <c r="Y46" s="10"/>
      <c r="Z46" s="10"/>
      <c r="AA46" s="10"/>
      <c r="AB46" s="10"/>
      <c r="AC46" s="10"/>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6"/>
      <c r="BJ46" s="6"/>
      <c r="BK46" s="6"/>
    </row>
    <row r="47" spans="2:103">
      <c r="B47" s="225">
        <f>MAX($B$4:B4)+1</f>
        <v>1</v>
      </c>
      <c r="C47" s="225" t="s">
        <v>179</v>
      </c>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8"/>
      <c r="CX47" s="8"/>
      <c r="CY47" s="8"/>
    </row>
    <row r="48" spans="2:103">
      <c r="E48" s="105"/>
      <c r="F48" s="105"/>
      <c r="K48" s="91"/>
      <c r="L48" s="91"/>
      <c r="M48" s="91"/>
      <c r="N48" s="91"/>
      <c r="O48" s="91"/>
      <c r="P48" s="91"/>
      <c r="Q48" s="91"/>
      <c r="R48" s="91"/>
      <c r="S48" s="143"/>
      <c r="T48" s="91"/>
      <c r="U48" s="91"/>
      <c r="V48" s="91"/>
      <c r="W48" s="91"/>
      <c r="X48" s="91"/>
      <c r="Y48" s="91"/>
      <c r="Z48" s="91"/>
      <c r="AA48" s="91"/>
      <c r="AB48" s="91"/>
      <c r="AC48" s="91"/>
      <c r="AD48" s="91"/>
      <c r="AE48" s="91"/>
      <c r="AF48" s="91"/>
      <c r="AG48" s="91"/>
      <c r="AH48" s="91"/>
      <c r="AI48" s="91"/>
      <c r="AJ48" s="91"/>
      <c r="AK48" s="91"/>
      <c r="AL48" s="91"/>
      <c r="AM48" s="91"/>
      <c r="AN48" s="91"/>
      <c r="AO48" s="91"/>
      <c r="AP48" s="91"/>
      <c r="AQ48" s="91"/>
      <c r="AR48" s="91"/>
      <c r="AS48" s="91"/>
      <c r="AT48" s="91"/>
      <c r="AU48" s="91"/>
      <c r="AV48" s="91"/>
      <c r="AW48" s="91"/>
      <c r="AX48" s="91"/>
      <c r="AY48" s="91"/>
      <c r="AZ48" s="91"/>
      <c r="BA48" s="91"/>
      <c r="BB48" s="91"/>
      <c r="BC48" s="91"/>
      <c r="BD48" s="91"/>
      <c r="BE48" s="91"/>
      <c r="BF48" s="91"/>
      <c r="BG48" s="91"/>
      <c r="BH48" s="91"/>
      <c r="BI48" s="77"/>
      <c r="BJ48" s="77"/>
      <c r="BK48" s="77"/>
      <c r="BL48" s="77"/>
      <c r="BM48" s="77"/>
      <c r="BN48" s="77"/>
      <c r="BO48" s="77"/>
      <c r="BP48" s="77"/>
      <c r="BQ48" s="77"/>
      <c r="BR48" s="77"/>
      <c r="BS48" s="77"/>
      <c r="BT48" s="77"/>
      <c r="BU48" s="77"/>
      <c r="BV48" s="77"/>
      <c r="BW48" s="77"/>
      <c r="BX48" s="77"/>
      <c r="BY48" s="77"/>
      <c r="BZ48" s="77"/>
      <c r="CA48" s="77"/>
      <c r="CB48" s="77"/>
      <c r="CC48" s="77"/>
      <c r="CD48" s="77"/>
      <c r="CE48" s="77"/>
      <c r="CF48" s="77"/>
      <c r="CG48" s="77"/>
      <c r="CH48" s="77"/>
      <c r="CI48" s="77"/>
      <c r="CJ48" s="77"/>
      <c r="CK48" s="77"/>
      <c r="CL48" s="77"/>
      <c r="CM48" s="77"/>
      <c r="CN48" s="77"/>
      <c r="CO48" s="77"/>
      <c r="CP48" s="77"/>
      <c r="CQ48" s="77"/>
      <c r="CR48" s="77"/>
      <c r="CS48" s="77"/>
      <c r="CT48" s="77"/>
      <c r="CU48" s="77"/>
      <c r="CV48" s="77"/>
    </row>
    <row r="49" spans="3:100">
      <c r="C49" s="226">
        <f>MAX($B$4:C48)+0.1</f>
        <v>1.1000000000000001</v>
      </c>
      <c r="D49" s="227" t="s">
        <v>180</v>
      </c>
      <c r="E49" s="33"/>
      <c r="F49" s="33"/>
      <c r="G49" s="32"/>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77"/>
      <c r="BM49" s="77"/>
      <c r="BN49" s="77"/>
      <c r="BO49" s="77"/>
      <c r="BP49" s="77"/>
      <c r="BQ49" s="77"/>
      <c r="BR49" s="77"/>
      <c r="BS49" s="77"/>
      <c r="BT49" s="77"/>
      <c r="BU49" s="77"/>
      <c r="BV49" s="77"/>
      <c r="BW49" s="77"/>
      <c r="BX49" s="77"/>
      <c r="BY49" s="77"/>
      <c r="BZ49" s="77"/>
      <c r="CA49" s="77"/>
      <c r="CB49" s="77"/>
      <c r="CC49" s="77"/>
      <c r="CD49" s="77"/>
      <c r="CE49" s="77"/>
      <c r="CF49" s="77"/>
      <c r="CG49" s="77"/>
      <c r="CH49" s="77"/>
      <c r="CI49" s="77"/>
      <c r="CJ49" s="77"/>
      <c r="CK49" s="77"/>
      <c r="CL49" s="77"/>
      <c r="CM49" s="77"/>
      <c r="CN49" s="77"/>
      <c r="CO49" s="77"/>
      <c r="CP49" s="77"/>
      <c r="CQ49" s="77"/>
      <c r="CR49" s="77"/>
      <c r="CS49" s="77"/>
      <c r="CT49" s="77"/>
      <c r="CU49" s="77"/>
      <c r="CV49" s="77"/>
    </row>
    <row r="50" spans="3:100">
      <c r="E50" s="105"/>
      <c r="F50" s="105"/>
      <c r="K50" s="91"/>
      <c r="L50" s="91"/>
      <c r="M50" s="91"/>
      <c r="N50" s="91"/>
      <c r="O50" s="91"/>
      <c r="P50" s="91"/>
      <c r="Q50" s="91"/>
      <c r="R50" s="91"/>
      <c r="S50" s="143"/>
      <c r="T50" s="91"/>
      <c r="U50" s="91"/>
      <c r="V50" s="91"/>
      <c r="W50" s="91"/>
      <c r="X50" s="91"/>
      <c r="Y50" s="91"/>
      <c r="Z50" s="91"/>
      <c r="AA50" s="91"/>
      <c r="AB50" s="91"/>
      <c r="AC50" s="91"/>
      <c r="AD50" s="91"/>
      <c r="AE50" s="91"/>
      <c r="AF50" s="91"/>
      <c r="AG50" s="91"/>
      <c r="AH50" s="91"/>
      <c r="AI50" s="91"/>
      <c r="AJ50" s="91"/>
      <c r="AK50" s="91"/>
      <c r="AL50" s="91"/>
      <c r="AM50" s="91"/>
      <c r="AN50" s="91"/>
      <c r="AO50" s="91"/>
      <c r="AP50" s="91"/>
      <c r="AQ50" s="91"/>
      <c r="AR50" s="91"/>
      <c r="AS50" s="91"/>
      <c r="AT50" s="91"/>
      <c r="AU50" s="91"/>
      <c r="AV50" s="91"/>
      <c r="AW50" s="91"/>
      <c r="AX50" s="91"/>
      <c r="AY50" s="91"/>
      <c r="AZ50" s="91"/>
      <c r="BA50" s="91"/>
      <c r="BB50" s="91"/>
      <c r="BC50" s="91"/>
      <c r="BD50" s="91"/>
      <c r="BE50" s="91"/>
      <c r="BF50" s="91"/>
      <c r="BG50" s="91"/>
      <c r="BH50" s="91"/>
      <c r="BI50" s="77"/>
      <c r="BJ50" s="77"/>
      <c r="BK50" s="77"/>
      <c r="BL50" s="77"/>
      <c r="BM50" s="77"/>
      <c r="BN50" s="77"/>
      <c r="BO50" s="77"/>
      <c r="BP50" s="77"/>
      <c r="BQ50" s="77"/>
      <c r="BR50" s="77"/>
      <c r="BS50" s="77"/>
      <c r="BT50" s="77"/>
      <c r="BU50" s="77"/>
      <c r="BV50" s="77"/>
      <c r="BW50" s="77"/>
      <c r="BX50" s="77"/>
      <c r="BY50" s="77"/>
      <c r="BZ50" s="77"/>
      <c r="CA50" s="77"/>
      <c r="CB50" s="77"/>
      <c r="CC50" s="77"/>
      <c r="CD50" s="77"/>
      <c r="CE50" s="77"/>
      <c r="CF50" s="77"/>
      <c r="CG50" s="77"/>
      <c r="CH50" s="77"/>
      <c r="CI50" s="77"/>
      <c r="CJ50" s="77"/>
      <c r="CK50" s="77"/>
      <c r="CL50" s="77"/>
      <c r="CM50" s="77"/>
      <c r="CN50" s="77"/>
      <c r="CO50" s="77"/>
      <c r="CP50" s="77"/>
      <c r="CQ50" s="77"/>
      <c r="CR50" s="77"/>
      <c r="CS50" s="77"/>
      <c r="CT50" s="77"/>
      <c r="CU50" s="77"/>
      <c r="CV50" s="77"/>
    </row>
    <row r="51" spans="3:100">
      <c r="E51" s="105" t="s">
        <v>119</v>
      </c>
      <c r="G51" s="4" t="s">
        <v>97</v>
      </c>
      <c r="H51" s="105" t="s">
        <v>181</v>
      </c>
      <c r="K51" s="91"/>
      <c r="L51" s="62" cm="1">
        <f t="array" ref="L51">IF(L$40=0,0,INDEX(Scenarios!$K89:$BD89,,MATCH(L$40,Scenarios!$K$88:$BD$88,0)))</f>
        <v>0</v>
      </c>
      <c r="M51" s="62" cm="1">
        <f t="array" ref="M51">IF(M$40=0,0,INDEX(Scenarios!$K89:$BD89,,MATCH(M$40,Scenarios!$K$88:$BD$88,0)))</f>
        <v>0</v>
      </c>
      <c r="N51" s="62" cm="1">
        <f t="array" ref="N51">IF(N$40=0,0,INDEX(Scenarios!$K89:$BD89,,MATCH(N$40,Scenarios!$K$88:$BD$88,0)))</f>
        <v>0</v>
      </c>
      <c r="O51" s="62" cm="1">
        <f t="array" ref="O51">IF(O$40=0,0,INDEX(Scenarios!$K89:$BD89,,MATCH(O$40,Scenarios!$K$88:$BD$88,0)))</f>
        <v>0</v>
      </c>
      <c r="P51" s="62" cm="1">
        <f t="array" ref="P51">IF(P$40=0,0,INDEX(Scenarios!$K89:$BD89,,MATCH(P$40,Scenarios!$K$88:$BD$88,0)))</f>
        <v>0</v>
      </c>
      <c r="Q51" s="62" cm="1">
        <f t="array" ref="Q51">IF(Q$40=0,0,INDEX(Scenarios!$K89:$BD89,,MATCH(Q$40,Scenarios!$K$88:$BD$88,0)))</f>
        <v>0</v>
      </c>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77"/>
      <c r="BJ51" s="77"/>
      <c r="BK51" s="77"/>
      <c r="BL51" s="77"/>
      <c r="BM51" s="77"/>
      <c r="BN51" s="77"/>
      <c r="BO51" s="77"/>
      <c r="BP51" s="77"/>
      <c r="BQ51" s="77"/>
      <c r="BR51" s="77"/>
      <c r="BS51" s="77"/>
      <c r="BT51" s="77"/>
      <c r="BU51" s="77"/>
      <c r="BV51" s="77"/>
      <c r="BW51" s="77"/>
      <c r="BX51" s="77"/>
      <c r="BY51" s="77"/>
      <c r="BZ51" s="77"/>
      <c r="CA51" s="77"/>
      <c r="CB51" s="77"/>
      <c r="CC51" s="77"/>
      <c r="CD51" s="77"/>
      <c r="CE51" s="77"/>
      <c r="CF51" s="77"/>
      <c r="CG51" s="77"/>
      <c r="CH51" s="77"/>
      <c r="CI51" s="77"/>
      <c r="CJ51" s="77"/>
      <c r="CK51" s="77"/>
      <c r="CL51" s="77"/>
      <c r="CM51" s="77"/>
      <c r="CN51" s="77"/>
      <c r="CO51" s="77"/>
      <c r="CP51" s="77"/>
      <c r="CQ51" s="77"/>
      <c r="CR51" s="77"/>
      <c r="CS51" s="77"/>
      <c r="CT51" s="77"/>
      <c r="CU51" s="77"/>
      <c r="CV51" s="77"/>
    </row>
    <row r="52" spans="3:100">
      <c r="E52" s="105" t="s">
        <v>120</v>
      </c>
      <c r="G52" s="4" t="s">
        <v>97</v>
      </c>
      <c r="H52" s="105" t="s">
        <v>181</v>
      </c>
      <c r="K52" s="91"/>
      <c r="L52" s="62" cm="1">
        <f t="array" ref="L52">IF(L$40=0,0,INDEX(Scenarios!$K90:$BD90,,MATCH(L$40,Scenarios!$K$88:$BD$88,0)))</f>
        <v>0</v>
      </c>
      <c r="M52" s="62" cm="1">
        <f t="array" ref="M52">IF(M$40=0,0,INDEX(Scenarios!$K90:$BD90,,MATCH(M$40,Scenarios!$K$88:$BD$88,0)))</f>
        <v>0</v>
      </c>
      <c r="N52" s="62" cm="1">
        <f t="array" ref="N52">IF(N$40=0,0,INDEX(Scenarios!$K90:$BD90,,MATCH(N$40,Scenarios!$K$88:$BD$88,0)))</f>
        <v>0</v>
      </c>
      <c r="O52" s="62" cm="1">
        <f t="array" ref="O52">IF(O$40=0,0,INDEX(Scenarios!$K90:$BD90,,MATCH(O$40,Scenarios!$K$88:$BD$88,0)))</f>
        <v>0</v>
      </c>
      <c r="P52" s="62" cm="1">
        <f t="array" ref="P52">IF(P$40=0,0,INDEX(Scenarios!$K90:$BD90,,MATCH(P$40,Scenarios!$K$88:$BD$88,0)))</f>
        <v>0</v>
      </c>
      <c r="Q52" s="62" cm="1">
        <f t="array" ref="Q52">IF(Q$40=0,0,INDEX(Scenarios!$K90:$BD90,,MATCH(Q$40,Scenarios!$K$88:$BD$88,0)))</f>
        <v>0</v>
      </c>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77"/>
      <c r="BJ52" s="77"/>
      <c r="BK52" s="77"/>
      <c r="BL52" s="77"/>
      <c r="BM52" s="77"/>
      <c r="BN52" s="77"/>
      <c r="BO52" s="77"/>
      <c r="BP52" s="77"/>
      <c r="BQ52" s="77"/>
      <c r="BR52" s="77"/>
      <c r="BS52" s="77"/>
      <c r="BT52" s="77"/>
      <c r="BU52" s="77"/>
      <c r="BV52" s="77"/>
      <c r="BW52" s="77"/>
      <c r="BX52" s="77"/>
      <c r="BY52" s="77"/>
      <c r="BZ52" s="77"/>
      <c r="CA52" s="77"/>
      <c r="CB52" s="77"/>
      <c r="CC52" s="77"/>
      <c r="CD52" s="77"/>
      <c r="CE52" s="77"/>
      <c r="CF52" s="77"/>
      <c r="CG52" s="77"/>
      <c r="CH52" s="77"/>
      <c r="CI52" s="77"/>
      <c r="CJ52" s="77"/>
      <c r="CK52" s="77"/>
      <c r="CL52" s="77"/>
      <c r="CM52" s="77"/>
      <c r="CN52" s="77"/>
      <c r="CO52" s="77"/>
      <c r="CP52" s="77"/>
      <c r="CQ52" s="77"/>
      <c r="CR52" s="77"/>
      <c r="CS52" s="77"/>
      <c r="CT52" s="77"/>
      <c r="CU52" s="77"/>
      <c r="CV52" s="77"/>
    </row>
    <row r="53" spans="3:100">
      <c r="E53" s="105" t="s">
        <v>121</v>
      </c>
      <c r="G53" s="4" t="s">
        <v>97</v>
      </c>
      <c r="H53" s="105" t="s">
        <v>181</v>
      </c>
      <c r="K53" s="91"/>
      <c r="L53" s="62" cm="1">
        <f t="array" ref="L53">IF(L$40=0,0,INDEX(Scenarios!$K91:$BD91,,MATCH(L$40,Scenarios!$K$88:$BD$88,0)))</f>
        <v>0</v>
      </c>
      <c r="M53" s="62" cm="1">
        <f t="array" ref="M53">IF(M$40=0,0,INDEX(Scenarios!$K91:$BD91,,MATCH(M$40,Scenarios!$K$88:$BD$88,0)))</f>
        <v>0</v>
      </c>
      <c r="N53" s="62" cm="1">
        <f t="array" ref="N53">IF(N$40=0,0,INDEX(Scenarios!$K91:$BD91,,MATCH(N$40,Scenarios!$K$88:$BD$88,0)))</f>
        <v>0</v>
      </c>
      <c r="O53" s="62" cm="1">
        <f t="array" ref="O53">IF(O$40=0,0,INDEX(Scenarios!$K91:$BD91,,MATCH(O$40,Scenarios!$K$88:$BD$88,0)))</f>
        <v>0</v>
      </c>
      <c r="P53" s="62" cm="1">
        <f t="array" ref="P53">IF(P$40=0,0,INDEX(Scenarios!$K91:$BD91,,MATCH(P$40,Scenarios!$K$88:$BD$88,0)))</f>
        <v>0</v>
      </c>
      <c r="Q53" s="62" cm="1">
        <f t="array" ref="Q53">IF(Q$40=0,0,INDEX(Scenarios!$K91:$BD91,,MATCH(Q$40,Scenarios!$K$88:$BD$88,0)))</f>
        <v>0</v>
      </c>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77"/>
      <c r="BJ53" s="77"/>
      <c r="BK53" s="77"/>
      <c r="BL53" s="77"/>
      <c r="BM53" s="77"/>
      <c r="BN53" s="77"/>
      <c r="BO53" s="77"/>
      <c r="BP53" s="77"/>
      <c r="BQ53" s="77"/>
      <c r="BR53" s="77"/>
      <c r="BS53" s="77"/>
      <c r="BT53" s="77"/>
      <c r="BU53" s="77"/>
      <c r="BV53" s="77"/>
      <c r="BW53" s="77"/>
      <c r="BX53" s="77"/>
      <c r="BY53" s="77"/>
      <c r="BZ53" s="77"/>
      <c r="CA53" s="77"/>
      <c r="CB53" s="77"/>
      <c r="CC53" s="77"/>
      <c r="CD53" s="77"/>
      <c r="CE53" s="77"/>
      <c r="CF53" s="77"/>
      <c r="CG53" s="77"/>
      <c r="CH53" s="77"/>
      <c r="CI53" s="77"/>
      <c r="CJ53" s="77"/>
      <c r="CK53" s="77"/>
      <c r="CL53" s="77"/>
      <c r="CM53" s="77"/>
      <c r="CN53" s="77"/>
      <c r="CO53" s="77"/>
      <c r="CP53" s="77"/>
      <c r="CQ53" s="77"/>
      <c r="CR53" s="77"/>
      <c r="CS53" s="77"/>
      <c r="CT53" s="77"/>
      <c r="CU53" s="77"/>
      <c r="CV53" s="77"/>
    </row>
    <row r="54" spans="3:100">
      <c r="E54" s="105" t="s">
        <v>182</v>
      </c>
      <c r="G54" s="4" t="s">
        <v>97</v>
      </c>
      <c r="H54" s="105" t="s">
        <v>183</v>
      </c>
      <c r="K54" s="91"/>
      <c r="L54" s="125"/>
      <c r="M54" s="125"/>
      <c r="N54" s="125"/>
      <c r="O54" s="125"/>
      <c r="P54" s="125"/>
      <c r="Q54" s="125"/>
      <c r="R54" s="125"/>
      <c r="S54" s="63"/>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c r="BI54" s="77"/>
      <c r="BJ54" s="77"/>
      <c r="BK54" s="77"/>
      <c r="BL54" s="77"/>
      <c r="BM54" s="77"/>
      <c r="BN54" s="77"/>
      <c r="BO54" s="77"/>
      <c r="BP54" s="77"/>
      <c r="BQ54" s="77"/>
      <c r="BR54" s="77"/>
      <c r="BS54" s="77"/>
      <c r="BT54" s="77"/>
      <c r="BU54" s="77"/>
      <c r="BV54" s="77"/>
      <c r="BW54" s="77"/>
      <c r="BX54" s="77"/>
      <c r="BY54" s="77"/>
      <c r="BZ54" s="77"/>
      <c r="CA54" s="77"/>
      <c r="CB54" s="77"/>
      <c r="CC54" s="77"/>
      <c r="CD54" s="77"/>
      <c r="CE54" s="77"/>
      <c r="CF54" s="77"/>
      <c r="CG54" s="77"/>
      <c r="CH54" s="77"/>
      <c r="CI54" s="77"/>
      <c r="CJ54" s="77"/>
      <c r="CK54" s="77"/>
      <c r="CL54" s="77"/>
      <c r="CM54" s="77"/>
      <c r="CN54" s="77"/>
      <c r="CO54" s="77"/>
      <c r="CP54" s="77"/>
      <c r="CQ54" s="77"/>
      <c r="CR54" s="77"/>
      <c r="CS54" s="77"/>
      <c r="CT54" s="77"/>
      <c r="CU54" s="77"/>
      <c r="CV54" s="77"/>
    </row>
    <row r="55" spans="3:100">
      <c r="E55" s="105" t="s">
        <v>184</v>
      </c>
      <c r="G55" s="4" t="s">
        <v>97</v>
      </c>
      <c r="H55" s="105" t="s">
        <v>183</v>
      </c>
      <c r="K55" s="91"/>
      <c r="L55" s="125"/>
      <c r="M55" s="125"/>
      <c r="N55" s="125"/>
      <c r="O55" s="125"/>
      <c r="P55" s="125"/>
      <c r="Q55" s="125"/>
      <c r="R55" s="125"/>
      <c r="S55" s="63"/>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c r="BI55" s="77"/>
      <c r="BJ55" s="77"/>
      <c r="BK55" s="77"/>
      <c r="BL55" s="77"/>
      <c r="BM55" s="77"/>
      <c r="BN55" s="77"/>
      <c r="BO55" s="77"/>
      <c r="BP55" s="77"/>
      <c r="BQ55" s="77"/>
      <c r="BR55" s="77"/>
      <c r="BS55" s="77"/>
      <c r="BT55" s="77"/>
      <c r="BU55" s="77"/>
      <c r="BV55" s="77"/>
      <c r="BW55" s="77"/>
      <c r="BX55" s="77"/>
      <c r="BY55" s="77"/>
      <c r="BZ55" s="77"/>
      <c r="CA55" s="77"/>
      <c r="CB55" s="77"/>
      <c r="CC55" s="77"/>
      <c r="CD55" s="77"/>
      <c r="CE55" s="77"/>
      <c r="CF55" s="77"/>
      <c r="CG55" s="77"/>
      <c r="CH55" s="77"/>
      <c r="CI55" s="77"/>
      <c r="CJ55" s="77"/>
      <c r="CK55" s="77"/>
      <c r="CL55" s="77"/>
      <c r="CM55" s="77"/>
      <c r="CN55" s="77"/>
      <c r="CO55" s="77"/>
      <c r="CP55" s="77"/>
      <c r="CQ55" s="77"/>
      <c r="CR55" s="77"/>
      <c r="CS55" s="77"/>
      <c r="CT55" s="77"/>
      <c r="CU55" s="77"/>
      <c r="CV55" s="77"/>
    </row>
    <row r="56" spans="3:100">
      <c r="E56" s="105" t="s">
        <v>185</v>
      </c>
      <c r="G56" s="4" t="s">
        <v>97</v>
      </c>
      <c r="H56" s="105" t="s">
        <v>183</v>
      </c>
      <c r="K56" s="91"/>
      <c r="L56" s="125"/>
      <c r="M56" s="125"/>
      <c r="N56" s="125"/>
      <c r="O56" s="125"/>
      <c r="P56" s="125"/>
      <c r="Q56" s="125"/>
      <c r="R56" s="125"/>
      <c r="S56" s="63"/>
      <c r="T56" s="125"/>
      <c r="U56" s="125"/>
      <c r="V56" s="125"/>
      <c r="W56" s="125"/>
      <c r="X56" s="125"/>
      <c r="Y56" s="125"/>
      <c r="Z56" s="125"/>
      <c r="AA56" s="125"/>
      <c r="AB56" s="125"/>
      <c r="AC56" s="125"/>
      <c r="AD56" s="125"/>
      <c r="AE56" s="125"/>
      <c r="AF56" s="125"/>
      <c r="AG56" s="125"/>
      <c r="AH56" s="125"/>
      <c r="AI56" s="125"/>
      <c r="AJ56" s="125"/>
      <c r="AK56" s="125"/>
      <c r="AL56" s="125"/>
      <c r="AM56" s="125"/>
      <c r="AN56" s="125"/>
      <c r="AO56" s="125"/>
      <c r="AP56" s="125"/>
      <c r="AQ56" s="125"/>
      <c r="AR56" s="125"/>
      <c r="AS56" s="125"/>
      <c r="AT56" s="125"/>
      <c r="AU56" s="125"/>
      <c r="AV56" s="125"/>
      <c r="AW56" s="125"/>
      <c r="AX56" s="125"/>
      <c r="AY56" s="125"/>
      <c r="AZ56" s="125"/>
      <c r="BA56" s="125"/>
      <c r="BB56" s="125"/>
      <c r="BC56" s="125"/>
      <c r="BD56" s="125"/>
      <c r="BE56" s="125"/>
      <c r="BF56" s="125"/>
      <c r="BG56" s="125"/>
      <c r="BH56" s="125"/>
      <c r="BI56" s="77"/>
      <c r="BJ56" s="77"/>
      <c r="BK56" s="77"/>
      <c r="BL56" s="77"/>
      <c r="BM56" s="77"/>
      <c r="BN56" s="77"/>
      <c r="BO56" s="77"/>
      <c r="BP56" s="77"/>
      <c r="BQ56" s="77"/>
      <c r="BR56" s="77"/>
      <c r="BS56" s="77"/>
      <c r="BT56" s="77"/>
      <c r="BU56" s="77"/>
      <c r="BV56" s="77"/>
      <c r="BW56" s="77"/>
      <c r="BX56" s="77"/>
      <c r="BY56" s="77"/>
      <c r="BZ56" s="77"/>
      <c r="CA56" s="77"/>
      <c r="CB56" s="77"/>
      <c r="CC56" s="77"/>
      <c r="CD56" s="77"/>
      <c r="CE56" s="77"/>
      <c r="CF56" s="77"/>
      <c r="CG56" s="77"/>
      <c r="CH56" s="77"/>
      <c r="CI56" s="77"/>
      <c r="CJ56" s="77"/>
      <c r="CK56" s="77"/>
      <c r="CL56" s="77"/>
      <c r="CM56" s="77"/>
      <c r="CN56" s="77"/>
      <c r="CO56" s="77"/>
      <c r="CP56" s="77"/>
      <c r="CQ56" s="77"/>
      <c r="CR56" s="77"/>
      <c r="CS56" s="77"/>
      <c r="CT56" s="77"/>
      <c r="CU56" s="77"/>
      <c r="CV56" s="77"/>
    </row>
    <row r="57" spans="3:100">
      <c r="K57" s="91"/>
      <c r="L57" s="91"/>
      <c r="M57" s="91"/>
      <c r="N57" s="91"/>
      <c r="O57" s="91"/>
      <c r="P57" s="91"/>
      <c r="Q57" s="91"/>
      <c r="R57" s="91"/>
      <c r="S57" s="143"/>
      <c r="T57" s="91"/>
      <c r="U57" s="91"/>
      <c r="V57" s="91"/>
      <c r="W57" s="91"/>
      <c r="X57" s="91"/>
      <c r="Y57" s="91"/>
      <c r="Z57" s="91"/>
      <c r="AA57" s="91"/>
      <c r="AB57" s="91"/>
      <c r="AC57" s="91"/>
      <c r="AD57" s="91"/>
      <c r="AE57" s="91"/>
      <c r="AF57" s="91"/>
      <c r="AG57" s="91"/>
      <c r="AH57" s="91"/>
      <c r="AI57" s="91"/>
      <c r="AJ57" s="91"/>
      <c r="AK57" s="91"/>
      <c r="AL57" s="91"/>
      <c r="AM57" s="91"/>
      <c r="AN57" s="91"/>
      <c r="AO57" s="91"/>
      <c r="AP57" s="91"/>
      <c r="AQ57" s="91"/>
      <c r="AR57" s="91"/>
      <c r="AS57" s="91"/>
      <c r="AT57" s="91"/>
      <c r="AU57" s="91"/>
      <c r="AV57" s="91"/>
      <c r="AW57" s="91"/>
      <c r="AX57" s="91"/>
      <c r="AY57" s="91"/>
      <c r="AZ57" s="91"/>
      <c r="BA57" s="91"/>
      <c r="BB57" s="91"/>
      <c r="BC57" s="91"/>
      <c r="BD57" s="91"/>
      <c r="BE57" s="91"/>
      <c r="BF57" s="91"/>
      <c r="BG57" s="91"/>
      <c r="BH57" s="91"/>
      <c r="BI57" s="77"/>
      <c r="BJ57" s="77"/>
      <c r="BK57" s="77"/>
      <c r="BL57" s="77"/>
      <c r="BM57" s="77"/>
      <c r="BN57" s="77"/>
      <c r="BO57" s="77"/>
      <c r="BP57" s="77"/>
      <c r="BQ57" s="77"/>
      <c r="BR57" s="77"/>
      <c r="BS57" s="77"/>
      <c r="BT57" s="77"/>
      <c r="BU57" s="77"/>
      <c r="BV57" s="77"/>
      <c r="BW57" s="77"/>
      <c r="BX57" s="77"/>
      <c r="BY57" s="77"/>
      <c r="BZ57" s="77"/>
      <c r="CA57" s="77"/>
      <c r="CB57" s="77"/>
      <c r="CC57" s="77"/>
      <c r="CD57" s="77"/>
      <c r="CE57" s="77"/>
      <c r="CF57" s="77"/>
      <c r="CG57" s="77"/>
      <c r="CH57" s="77"/>
      <c r="CI57" s="77"/>
      <c r="CJ57" s="77"/>
      <c r="CK57" s="77"/>
      <c r="CL57" s="77"/>
      <c r="CM57" s="77"/>
      <c r="CN57" s="77"/>
      <c r="CO57" s="77"/>
      <c r="CP57" s="77"/>
      <c r="CQ57" s="77"/>
      <c r="CR57" s="77"/>
      <c r="CS57" s="77"/>
      <c r="CT57" s="77"/>
      <c r="CU57" s="77"/>
      <c r="CV57" s="77"/>
    </row>
    <row r="58" spans="3:100">
      <c r="C58" s="226">
        <f>MAX($B$4:C57)+0.1</f>
        <v>1.2000000000000002</v>
      </c>
      <c r="D58" s="227" t="s">
        <v>186</v>
      </c>
      <c r="E58" s="33"/>
      <c r="F58" s="33"/>
      <c r="G58" s="32"/>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77"/>
      <c r="BM58" s="77"/>
      <c r="BN58" s="77"/>
      <c r="BO58" s="77"/>
      <c r="BP58" s="77"/>
      <c r="BQ58" s="77"/>
      <c r="BR58" s="77"/>
      <c r="BS58" s="77"/>
      <c r="BT58" s="77"/>
      <c r="BU58" s="77"/>
      <c r="BV58" s="77"/>
      <c r="BW58" s="77"/>
      <c r="BX58" s="77"/>
      <c r="BY58" s="77"/>
      <c r="BZ58" s="77"/>
      <c r="CA58" s="77"/>
      <c r="CB58" s="77"/>
      <c r="CC58" s="77"/>
      <c r="CD58" s="77"/>
      <c r="CE58" s="77"/>
      <c r="CF58" s="77"/>
      <c r="CG58" s="77"/>
      <c r="CH58" s="77"/>
      <c r="CI58" s="77"/>
      <c r="CJ58" s="77"/>
      <c r="CK58" s="77"/>
      <c r="CL58" s="77"/>
      <c r="CM58" s="77"/>
      <c r="CN58" s="77"/>
      <c r="CO58" s="77"/>
      <c r="CP58" s="77"/>
      <c r="CQ58" s="77"/>
      <c r="CR58" s="77"/>
      <c r="CS58" s="77"/>
      <c r="CT58" s="77"/>
      <c r="CU58" s="77"/>
      <c r="CV58" s="77"/>
    </row>
    <row r="59" spans="3:100">
      <c r="E59" s="105"/>
      <c r="F59" s="105"/>
      <c r="K59" s="91"/>
      <c r="L59" s="91"/>
      <c r="M59" s="91"/>
      <c r="N59" s="91"/>
      <c r="O59" s="91"/>
      <c r="P59" s="91"/>
      <c r="Q59" s="91"/>
      <c r="R59" s="91"/>
      <c r="S59" s="143"/>
      <c r="T59" s="91"/>
      <c r="U59" s="91"/>
      <c r="V59" s="91"/>
      <c r="W59" s="91"/>
      <c r="X59" s="91"/>
      <c r="Y59" s="91"/>
      <c r="Z59" s="91"/>
      <c r="AA59" s="91"/>
      <c r="AB59" s="91"/>
      <c r="AC59" s="91"/>
      <c r="AD59" s="91"/>
      <c r="AE59" s="91"/>
      <c r="AF59" s="91"/>
      <c r="AG59" s="91"/>
      <c r="AH59" s="91"/>
      <c r="AI59" s="91"/>
      <c r="AJ59" s="91"/>
      <c r="AK59" s="91"/>
      <c r="AL59" s="91"/>
      <c r="AM59" s="91"/>
      <c r="AN59" s="91"/>
      <c r="AO59" s="91"/>
      <c r="AP59" s="91"/>
      <c r="AQ59" s="91"/>
      <c r="AR59" s="91"/>
      <c r="AS59" s="91"/>
      <c r="AT59" s="91"/>
      <c r="AU59" s="91"/>
      <c r="AV59" s="91"/>
      <c r="AW59" s="91"/>
      <c r="AX59" s="91"/>
      <c r="AY59" s="91"/>
      <c r="AZ59" s="91"/>
      <c r="BA59" s="91"/>
      <c r="BB59" s="91"/>
      <c r="BC59" s="91"/>
      <c r="BD59" s="91"/>
      <c r="BE59" s="91"/>
      <c r="BF59" s="91"/>
      <c r="BG59" s="91"/>
      <c r="BH59" s="91"/>
      <c r="BI59" s="77"/>
      <c r="BJ59" s="77"/>
      <c r="BK59" s="77"/>
      <c r="BL59" s="77"/>
      <c r="BM59" s="77"/>
      <c r="BN59" s="77"/>
      <c r="BO59" s="77"/>
      <c r="BP59" s="77"/>
      <c r="BQ59" s="77"/>
      <c r="BR59" s="77"/>
      <c r="BS59" s="77"/>
      <c r="BT59" s="77"/>
      <c r="BU59" s="77"/>
      <c r="BV59" s="77"/>
      <c r="BW59" s="77"/>
      <c r="BX59" s="77"/>
      <c r="BY59" s="77"/>
      <c r="BZ59" s="77"/>
      <c r="CA59" s="77"/>
      <c r="CB59" s="77"/>
      <c r="CC59" s="77"/>
      <c r="CD59" s="77"/>
      <c r="CE59" s="77"/>
      <c r="CF59" s="77"/>
      <c r="CG59" s="77"/>
      <c r="CH59" s="77"/>
      <c r="CI59" s="77"/>
      <c r="CJ59" s="77"/>
      <c r="CK59" s="77"/>
      <c r="CL59" s="77"/>
      <c r="CM59" s="77"/>
      <c r="CN59" s="77"/>
      <c r="CO59" s="77"/>
      <c r="CP59" s="77"/>
      <c r="CQ59" s="77"/>
      <c r="CR59" s="77"/>
      <c r="CS59" s="77"/>
      <c r="CT59" s="77"/>
      <c r="CU59" s="77"/>
      <c r="CV59" s="77"/>
    </row>
    <row r="60" spans="3:100">
      <c r="E60" s="20" t="s">
        <v>122</v>
      </c>
      <c r="G60" s="4" t="s">
        <v>97</v>
      </c>
      <c r="H60" s="105" t="s">
        <v>181</v>
      </c>
      <c r="K60" s="91"/>
      <c r="L60" s="62" cm="1">
        <f t="array" ref="L60">IF(L$40=0,0,INDEX(Scenarios!$K92:$BD92,,MATCH(L$40,Scenarios!$K$88:$BD$88,0)))</f>
        <v>0</v>
      </c>
      <c r="M60" s="62" cm="1">
        <f t="array" ref="M60">IF(M$40=0,0,INDEX(Scenarios!$K92:$BD92,,MATCH(M$40,Scenarios!$K$88:$BD$88,0)))</f>
        <v>0</v>
      </c>
      <c r="N60" s="62" cm="1">
        <f t="array" ref="N60">IF(N$40=0,0,INDEX(Scenarios!$K92:$BD92,,MATCH(N$40,Scenarios!$K$88:$BD$88,0)))</f>
        <v>0</v>
      </c>
      <c r="O60" s="62" cm="1">
        <f t="array" ref="O60">IF(O$40=0,0,INDEX(Scenarios!$K92:$BD92,,MATCH(O$40,Scenarios!$K$88:$BD$88,0)))</f>
        <v>0</v>
      </c>
      <c r="P60" s="62" cm="1">
        <f t="array" ref="P60">IF(P$40=0,0,INDEX(Scenarios!$K92:$BD92,,MATCH(P$40,Scenarios!$K$88:$BD$88,0)))</f>
        <v>356.1548256309049</v>
      </c>
      <c r="Q60" s="62" cm="1">
        <f t="array" ref="Q60">IF(Q$40=0,0,INDEX(Scenarios!$K92:$BD92,,MATCH(Q$40,Scenarios!$K$88:$BD$88,0)))</f>
        <v>726.76128220897795</v>
      </c>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77"/>
      <c r="BJ60" s="77"/>
      <c r="BK60" s="77"/>
      <c r="BL60" s="77"/>
      <c r="BM60" s="77"/>
      <c r="BN60" s="77"/>
      <c r="BO60" s="77"/>
      <c r="BP60" s="77"/>
      <c r="BQ60" s="77"/>
      <c r="BR60" s="77"/>
      <c r="BS60" s="77"/>
      <c r="BT60" s="77"/>
      <c r="BU60" s="77"/>
      <c r="BV60" s="77"/>
      <c r="BW60" s="77"/>
      <c r="BX60" s="77"/>
      <c r="BY60" s="77"/>
      <c r="BZ60" s="77"/>
      <c r="CA60" s="77"/>
      <c r="CB60" s="77"/>
      <c r="CC60" s="77"/>
      <c r="CD60" s="77"/>
      <c r="CE60" s="77"/>
      <c r="CF60" s="77"/>
      <c r="CG60" s="77"/>
      <c r="CH60" s="77"/>
      <c r="CI60" s="77"/>
      <c r="CJ60" s="77"/>
      <c r="CK60" s="77"/>
      <c r="CL60" s="77"/>
      <c r="CM60" s="77"/>
      <c r="CN60" s="77"/>
      <c r="CO60" s="77"/>
      <c r="CP60" s="77"/>
      <c r="CQ60" s="77"/>
      <c r="CR60" s="77"/>
      <c r="CS60" s="77"/>
      <c r="CT60" s="77"/>
      <c r="CU60" s="77"/>
      <c r="CV60" s="77"/>
    </row>
    <row r="61" spans="3:100">
      <c r="E61" s="105" t="s">
        <v>123</v>
      </c>
      <c r="G61" s="4" t="s">
        <v>97</v>
      </c>
      <c r="H61" s="105" t="s">
        <v>181</v>
      </c>
      <c r="K61" s="91"/>
      <c r="L61" s="62" cm="1">
        <f t="array" ref="L61">IF(L$40=0,0,INDEX(Scenarios!$K93:$BD93,,MATCH(L$40,Scenarios!$K$88:$BD$88,0)))</f>
        <v>0</v>
      </c>
      <c r="M61" s="62" cm="1">
        <f t="array" ref="M61">IF(M$40=0,0,INDEX(Scenarios!$K93:$BD93,,MATCH(M$40,Scenarios!$K$88:$BD$88,0)))</f>
        <v>0</v>
      </c>
      <c r="N61" s="62" cm="1">
        <f t="array" ref="N61">IF(N$40=0,0,INDEX(Scenarios!$K93:$BD93,,MATCH(N$40,Scenarios!$K$88:$BD$88,0)))</f>
        <v>0</v>
      </c>
      <c r="O61" s="62" cm="1">
        <f t="array" ref="O61">IF(O$40=0,0,INDEX(Scenarios!$K93:$BD93,,MATCH(O$40,Scenarios!$K$88:$BD$88,0)))</f>
        <v>0</v>
      </c>
      <c r="P61" s="62" cm="1">
        <f t="array" ref="P61">IF(P$40=0,0,INDEX(Scenarios!$K93:$BD93,,MATCH(P$40,Scenarios!$K$88:$BD$88,0)))</f>
        <v>0</v>
      </c>
      <c r="Q61" s="62" cm="1">
        <f t="array" ref="Q61">IF(Q$40=0,0,INDEX(Scenarios!$K93:$BD93,,MATCH(Q$40,Scenarios!$K$88:$BD$88,0)))</f>
        <v>0</v>
      </c>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77"/>
      <c r="BJ61" s="77"/>
      <c r="BK61" s="77"/>
      <c r="BL61" s="77"/>
      <c r="BM61" s="77"/>
      <c r="BN61" s="77"/>
      <c r="BO61" s="77"/>
      <c r="BP61" s="77"/>
      <c r="BQ61" s="77"/>
      <c r="BR61" s="77"/>
      <c r="BS61" s="77"/>
      <c r="BT61" s="77"/>
      <c r="BU61" s="77"/>
      <c r="BV61" s="77"/>
      <c r="BW61" s="77"/>
      <c r="BX61" s="77"/>
      <c r="BY61" s="77"/>
      <c r="BZ61" s="77"/>
      <c r="CA61" s="77"/>
      <c r="CB61" s="77"/>
      <c r="CC61" s="77"/>
      <c r="CD61" s="77"/>
      <c r="CE61" s="77"/>
      <c r="CF61" s="77"/>
      <c r="CG61" s="77"/>
      <c r="CH61" s="77"/>
      <c r="CI61" s="77"/>
      <c r="CJ61" s="77"/>
      <c r="CK61" s="77"/>
      <c r="CL61" s="77"/>
      <c r="CM61" s="77"/>
      <c r="CN61" s="77"/>
      <c r="CO61" s="77"/>
      <c r="CP61" s="77"/>
      <c r="CQ61" s="77"/>
      <c r="CR61" s="77"/>
      <c r="CS61" s="77"/>
      <c r="CT61" s="77"/>
      <c r="CU61" s="77"/>
      <c r="CV61" s="77"/>
    </row>
    <row r="62" spans="3:100">
      <c r="E62" s="105" t="s">
        <v>187</v>
      </c>
      <c r="G62" s="4" t="s">
        <v>97</v>
      </c>
      <c r="H62" s="105" t="s">
        <v>181</v>
      </c>
      <c r="K62" s="91"/>
      <c r="L62" s="62" cm="1">
        <f t="array" ref="L62">IF(L$40=0,0,INDEX(Scenarios!$K98:$BD98,,MATCH(L$40,Scenarios!$K$88:$BD$88,0)))</f>
        <v>0</v>
      </c>
      <c r="M62" s="62" cm="1">
        <f t="array" ref="M62">IF(M$40=0,0,INDEX(Scenarios!$K98:$BD98,,MATCH(M$40,Scenarios!$K$88:$BD$88,0)))</f>
        <v>0</v>
      </c>
      <c r="N62" s="62" cm="1">
        <f t="array" ref="N62">IF(N$40=0,0,INDEX(Scenarios!$K98:$BD98,,MATCH(N$40,Scenarios!$K$88:$BD$88,0)))</f>
        <v>0</v>
      </c>
      <c r="O62" s="62" cm="1">
        <f t="array" ref="O62">IF(O$40=0,0,INDEX(Scenarios!$K98:$BD98,,MATCH(O$40,Scenarios!$K$88:$BD$88,0)))</f>
        <v>0</v>
      </c>
      <c r="P62" s="62" cm="1">
        <f t="array" ref="P62">IF(P$40=0,0,INDEX(Scenarios!$K98:$BD98,,MATCH(P$40,Scenarios!$K$88:$BD$88,0)))</f>
        <v>0</v>
      </c>
      <c r="Q62" s="62" cm="1">
        <f t="array" ref="Q62">IF(Q$40=0,0,INDEX(Scenarios!$K98:$BD98,,MATCH(Q$40,Scenarios!$K$88:$BD$88,0)))</f>
        <v>0</v>
      </c>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77"/>
      <c r="BJ62" s="77"/>
      <c r="BK62" s="77"/>
      <c r="BL62" s="77"/>
      <c r="BM62" s="77"/>
      <c r="BN62" s="77"/>
      <c r="BO62" s="77"/>
      <c r="BP62" s="77"/>
      <c r="BQ62" s="77"/>
      <c r="BR62" s="77"/>
      <c r="BS62" s="77"/>
      <c r="BT62" s="77"/>
      <c r="BU62" s="77"/>
      <c r="BV62" s="77"/>
      <c r="BW62" s="77"/>
      <c r="BX62" s="77"/>
      <c r="BY62" s="77"/>
      <c r="BZ62" s="77"/>
      <c r="CA62" s="77"/>
      <c r="CB62" s="77"/>
      <c r="CC62" s="77"/>
      <c r="CD62" s="77"/>
      <c r="CE62" s="77"/>
      <c r="CF62" s="77"/>
      <c r="CG62" s="77"/>
      <c r="CH62" s="77"/>
      <c r="CI62" s="77"/>
      <c r="CJ62" s="77"/>
      <c r="CK62" s="77"/>
      <c r="CL62" s="77"/>
      <c r="CM62" s="77"/>
      <c r="CN62" s="77"/>
      <c r="CO62" s="77"/>
      <c r="CP62" s="77"/>
      <c r="CQ62" s="77"/>
      <c r="CR62" s="77"/>
      <c r="CS62" s="77"/>
      <c r="CT62" s="77"/>
      <c r="CU62" s="77"/>
      <c r="CV62" s="77"/>
    </row>
    <row r="63" spans="3:100">
      <c r="E63" s="105" t="s">
        <v>188</v>
      </c>
      <c r="G63" s="4" t="s">
        <v>97</v>
      </c>
      <c r="H63" s="105" t="s">
        <v>183</v>
      </c>
      <c r="K63" s="91"/>
      <c r="L63" s="125"/>
      <c r="M63" s="125"/>
      <c r="N63" s="125"/>
      <c r="O63" s="125"/>
      <c r="P63" s="125"/>
      <c r="Q63" s="125"/>
      <c r="R63" s="125"/>
      <c r="S63" s="63"/>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c r="BI63" s="77"/>
      <c r="BJ63" s="77"/>
      <c r="BK63" s="77"/>
      <c r="BL63" s="77"/>
      <c r="BM63" s="77"/>
      <c r="BN63" s="77"/>
      <c r="BO63" s="77"/>
      <c r="BP63" s="77"/>
      <c r="BQ63" s="77"/>
      <c r="BR63" s="77"/>
      <c r="BS63" s="77"/>
      <c r="BT63" s="77"/>
      <c r="BU63" s="77"/>
      <c r="BV63" s="77"/>
      <c r="BW63" s="77"/>
      <c r="BX63" s="77"/>
      <c r="BY63" s="77"/>
      <c r="BZ63" s="77"/>
      <c r="CA63" s="77"/>
      <c r="CB63" s="77"/>
      <c r="CC63" s="77"/>
      <c r="CD63" s="77"/>
      <c r="CE63" s="77"/>
      <c r="CF63" s="77"/>
      <c r="CG63" s="77"/>
      <c r="CH63" s="77"/>
      <c r="CI63" s="77"/>
      <c r="CJ63" s="77"/>
      <c r="CK63" s="77"/>
      <c r="CL63" s="77"/>
      <c r="CM63" s="77"/>
      <c r="CN63" s="77"/>
      <c r="CO63" s="77"/>
      <c r="CP63" s="77"/>
      <c r="CQ63" s="77"/>
      <c r="CR63" s="77"/>
      <c r="CS63" s="77"/>
      <c r="CT63" s="77"/>
      <c r="CU63" s="77"/>
      <c r="CV63" s="77"/>
    </row>
    <row r="64" spans="3:100">
      <c r="E64" s="105" t="s">
        <v>189</v>
      </c>
      <c r="G64" s="4" t="s">
        <v>97</v>
      </c>
      <c r="H64" s="105" t="s">
        <v>183</v>
      </c>
      <c r="K64" s="91"/>
      <c r="L64" s="125"/>
      <c r="M64" s="125"/>
      <c r="N64" s="125"/>
      <c r="O64" s="125"/>
      <c r="P64" s="125"/>
      <c r="Q64" s="125"/>
      <c r="R64" s="125"/>
      <c r="S64" s="63"/>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25"/>
      <c r="BC64" s="125"/>
      <c r="BD64" s="125"/>
      <c r="BE64" s="125"/>
      <c r="BF64" s="125"/>
      <c r="BG64" s="125"/>
      <c r="BH64" s="125"/>
      <c r="BI64" s="77"/>
      <c r="BJ64" s="77"/>
      <c r="BK64" s="77"/>
      <c r="BL64" s="77"/>
      <c r="BM64" s="77"/>
      <c r="BN64" s="77"/>
      <c r="BO64" s="77"/>
      <c r="BP64" s="77"/>
      <c r="BQ64" s="77"/>
      <c r="BR64" s="77"/>
      <c r="BS64" s="77"/>
      <c r="BT64" s="77"/>
      <c r="BU64" s="77"/>
      <c r="BV64" s="77"/>
      <c r="BW64" s="77"/>
      <c r="BX64" s="77"/>
      <c r="BY64" s="77"/>
      <c r="BZ64" s="77"/>
      <c r="CA64" s="77"/>
      <c r="CB64" s="77"/>
      <c r="CC64" s="77"/>
      <c r="CD64" s="77"/>
      <c r="CE64" s="77"/>
      <c r="CF64" s="77"/>
      <c r="CG64" s="77"/>
      <c r="CH64" s="77"/>
      <c r="CI64" s="77"/>
      <c r="CJ64" s="77"/>
      <c r="CK64" s="77"/>
      <c r="CL64" s="77"/>
      <c r="CM64" s="77"/>
      <c r="CN64" s="77"/>
      <c r="CO64" s="77"/>
      <c r="CP64" s="77"/>
      <c r="CQ64" s="77"/>
      <c r="CR64" s="77"/>
      <c r="CS64" s="77"/>
      <c r="CT64" s="77"/>
      <c r="CU64" s="77"/>
      <c r="CV64" s="77"/>
    </row>
    <row r="65" spans="2:100">
      <c r="E65" s="105" t="s">
        <v>185</v>
      </c>
      <c r="G65" s="4" t="s">
        <v>97</v>
      </c>
      <c r="H65" s="105" t="s">
        <v>183</v>
      </c>
      <c r="K65" s="91"/>
      <c r="L65" s="125"/>
      <c r="M65" s="125"/>
      <c r="N65" s="125"/>
      <c r="O65" s="125"/>
      <c r="P65" s="125"/>
      <c r="Q65" s="125"/>
      <c r="R65" s="125"/>
      <c r="S65" s="63"/>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5"/>
      <c r="AY65" s="125"/>
      <c r="AZ65" s="125"/>
      <c r="BA65" s="125"/>
      <c r="BB65" s="125"/>
      <c r="BC65" s="125"/>
      <c r="BD65" s="125"/>
      <c r="BE65" s="125"/>
      <c r="BF65" s="125"/>
      <c r="BG65" s="125"/>
      <c r="BH65" s="125"/>
      <c r="BI65" s="77"/>
      <c r="BJ65" s="77"/>
      <c r="BK65" s="77"/>
      <c r="BL65" s="77"/>
      <c r="BM65" s="77"/>
      <c r="BN65" s="77"/>
      <c r="BO65" s="77"/>
      <c r="BP65" s="77"/>
      <c r="BQ65" s="77"/>
      <c r="BR65" s="77"/>
      <c r="BS65" s="77"/>
      <c r="BT65" s="77"/>
      <c r="BU65" s="77"/>
      <c r="BV65" s="77"/>
      <c r="BW65" s="77"/>
      <c r="BX65" s="77"/>
      <c r="BY65" s="77"/>
      <c r="BZ65" s="77"/>
      <c r="CA65" s="77"/>
      <c r="CB65" s="77"/>
      <c r="CC65" s="77"/>
      <c r="CD65" s="77"/>
      <c r="CE65" s="77"/>
      <c r="CF65" s="77"/>
      <c r="CG65" s="77"/>
      <c r="CH65" s="77"/>
      <c r="CI65" s="77"/>
      <c r="CJ65" s="77"/>
      <c r="CK65" s="77"/>
      <c r="CL65" s="77"/>
      <c r="CM65" s="77"/>
      <c r="CN65" s="77"/>
      <c r="CO65" s="77"/>
      <c r="CP65" s="77"/>
      <c r="CQ65" s="77"/>
      <c r="CR65" s="77"/>
      <c r="CS65" s="77"/>
      <c r="CT65" s="77"/>
      <c r="CU65" s="77"/>
      <c r="CV65" s="77"/>
    </row>
    <row r="66" spans="2:100">
      <c r="K66" s="91"/>
      <c r="L66" s="91"/>
      <c r="M66" s="91"/>
      <c r="N66" s="91"/>
      <c r="O66" s="91"/>
      <c r="P66" s="91"/>
      <c r="Q66" s="91"/>
      <c r="R66" s="91"/>
      <c r="S66" s="143"/>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77"/>
      <c r="BJ66" s="77"/>
      <c r="BK66" s="77"/>
      <c r="BL66" s="77"/>
      <c r="BM66" s="77"/>
      <c r="BN66" s="77"/>
      <c r="BO66" s="77"/>
      <c r="BP66" s="77"/>
      <c r="BQ66" s="77"/>
      <c r="BR66" s="77"/>
      <c r="BS66" s="77"/>
      <c r="BT66" s="77"/>
      <c r="BU66" s="77"/>
      <c r="BV66" s="77"/>
      <c r="BW66" s="77"/>
      <c r="BX66" s="77"/>
      <c r="BY66" s="77"/>
      <c r="BZ66" s="77"/>
      <c r="CA66" s="77"/>
      <c r="CB66" s="77"/>
      <c r="CC66" s="77"/>
      <c r="CD66" s="77"/>
      <c r="CE66" s="77"/>
      <c r="CF66" s="77"/>
      <c r="CG66" s="77"/>
      <c r="CH66" s="77"/>
      <c r="CI66" s="77"/>
      <c r="CJ66" s="77"/>
      <c r="CK66" s="77"/>
      <c r="CL66" s="77"/>
      <c r="CM66" s="77"/>
      <c r="CN66" s="77"/>
      <c r="CO66" s="77"/>
      <c r="CP66" s="77"/>
      <c r="CQ66" s="77"/>
      <c r="CR66" s="77"/>
      <c r="CS66" s="77"/>
      <c r="CT66" s="77"/>
      <c r="CU66" s="77"/>
      <c r="CV66" s="77"/>
    </row>
    <row r="67" spans="2:100">
      <c r="C67" s="226">
        <f>MAX($B$4:C66)+0.1</f>
        <v>1.3000000000000003</v>
      </c>
      <c r="D67" s="227" t="s">
        <v>190</v>
      </c>
      <c r="E67" s="33"/>
      <c r="F67" s="33"/>
      <c r="G67" s="32"/>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77"/>
      <c r="BM67" s="77"/>
      <c r="BN67" s="77"/>
      <c r="BO67" s="77"/>
      <c r="BP67" s="77"/>
      <c r="BQ67" s="77"/>
      <c r="BR67" s="77"/>
      <c r="BS67" s="77"/>
      <c r="BT67" s="77"/>
      <c r="BU67" s="77"/>
      <c r="BV67" s="77"/>
      <c r="BW67" s="77"/>
      <c r="BX67" s="77"/>
      <c r="BY67" s="77"/>
      <c r="BZ67" s="77"/>
      <c r="CA67" s="77"/>
      <c r="CB67" s="77"/>
      <c r="CC67" s="77"/>
      <c r="CD67" s="77"/>
      <c r="CE67" s="77"/>
      <c r="CF67" s="77"/>
      <c r="CG67" s="77"/>
      <c r="CH67" s="77"/>
      <c r="CI67" s="77"/>
      <c r="CJ67" s="77"/>
      <c r="CK67" s="77"/>
      <c r="CL67" s="77"/>
      <c r="CM67" s="77"/>
      <c r="CN67" s="77"/>
      <c r="CO67" s="77"/>
      <c r="CP67" s="77"/>
      <c r="CQ67" s="77"/>
      <c r="CR67" s="77"/>
      <c r="CS67" s="77"/>
      <c r="CT67" s="77"/>
      <c r="CU67" s="77"/>
      <c r="CV67" s="77"/>
    </row>
    <row r="68" spans="2:100">
      <c r="E68" s="105"/>
      <c r="F68" s="105"/>
      <c r="K68" s="91"/>
      <c r="L68" s="91"/>
      <c r="M68" s="91"/>
      <c r="N68" s="91"/>
      <c r="O68" s="91"/>
      <c r="P68" s="91"/>
      <c r="Q68" s="91"/>
      <c r="R68" s="91"/>
      <c r="S68" s="143"/>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77"/>
      <c r="BJ68" s="77"/>
      <c r="BK68" s="77"/>
      <c r="BL68" s="77"/>
      <c r="BM68" s="77"/>
      <c r="BN68" s="77"/>
      <c r="BO68" s="77"/>
      <c r="BP68" s="77"/>
      <c r="BQ68" s="77"/>
      <c r="BR68" s="77"/>
      <c r="BS68" s="77"/>
      <c r="BT68" s="77"/>
      <c r="BU68" s="77"/>
      <c r="BV68" s="77"/>
      <c r="BW68" s="77"/>
      <c r="BX68" s="77"/>
      <c r="BY68" s="77"/>
      <c r="BZ68" s="77"/>
      <c r="CA68" s="77"/>
      <c r="CB68" s="77"/>
      <c r="CC68" s="77"/>
      <c r="CD68" s="77"/>
      <c r="CE68" s="77"/>
      <c r="CF68" s="77"/>
      <c r="CG68" s="77"/>
      <c r="CH68" s="77"/>
      <c r="CI68" s="77"/>
      <c r="CJ68" s="77"/>
      <c r="CK68" s="77"/>
      <c r="CL68" s="77"/>
      <c r="CM68" s="77"/>
      <c r="CN68" s="77"/>
      <c r="CO68" s="77"/>
      <c r="CP68" s="77"/>
      <c r="CQ68" s="77"/>
      <c r="CR68" s="77"/>
      <c r="CS68" s="77"/>
      <c r="CT68" s="77"/>
      <c r="CU68" s="77"/>
      <c r="CV68" s="77"/>
    </row>
    <row r="69" spans="2:100">
      <c r="E69" s="20" t="s">
        <v>124</v>
      </c>
      <c r="F69" s="105"/>
      <c r="G69" s="4" t="s">
        <v>97</v>
      </c>
      <c r="H69" s="105" t="s">
        <v>181</v>
      </c>
      <c r="K69" s="91"/>
      <c r="L69" s="62" cm="1">
        <f t="array" ref="L69">IF(L$40=0,0,INDEX(Scenarios!$K94:$BD94,,MATCH(L$40,Scenarios!$K$88:$BD$88,0)))</f>
        <v>0</v>
      </c>
      <c r="M69" s="62" cm="1">
        <f t="array" ref="M69">IF(M$40=0,0,INDEX(Scenarios!$K94:$BD94,,MATCH(M$40,Scenarios!$K$88:$BD$88,0)))</f>
        <v>0</v>
      </c>
      <c r="N69" s="62" cm="1">
        <f t="array" ref="N69">IF(N$40=0,0,INDEX(Scenarios!$K94:$BD94,,MATCH(N$40,Scenarios!$K$88:$BD$88,0)))</f>
        <v>0</v>
      </c>
      <c r="O69" s="62" cm="1">
        <f t="array" ref="O69">IF(O$40=0,0,INDEX(Scenarios!$K94:$BD94,,MATCH(O$40,Scenarios!$K$88:$BD$88,0)))</f>
        <v>0</v>
      </c>
      <c r="P69" s="62" cm="1">
        <f t="array" ref="P69">IF(P$40=0,0,INDEX(Scenarios!$K94:$BD94,,MATCH(P$40,Scenarios!$K$88:$BD$88,0)))</f>
        <v>206.1</v>
      </c>
      <c r="Q69" s="62" cm="1">
        <f t="array" ref="Q69">IF(Q$40=0,0,INDEX(Scenarios!$K94:$BD94,,MATCH(Q$40,Scenarios!$K$88:$BD$88,0)))</f>
        <v>0</v>
      </c>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77"/>
      <c r="BJ69" s="77"/>
      <c r="BK69" s="77"/>
      <c r="BL69" s="77"/>
      <c r="BM69" s="77"/>
      <c r="BN69" s="77"/>
      <c r="BO69" s="77"/>
      <c r="BP69" s="77"/>
      <c r="BQ69" s="77"/>
      <c r="BR69" s="77"/>
      <c r="BS69" s="77"/>
      <c r="BT69" s="77"/>
      <c r="BU69" s="77"/>
      <c r="BV69" s="77"/>
      <c r="BW69" s="77"/>
      <c r="BX69" s="77"/>
      <c r="BY69" s="77"/>
      <c r="BZ69" s="77"/>
      <c r="CA69" s="77"/>
      <c r="CB69" s="77"/>
      <c r="CC69" s="77"/>
      <c r="CD69" s="77"/>
      <c r="CE69" s="77"/>
      <c r="CF69" s="77"/>
      <c r="CG69" s="77"/>
      <c r="CH69" s="77"/>
      <c r="CI69" s="77"/>
      <c r="CJ69" s="77"/>
      <c r="CK69" s="77"/>
      <c r="CL69" s="77"/>
      <c r="CM69" s="77"/>
      <c r="CN69" s="77"/>
      <c r="CO69" s="77"/>
      <c r="CP69" s="77"/>
      <c r="CQ69" s="77"/>
      <c r="CR69" s="77"/>
      <c r="CS69" s="77"/>
      <c r="CT69" s="77"/>
      <c r="CU69" s="77"/>
      <c r="CV69" s="77"/>
    </row>
    <row r="70" spans="2:100">
      <c r="E70" s="20" t="s">
        <v>125</v>
      </c>
      <c r="F70" s="105"/>
      <c r="G70" s="4" t="s">
        <v>97</v>
      </c>
      <c r="H70" s="105" t="s">
        <v>181</v>
      </c>
      <c r="K70" s="91"/>
      <c r="L70" s="62" cm="1">
        <f t="array" ref="L70">IF(L$40=0,0,INDEX(Scenarios!$K95:$BD95,,MATCH(L$40,Scenarios!$K$88:$BD$88,0)))</f>
        <v>0</v>
      </c>
      <c r="M70" s="62" cm="1">
        <f t="array" ref="M70">IF(M$40=0,0,INDEX(Scenarios!$K95:$BD95,,MATCH(M$40,Scenarios!$K$88:$BD$88,0)))</f>
        <v>0</v>
      </c>
      <c r="N70" s="62" cm="1">
        <f t="array" ref="N70">IF(N$40=0,0,INDEX(Scenarios!$K95:$BD95,,MATCH(N$40,Scenarios!$K$88:$BD$88,0)))</f>
        <v>0</v>
      </c>
      <c r="O70" s="62" cm="1">
        <f t="array" ref="O70">IF(O$40=0,0,INDEX(Scenarios!$K95:$BD95,,MATCH(O$40,Scenarios!$K$88:$BD$88,0)))</f>
        <v>0</v>
      </c>
      <c r="P70" s="62" cm="1">
        <f t="array" ref="P70">IF(P$40=0,0,INDEX(Scenarios!$K95:$BD95,,MATCH(P$40,Scenarios!$K$88:$BD$88,0)))</f>
        <v>21.91657205359245</v>
      </c>
      <c r="Q70" s="62" cm="1">
        <f t="array" ref="Q70">IF(Q$40=0,0,INDEX(Scenarios!$K95:$BD95,,MATCH(Q$40,Scenarios!$K$88:$BD$88,0)))</f>
        <v>0</v>
      </c>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c r="BI70" s="77"/>
      <c r="BJ70" s="77"/>
      <c r="BK70" s="77"/>
      <c r="BL70" s="77"/>
      <c r="BM70" s="77"/>
      <c r="BN70" s="77"/>
      <c r="BO70" s="77"/>
      <c r="BP70" s="77"/>
      <c r="BQ70" s="77"/>
      <c r="BR70" s="77"/>
      <c r="BS70" s="77"/>
      <c r="BT70" s="77"/>
      <c r="BU70" s="77"/>
      <c r="BV70" s="77"/>
      <c r="BW70" s="77"/>
      <c r="BX70" s="77"/>
      <c r="BY70" s="77"/>
      <c r="BZ70" s="77"/>
      <c r="CA70" s="77"/>
      <c r="CB70" s="77"/>
      <c r="CC70" s="77"/>
      <c r="CD70" s="77"/>
      <c r="CE70" s="77"/>
      <c r="CF70" s="77"/>
      <c r="CG70" s="77"/>
      <c r="CH70" s="77"/>
      <c r="CI70" s="77"/>
      <c r="CJ70" s="77"/>
      <c r="CK70" s="77"/>
      <c r="CL70" s="77"/>
      <c r="CM70" s="77"/>
      <c r="CN70" s="77"/>
      <c r="CO70" s="77"/>
      <c r="CP70" s="77"/>
      <c r="CQ70" s="77"/>
      <c r="CR70" s="77"/>
      <c r="CS70" s="77"/>
      <c r="CT70" s="77"/>
      <c r="CU70" s="77"/>
      <c r="CV70" s="77"/>
    </row>
    <row r="71" spans="2:100">
      <c r="E71" s="105" t="s">
        <v>126</v>
      </c>
      <c r="G71" s="4" t="s">
        <v>97</v>
      </c>
      <c r="H71" s="105" t="s">
        <v>181</v>
      </c>
      <c r="K71" s="91"/>
      <c r="L71" s="62" cm="1">
        <f t="array" ref="L71">IF(L$40=0,0,INDEX(Scenarios!$K96:$BD96,,MATCH(L$40,Scenarios!$K$88:$BD$88,0)))</f>
        <v>0</v>
      </c>
      <c r="M71" s="62" cm="1">
        <f t="array" ref="M71">IF(M$40=0,0,INDEX(Scenarios!$K96:$BD96,,MATCH(M$40,Scenarios!$K$88:$BD$88,0)))</f>
        <v>0</v>
      </c>
      <c r="N71" s="62" cm="1">
        <f t="array" ref="N71">IF(N$40=0,0,INDEX(Scenarios!$K96:$BD96,,MATCH(N$40,Scenarios!$K$88:$BD$88,0)))</f>
        <v>0</v>
      </c>
      <c r="O71" s="62" cm="1">
        <f t="array" ref="O71">IF(O$40=0,0,INDEX(Scenarios!$K96:$BD96,,MATCH(O$40,Scenarios!$K$88:$BD$88,0)))</f>
        <v>0</v>
      </c>
      <c r="P71" s="62" cm="1">
        <f t="array" ref="P71">IF(P$40=0,0,INDEX(Scenarios!$K96:$BD96,,MATCH(P$40,Scenarios!$K$88:$BD$88,0)))</f>
        <v>13.223469776298492</v>
      </c>
      <c r="Q71" s="62" cm="1">
        <f t="array" ref="Q71">IF(Q$40=0,0,INDEX(Scenarios!$K96:$BD96,,MATCH(Q$40,Scenarios!$K$88:$BD$88,0)))</f>
        <v>2.9870087782633639</v>
      </c>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77"/>
      <c r="BJ71" s="77"/>
      <c r="BK71" s="77"/>
      <c r="BL71" s="77"/>
      <c r="BM71" s="77"/>
      <c r="BN71" s="77"/>
      <c r="BO71" s="77"/>
      <c r="BP71" s="77"/>
      <c r="BQ71" s="77"/>
      <c r="BR71" s="77"/>
      <c r="BS71" s="77"/>
      <c r="BT71" s="77"/>
      <c r="BU71" s="77"/>
      <c r="BV71" s="77"/>
      <c r="BW71" s="77"/>
      <c r="BX71" s="77"/>
      <c r="BY71" s="77"/>
      <c r="BZ71" s="77"/>
      <c r="CA71" s="77"/>
      <c r="CB71" s="77"/>
      <c r="CC71" s="77"/>
      <c r="CD71" s="77"/>
      <c r="CE71" s="77"/>
      <c r="CF71" s="77"/>
      <c r="CG71" s="77"/>
      <c r="CH71" s="77"/>
      <c r="CI71" s="77"/>
      <c r="CJ71" s="77"/>
      <c r="CK71" s="77"/>
      <c r="CL71" s="77"/>
      <c r="CM71" s="77"/>
      <c r="CN71" s="77"/>
      <c r="CO71" s="77"/>
      <c r="CP71" s="77"/>
      <c r="CQ71" s="77"/>
      <c r="CR71" s="77"/>
      <c r="CS71" s="77"/>
      <c r="CT71" s="77"/>
      <c r="CU71" s="77"/>
      <c r="CV71" s="77"/>
    </row>
    <row r="72" spans="2:100">
      <c r="E72" s="105" t="s">
        <v>127</v>
      </c>
      <c r="G72" s="4" t="s">
        <v>97</v>
      </c>
      <c r="H72" s="105" t="s">
        <v>181</v>
      </c>
      <c r="K72" s="91"/>
      <c r="L72" s="62" cm="1">
        <f t="array" ref="L72">IF(L$40=0,0,INDEX(Scenarios!$K97:$BD97,,MATCH(L$40,Scenarios!$K$88:$BD$88,0)))</f>
        <v>0</v>
      </c>
      <c r="M72" s="62" cm="1">
        <f t="array" ref="M72">IF(M$40=0,0,INDEX(Scenarios!$K97:$BD97,,MATCH(M$40,Scenarios!$K$88:$BD$88,0)))</f>
        <v>0</v>
      </c>
      <c r="N72" s="62" cm="1">
        <f t="array" ref="N72">IF(N$40=0,0,INDEX(Scenarios!$K97:$BD97,,MATCH(N$40,Scenarios!$K$88:$BD$88,0)))</f>
        <v>0</v>
      </c>
      <c r="O72" s="62" cm="1">
        <f t="array" ref="O72">IF(O$40=0,0,INDEX(Scenarios!$K97:$BD97,,MATCH(O$40,Scenarios!$K$88:$BD$88,0)))</f>
        <v>0</v>
      </c>
      <c r="P72" s="62" cm="1">
        <f t="array" ref="P72">IF(P$40=0,0,INDEX(Scenarios!$K97:$BD97,,MATCH(P$40,Scenarios!$K$88:$BD$88,0)))</f>
        <v>0</v>
      </c>
      <c r="Q72" s="62" cm="1">
        <f t="array" ref="Q72">IF(Q$40=0,0,INDEX(Scenarios!$K97:$BD97,,MATCH(Q$40,Scenarios!$K$88:$BD$88,0)))</f>
        <v>0</v>
      </c>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77"/>
      <c r="BJ72" s="77"/>
      <c r="BK72" s="77"/>
      <c r="BL72" s="77"/>
      <c r="BM72" s="77"/>
      <c r="BN72" s="77"/>
      <c r="BO72" s="77"/>
      <c r="BP72" s="77"/>
      <c r="BQ72" s="77"/>
      <c r="BR72" s="77"/>
      <c r="BS72" s="77"/>
      <c r="BT72" s="77"/>
      <c r="BU72" s="77"/>
      <c r="BV72" s="77"/>
      <c r="BW72" s="77"/>
      <c r="BX72" s="77"/>
      <c r="BY72" s="77"/>
      <c r="BZ72" s="77"/>
      <c r="CA72" s="77"/>
      <c r="CB72" s="77"/>
      <c r="CC72" s="77"/>
      <c r="CD72" s="77"/>
      <c r="CE72" s="77"/>
      <c r="CF72" s="77"/>
      <c r="CG72" s="77"/>
      <c r="CH72" s="77"/>
      <c r="CI72" s="77"/>
      <c r="CJ72" s="77"/>
      <c r="CK72" s="77"/>
      <c r="CL72" s="77"/>
      <c r="CM72" s="77"/>
      <c r="CN72" s="77"/>
      <c r="CO72" s="77"/>
      <c r="CP72" s="77"/>
      <c r="CQ72" s="77"/>
      <c r="CR72" s="77"/>
      <c r="CS72" s="77"/>
      <c r="CT72" s="77"/>
      <c r="CU72" s="77"/>
      <c r="CV72" s="77"/>
    </row>
    <row r="73" spans="2:100">
      <c r="L73" s="19"/>
      <c r="M73" s="19"/>
      <c r="N73" s="19"/>
      <c r="O73" s="19"/>
      <c r="P73" s="19"/>
      <c r="Q73" s="19"/>
      <c r="R73" s="19"/>
      <c r="S73" s="144"/>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c r="BH73" s="19"/>
      <c r="BI73" s="19"/>
      <c r="BJ73" s="19"/>
      <c r="BK73" s="19"/>
      <c r="BL73" s="19"/>
      <c r="BM73" s="19"/>
      <c r="BN73" s="19"/>
      <c r="BO73" s="19"/>
      <c r="BP73" s="19"/>
      <c r="BQ73" s="19"/>
      <c r="BR73" s="19"/>
      <c r="BS73" s="19"/>
      <c r="BT73" s="19"/>
      <c r="BU73" s="19"/>
      <c r="BV73" s="19"/>
      <c r="BW73" s="19"/>
      <c r="BX73" s="19"/>
      <c r="BY73" s="19"/>
      <c r="BZ73" s="19"/>
      <c r="CA73" s="19"/>
      <c r="CB73" s="19"/>
      <c r="CC73" s="19"/>
      <c r="CD73" s="19"/>
      <c r="CE73" s="19"/>
      <c r="CF73" s="19"/>
      <c r="CG73" s="19"/>
      <c r="CH73" s="19"/>
      <c r="CI73" s="19"/>
      <c r="CJ73" s="19"/>
      <c r="CK73" s="19"/>
      <c r="CL73" s="19"/>
      <c r="CM73" s="19"/>
      <c r="CN73" s="19"/>
      <c r="CO73" s="19"/>
      <c r="CP73" s="19"/>
      <c r="CQ73" s="19"/>
      <c r="CR73" s="19"/>
      <c r="CS73" s="19"/>
      <c r="CT73" s="19"/>
      <c r="CU73" s="19"/>
      <c r="CV73" s="19"/>
    </row>
    <row r="74" spans="2:100">
      <c r="B74" s="225">
        <f>MAX($B$4:B59)+1</f>
        <v>2</v>
      </c>
      <c r="C74" s="225" t="s">
        <v>191</v>
      </c>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19"/>
      <c r="BM74" s="19"/>
      <c r="BN74" s="19"/>
      <c r="BO74" s="19"/>
      <c r="BP74" s="19"/>
      <c r="BQ74" s="19"/>
      <c r="BR74" s="19"/>
      <c r="BS74" s="19"/>
      <c r="BT74" s="19"/>
      <c r="BU74" s="19"/>
      <c r="BV74" s="19"/>
      <c r="BW74" s="19"/>
      <c r="BX74" s="19"/>
      <c r="BY74" s="19"/>
      <c r="BZ74" s="19"/>
      <c r="CA74" s="19"/>
      <c r="CB74" s="19"/>
      <c r="CC74" s="19"/>
      <c r="CD74" s="19"/>
      <c r="CE74" s="19"/>
      <c r="CF74" s="19"/>
      <c r="CG74" s="19"/>
      <c r="CH74" s="19"/>
      <c r="CI74" s="19"/>
      <c r="CJ74" s="19"/>
      <c r="CK74" s="19"/>
      <c r="CL74" s="19"/>
      <c r="CM74" s="19"/>
      <c r="CN74" s="19"/>
      <c r="CO74" s="19"/>
      <c r="CP74" s="19"/>
      <c r="CQ74" s="19"/>
      <c r="CR74" s="19"/>
      <c r="CS74" s="19"/>
      <c r="CT74" s="19"/>
      <c r="CU74" s="19"/>
      <c r="CV74" s="19"/>
    </row>
    <row r="75" spans="2:100">
      <c r="E75" s="105"/>
      <c r="F75" s="105"/>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19"/>
      <c r="BM75" s="19"/>
      <c r="BN75" s="19"/>
      <c r="BO75" s="19"/>
      <c r="BP75" s="19"/>
      <c r="BQ75" s="19"/>
      <c r="BR75" s="19"/>
      <c r="BS75" s="19"/>
      <c r="BT75" s="19"/>
      <c r="BU75" s="19"/>
      <c r="BV75" s="19"/>
      <c r="BW75" s="19"/>
      <c r="BX75" s="19"/>
      <c r="BY75" s="19"/>
      <c r="BZ75" s="19"/>
      <c r="CA75" s="19"/>
      <c r="CB75" s="19"/>
      <c r="CC75" s="19"/>
      <c r="CD75" s="19"/>
      <c r="CE75" s="19"/>
      <c r="CF75" s="19"/>
      <c r="CG75" s="19"/>
      <c r="CH75" s="19"/>
      <c r="CI75" s="19"/>
      <c r="CJ75" s="19"/>
      <c r="CK75" s="19"/>
      <c r="CL75" s="19"/>
      <c r="CM75" s="19"/>
      <c r="CN75" s="19"/>
      <c r="CO75" s="19"/>
      <c r="CP75" s="19"/>
      <c r="CQ75" s="19"/>
      <c r="CR75" s="19"/>
      <c r="CS75" s="19"/>
      <c r="CT75" s="19"/>
      <c r="CU75" s="19"/>
      <c r="CV75" s="19"/>
    </row>
    <row r="76" spans="2:100">
      <c r="C76" s="226">
        <f>MAX($B$4:C75)+0.1</f>
        <v>2.1</v>
      </c>
      <c r="D76" s="227" t="s">
        <v>180</v>
      </c>
      <c r="E76" s="33"/>
      <c r="F76" s="33"/>
      <c r="G76" s="32"/>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c r="BL76" s="19"/>
      <c r="BM76" s="19"/>
      <c r="BN76" s="19"/>
      <c r="BO76" s="19"/>
      <c r="BP76" s="19"/>
      <c r="BQ76" s="19"/>
      <c r="BR76" s="19"/>
      <c r="BS76" s="19"/>
      <c r="BT76" s="19"/>
      <c r="BU76" s="19"/>
      <c r="BV76" s="19"/>
      <c r="BW76" s="19"/>
      <c r="BX76" s="19"/>
      <c r="BY76" s="19"/>
      <c r="BZ76" s="19"/>
      <c r="CA76" s="19"/>
      <c r="CB76" s="19"/>
      <c r="CC76" s="19"/>
      <c r="CD76" s="19"/>
      <c r="CE76" s="19"/>
      <c r="CF76" s="19"/>
      <c r="CG76" s="19"/>
      <c r="CH76" s="19"/>
      <c r="CI76" s="19"/>
      <c r="CJ76" s="19"/>
      <c r="CK76" s="19"/>
      <c r="CL76" s="19"/>
      <c r="CM76" s="19"/>
      <c r="CN76" s="19"/>
      <c r="CO76" s="19"/>
      <c r="CP76" s="19"/>
      <c r="CQ76" s="19"/>
      <c r="CR76" s="19"/>
      <c r="CS76" s="19"/>
      <c r="CT76" s="19"/>
      <c r="CU76" s="19"/>
      <c r="CV76" s="19"/>
    </row>
    <row r="77" spans="2:100">
      <c r="E77" s="105"/>
      <c r="F77" s="105"/>
      <c r="L77" s="19"/>
      <c r="M77" s="19"/>
      <c r="N77" s="19"/>
      <c r="O77" s="19"/>
      <c r="P77" s="19"/>
      <c r="Q77" s="19"/>
      <c r="R77" s="19"/>
      <c r="S77" s="144"/>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c r="BH77" s="19"/>
      <c r="BI77" s="19"/>
      <c r="BJ77" s="19"/>
      <c r="BK77" s="19"/>
      <c r="BL77" s="19"/>
      <c r="BM77" s="19"/>
      <c r="BN77" s="19"/>
      <c r="BO77" s="19"/>
      <c r="BP77" s="19"/>
      <c r="BQ77" s="19"/>
      <c r="BR77" s="19"/>
      <c r="BS77" s="19"/>
      <c r="BT77" s="19"/>
      <c r="BU77" s="19"/>
      <c r="BV77" s="19"/>
      <c r="BW77" s="19"/>
      <c r="BX77" s="19"/>
      <c r="BY77" s="19"/>
      <c r="BZ77" s="19"/>
      <c r="CA77" s="19"/>
      <c r="CB77" s="19"/>
      <c r="CC77" s="19"/>
      <c r="CD77" s="19"/>
      <c r="CE77" s="19"/>
      <c r="CF77" s="19"/>
      <c r="CG77" s="19"/>
      <c r="CH77" s="19"/>
      <c r="CI77" s="19"/>
      <c r="CJ77" s="19"/>
      <c r="CK77" s="19"/>
      <c r="CL77" s="19"/>
      <c r="CM77" s="19"/>
      <c r="CN77" s="19"/>
      <c r="CO77" s="19"/>
      <c r="CP77" s="19"/>
      <c r="CQ77" s="19"/>
      <c r="CR77" s="19"/>
      <c r="CS77" s="19"/>
      <c r="CT77" s="19"/>
      <c r="CU77" s="19"/>
      <c r="CV77" s="19"/>
    </row>
    <row r="78" spans="2:100">
      <c r="E78" s="105" t="s">
        <v>119</v>
      </c>
      <c r="G78" s="4" t="s">
        <v>97</v>
      </c>
      <c r="H78" s="105" t="s">
        <v>181</v>
      </c>
      <c r="L78" s="128" cm="1">
        <f t="array" ref="L78">L51*IFERROR(INDEX(Scenarios!$K266:$BD266,,MATCH(L$40,Scenarios!$K$265:$BD$265,0)),0)</f>
        <v>0</v>
      </c>
      <c r="M78" s="128" cm="1">
        <f t="array" ref="M78">M51*IFERROR(INDEX(Scenarios!$K266:$BD266,,MATCH(M$40,Scenarios!$K$265:$BD$265,0)),0)</f>
        <v>0</v>
      </c>
      <c r="N78" s="128" cm="1">
        <f t="array" ref="N78">N51*IFERROR(INDEX(Scenarios!$K266:$BD266,,MATCH(N$40,Scenarios!$K$265:$BD$265,0)),0)</f>
        <v>0</v>
      </c>
      <c r="O78" s="128" cm="1">
        <f t="array" ref="O78">O51*IFERROR(INDEX(Scenarios!$K266:$BD266,,MATCH(O$40,Scenarios!$K$265:$BD$265,0)),0)</f>
        <v>0</v>
      </c>
      <c r="P78" s="128" cm="1">
        <f t="array" ref="P78">P51*IFERROR(INDEX(Scenarios!$K266:$BD266,,MATCH(P$40,Scenarios!$K$265:$BD$265,0)),0)</f>
        <v>0</v>
      </c>
      <c r="Q78" s="128" cm="1">
        <f t="array" ref="Q78">Q51*IFERROR(INDEX(Scenarios!$K266:$BD266,,MATCH(Q$40,Scenarios!$K$265:$BD$265,0)),0)</f>
        <v>0</v>
      </c>
      <c r="R78" s="128"/>
      <c r="S78" s="128"/>
      <c r="T78" s="128"/>
      <c r="U78" s="128"/>
      <c r="V78" s="128"/>
      <c r="W78" s="128"/>
      <c r="X78" s="128"/>
      <c r="Y78" s="128"/>
      <c r="Z78" s="128"/>
      <c r="AA78" s="128"/>
      <c r="AB78" s="128"/>
      <c r="AC78" s="128"/>
      <c r="AD78" s="128"/>
      <c r="AE78" s="128"/>
      <c r="AF78" s="128"/>
      <c r="AG78" s="128"/>
      <c r="AH78" s="128"/>
      <c r="AI78" s="128"/>
      <c r="AJ78" s="128"/>
      <c r="AK78" s="128"/>
      <c r="AL78" s="128"/>
      <c r="AM78" s="128"/>
      <c r="AN78" s="128"/>
      <c r="AO78" s="128"/>
      <c r="AP78" s="128"/>
      <c r="AQ78" s="128"/>
      <c r="AR78" s="128"/>
      <c r="AS78" s="128"/>
      <c r="AT78" s="128"/>
      <c r="AU78" s="128"/>
      <c r="AV78" s="128"/>
      <c r="AW78" s="128"/>
      <c r="AX78" s="128"/>
      <c r="AY78" s="128"/>
      <c r="AZ78" s="128"/>
      <c r="BA78" s="128"/>
      <c r="BB78" s="128"/>
      <c r="BC78" s="128"/>
      <c r="BD78" s="128"/>
      <c r="BE78" s="128"/>
      <c r="BF78" s="128"/>
      <c r="BG78" s="128"/>
      <c r="BH78" s="128"/>
      <c r="BI78" s="19"/>
      <c r="BJ78" s="19"/>
      <c r="BK78" s="19"/>
      <c r="BL78" s="19"/>
      <c r="BM78" s="19"/>
      <c r="BN78" s="19"/>
      <c r="BO78" s="19"/>
      <c r="BP78" s="19"/>
      <c r="BQ78" s="19"/>
      <c r="BR78" s="19"/>
      <c r="BS78" s="19"/>
      <c r="BT78" s="19"/>
      <c r="BU78" s="19"/>
      <c r="BV78" s="19"/>
      <c r="BW78" s="19"/>
      <c r="BX78" s="19"/>
      <c r="BY78" s="19"/>
      <c r="BZ78" s="19"/>
      <c r="CA78" s="19"/>
      <c r="CB78" s="19"/>
      <c r="CC78" s="19"/>
      <c r="CD78" s="19"/>
      <c r="CE78" s="19"/>
      <c r="CF78" s="19"/>
      <c r="CG78" s="19"/>
      <c r="CH78" s="19"/>
      <c r="CI78" s="19"/>
      <c r="CJ78" s="19"/>
      <c r="CK78" s="19"/>
      <c r="CL78" s="19"/>
      <c r="CM78" s="19"/>
      <c r="CN78" s="19"/>
      <c r="CO78" s="19"/>
      <c r="CP78" s="19"/>
      <c r="CQ78" s="19"/>
      <c r="CR78" s="19"/>
      <c r="CS78" s="19"/>
      <c r="CT78" s="19"/>
      <c r="CU78" s="19"/>
      <c r="CV78" s="19"/>
    </row>
    <row r="79" spans="2:100">
      <c r="E79" s="105" t="s">
        <v>120</v>
      </c>
      <c r="G79" s="4" t="s">
        <v>97</v>
      </c>
      <c r="H79" s="105" t="s">
        <v>181</v>
      </c>
      <c r="L79" s="116" cm="1">
        <f t="array" ref="L79">L52*IFERROR(INDEX(Scenarios!$K267:$BD267,,MATCH(L$40,Scenarios!$K$265:$BD$265,0)),0)</f>
        <v>0</v>
      </c>
      <c r="M79" s="116" cm="1">
        <f t="array" ref="M79">M52*IFERROR(INDEX(Scenarios!$K267:$BD267,,MATCH(M$40,Scenarios!$K$265:$BD$265,0)),0)</f>
        <v>0</v>
      </c>
      <c r="N79" s="116" cm="1">
        <f t="array" ref="N79">N52*IFERROR(INDEX(Scenarios!$K267:$BD267,,MATCH(N$40,Scenarios!$K$265:$BD$265,0)),0)</f>
        <v>0</v>
      </c>
      <c r="O79" s="116" cm="1">
        <f t="array" ref="O79">O52*IFERROR(INDEX(Scenarios!$K267:$BD267,,MATCH(O$40,Scenarios!$K$265:$BD$265,0)),0)</f>
        <v>0</v>
      </c>
      <c r="P79" s="116" cm="1">
        <f t="array" ref="P79">P52*IFERROR(INDEX(Scenarios!$K267:$BD267,,MATCH(P$40,Scenarios!$K$265:$BD$265,0)),0)</f>
        <v>0</v>
      </c>
      <c r="Q79" s="116" cm="1">
        <f t="array" ref="Q79">Q52*IFERROR(INDEX(Scenarios!$K267:$BD267,,MATCH(Q$40,Scenarios!$K$265:$BD$265,0)),0)</f>
        <v>0</v>
      </c>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6"/>
      <c r="AY79" s="116"/>
      <c r="AZ79" s="116"/>
      <c r="BA79" s="116"/>
      <c r="BB79" s="116"/>
      <c r="BC79" s="116"/>
      <c r="BD79" s="116"/>
      <c r="BE79" s="116"/>
      <c r="BF79" s="116"/>
      <c r="BG79" s="116"/>
      <c r="BH79" s="116"/>
      <c r="BI79" s="19"/>
      <c r="BJ79" s="19"/>
      <c r="BK79" s="19"/>
      <c r="BL79" s="19"/>
      <c r="BM79" s="19"/>
      <c r="BN79" s="19"/>
      <c r="BO79" s="19"/>
      <c r="BP79" s="19"/>
      <c r="BQ79" s="19"/>
      <c r="BR79" s="19"/>
      <c r="BS79" s="19"/>
      <c r="BT79" s="19"/>
      <c r="BU79" s="19"/>
      <c r="BV79" s="19"/>
      <c r="BW79" s="19"/>
      <c r="BX79" s="19"/>
      <c r="BY79" s="19"/>
      <c r="BZ79" s="19"/>
      <c r="CA79" s="19"/>
      <c r="CB79" s="19"/>
      <c r="CC79" s="19"/>
      <c r="CD79" s="19"/>
      <c r="CE79" s="19"/>
      <c r="CF79" s="19"/>
      <c r="CG79" s="19"/>
      <c r="CH79" s="19"/>
      <c r="CI79" s="19"/>
      <c r="CJ79" s="19"/>
      <c r="CK79" s="19"/>
      <c r="CL79" s="19"/>
      <c r="CM79" s="19"/>
      <c r="CN79" s="19"/>
      <c r="CO79" s="19"/>
      <c r="CP79" s="19"/>
      <c r="CQ79" s="19"/>
      <c r="CR79" s="19"/>
      <c r="CS79" s="19"/>
      <c r="CT79" s="19"/>
      <c r="CU79" s="19"/>
      <c r="CV79" s="19"/>
    </row>
    <row r="80" spans="2:100">
      <c r="E80" s="105" t="s">
        <v>121</v>
      </c>
      <c r="G80" s="4" t="s">
        <v>97</v>
      </c>
      <c r="H80" s="105" t="s">
        <v>181</v>
      </c>
      <c r="L80" s="116" cm="1">
        <f t="array" ref="L80">L53*IFERROR(INDEX(Scenarios!$K268:$BD268,,MATCH(L$40,Scenarios!$K$265:$BD$265,0)),0)</f>
        <v>0</v>
      </c>
      <c r="M80" s="116" cm="1">
        <f t="array" ref="M80">M53*IFERROR(INDEX(Scenarios!$K268:$BD268,,MATCH(M$40,Scenarios!$K$265:$BD$265,0)),0)</f>
        <v>0</v>
      </c>
      <c r="N80" s="116" cm="1">
        <f t="array" ref="N80">N53*IFERROR(INDEX(Scenarios!$K268:$BD268,,MATCH(N$40,Scenarios!$K$265:$BD$265,0)),0)</f>
        <v>0</v>
      </c>
      <c r="O80" s="116" cm="1">
        <f t="array" ref="O80">O53*IFERROR(INDEX(Scenarios!$K268:$BD268,,MATCH(O$40,Scenarios!$K$265:$BD$265,0)),0)</f>
        <v>0</v>
      </c>
      <c r="P80" s="116" cm="1">
        <f t="array" ref="P80">P53*IFERROR(INDEX(Scenarios!$K268:$BD268,,MATCH(P$40,Scenarios!$K$265:$BD$265,0)),0)</f>
        <v>0</v>
      </c>
      <c r="Q80" s="116" cm="1">
        <f t="array" ref="Q80">Q53*IFERROR(INDEX(Scenarios!$K268:$BD268,,MATCH(Q$40,Scenarios!$K$265:$BD$265,0)),0)</f>
        <v>0</v>
      </c>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6"/>
      <c r="AY80" s="116"/>
      <c r="AZ80" s="116"/>
      <c r="BA80" s="116"/>
      <c r="BB80" s="116"/>
      <c r="BC80" s="116"/>
      <c r="BD80" s="116"/>
      <c r="BE80" s="116"/>
      <c r="BF80" s="116"/>
      <c r="BG80" s="116"/>
      <c r="BH80" s="116"/>
      <c r="BI80" s="19"/>
      <c r="BJ80" s="19"/>
      <c r="BK80" s="19"/>
      <c r="BL80" s="19"/>
      <c r="BM80" s="19"/>
      <c r="BN80" s="19"/>
      <c r="BO80" s="19"/>
      <c r="BP80" s="19"/>
      <c r="BQ80" s="19"/>
      <c r="BR80" s="19"/>
      <c r="BS80" s="19"/>
      <c r="BT80" s="19"/>
      <c r="BU80" s="19"/>
      <c r="BV80" s="19"/>
      <c r="BW80" s="19"/>
      <c r="BX80" s="19"/>
      <c r="BY80" s="19"/>
      <c r="BZ80" s="19"/>
      <c r="CA80" s="19"/>
      <c r="CB80" s="19"/>
      <c r="CC80" s="19"/>
      <c r="CD80" s="19"/>
      <c r="CE80" s="19"/>
      <c r="CF80" s="19"/>
      <c r="CG80" s="19"/>
      <c r="CH80" s="19"/>
      <c r="CI80" s="19"/>
      <c r="CJ80" s="19"/>
      <c r="CK80" s="19"/>
      <c r="CL80" s="19"/>
      <c r="CM80" s="19"/>
      <c r="CN80" s="19"/>
      <c r="CO80" s="19"/>
      <c r="CP80" s="19"/>
      <c r="CQ80" s="19"/>
      <c r="CR80" s="19"/>
      <c r="CS80" s="19"/>
      <c r="CT80" s="19"/>
      <c r="CU80" s="19"/>
      <c r="CV80" s="19"/>
    </row>
    <row r="81" spans="3:100">
      <c r="E81" s="105" t="s">
        <v>182</v>
      </c>
      <c r="G81" s="4" t="s">
        <v>97</v>
      </c>
      <c r="H81" s="105" t="s">
        <v>183</v>
      </c>
      <c r="L81" s="116" cm="1">
        <f t="array" ref="L81">L54*IFERROR(INDEX(Scenarios!$K269:$BD269,,MATCH(L$40,Scenarios!$K$265:$BD$265,0)),0)</f>
        <v>0</v>
      </c>
      <c r="M81" s="116" cm="1">
        <f t="array" ref="M81">M54*IFERROR(INDEX(Scenarios!$K269:$BD269,,MATCH(M$40,Scenarios!$K$265:$BD$265,0)),0)</f>
        <v>0</v>
      </c>
      <c r="N81" s="116" cm="1">
        <f t="array" ref="N81">N54*IFERROR(INDEX(Scenarios!$K269:$BD269,,MATCH(N$40,Scenarios!$K$265:$BD$265,0)),0)</f>
        <v>0</v>
      </c>
      <c r="O81" s="116" cm="1">
        <f t="array" ref="O81">O54*IFERROR(INDEX(Scenarios!$K269:$BD269,,MATCH(O$40,Scenarios!$K$265:$BD$265,0)),0)</f>
        <v>0</v>
      </c>
      <c r="P81" s="116" cm="1">
        <f t="array" ref="P81">P54*IFERROR(INDEX(Scenarios!$K269:$BD269,,MATCH(P$40,Scenarios!$K$265:$BD$265,0)),0)</f>
        <v>0</v>
      </c>
      <c r="Q81" s="116" cm="1">
        <f t="array" ref="Q81">Q54*IFERROR(INDEX(Scenarios!$K269:$BD269,,MATCH(Q$40,Scenarios!$K$265:$BD$265,0)),0)</f>
        <v>0</v>
      </c>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c r="BC81" s="116"/>
      <c r="BD81" s="116"/>
      <c r="BE81" s="116"/>
      <c r="BF81" s="116"/>
      <c r="BG81" s="116"/>
      <c r="BH81" s="116"/>
      <c r="BI81" s="19"/>
      <c r="BJ81" s="19"/>
      <c r="BK81" s="19"/>
      <c r="BL81" s="19"/>
      <c r="BM81" s="19"/>
      <c r="BN81" s="19"/>
      <c r="BO81" s="19"/>
      <c r="BP81" s="19"/>
      <c r="BQ81" s="19"/>
      <c r="BR81" s="19"/>
      <c r="BS81" s="19"/>
      <c r="BT81" s="19"/>
      <c r="BU81" s="19"/>
      <c r="BV81" s="19"/>
      <c r="BW81" s="19"/>
      <c r="BX81" s="19"/>
      <c r="BY81" s="19"/>
      <c r="BZ81" s="19"/>
      <c r="CA81" s="19"/>
      <c r="CB81" s="19"/>
      <c r="CC81" s="19"/>
      <c r="CD81" s="19"/>
      <c r="CE81" s="19"/>
      <c r="CF81" s="19"/>
      <c r="CG81" s="19"/>
      <c r="CH81" s="19"/>
      <c r="CI81" s="19"/>
      <c r="CJ81" s="19"/>
      <c r="CK81" s="19"/>
      <c r="CL81" s="19"/>
      <c r="CM81" s="19"/>
      <c r="CN81" s="19"/>
      <c r="CO81" s="19"/>
      <c r="CP81" s="19"/>
      <c r="CQ81" s="19"/>
      <c r="CR81" s="19"/>
      <c r="CS81" s="19"/>
      <c r="CT81" s="19"/>
      <c r="CU81" s="19"/>
      <c r="CV81" s="19"/>
    </row>
    <row r="82" spans="3:100">
      <c r="E82" s="105" t="s">
        <v>184</v>
      </c>
      <c r="G82" s="4" t="s">
        <v>97</v>
      </c>
      <c r="H82" s="105" t="s">
        <v>183</v>
      </c>
      <c r="L82" s="116" cm="1">
        <f t="array" ref="L82">L55*IFERROR(INDEX(Scenarios!$K270:$BD270,,MATCH(L$40,Scenarios!$K$265:$BD$265,0)),0)</f>
        <v>0</v>
      </c>
      <c r="M82" s="116" cm="1">
        <f t="array" ref="M82">M55*IFERROR(INDEX(Scenarios!$K270:$BD270,,MATCH(M$40,Scenarios!$K$265:$BD$265,0)),0)</f>
        <v>0</v>
      </c>
      <c r="N82" s="116" cm="1">
        <f t="array" ref="N82">N55*IFERROR(INDEX(Scenarios!$K270:$BD270,,MATCH(N$40,Scenarios!$K$265:$BD$265,0)),0)</f>
        <v>0</v>
      </c>
      <c r="O82" s="116" cm="1">
        <f t="array" ref="O82">O55*IFERROR(INDEX(Scenarios!$K270:$BD270,,MATCH(O$40,Scenarios!$K$265:$BD$265,0)),0)</f>
        <v>0</v>
      </c>
      <c r="P82" s="116" cm="1">
        <f t="array" ref="P82">P55*IFERROR(INDEX(Scenarios!$K270:$BD270,,MATCH(P$40,Scenarios!$K$265:$BD$265,0)),0)</f>
        <v>0</v>
      </c>
      <c r="Q82" s="116" cm="1">
        <f t="array" ref="Q82">Q55*IFERROR(INDEX(Scenarios!$K270:$BD270,,MATCH(Q$40,Scenarios!$K$265:$BD$265,0)),0)</f>
        <v>0</v>
      </c>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c r="BC82" s="116"/>
      <c r="BD82" s="116"/>
      <c r="BE82" s="116"/>
      <c r="BF82" s="116"/>
      <c r="BG82" s="116"/>
      <c r="BH82" s="116"/>
      <c r="BI82" s="19"/>
      <c r="BJ82" s="19"/>
      <c r="BK82" s="19"/>
      <c r="BL82" s="19"/>
      <c r="BM82" s="19"/>
      <c r="BN82" s="19"/>
      <c r="BO82" s="19"/>
      <c r="BP82" s="19"/>
      <c r="BQ82" s="19"/>
      <c r="BR82" s="19"/>
      <c r="BS82" s="19"/>
      <c r="BT82" s="19"/>
      <c r="BU82" s="19"/>
      <c r="BV82" s="19"/>
      <c r="BW82" s="19"/>
      <c r="BX82" s="19"/>
      <c r="BY82" s="19"/>
      <c r="BZ82" s="19"/>
      <c r="CA82" s="19"/>
      <c r="CB82" s="19"/>
      <c r="CC82" s="19"/>
      <c r="CD82" s="19"/>
      <c r="CE82" s="19"/>
      <c r="CF82" s="19"/>
      <c r="CG82" s="19"/>
      <c r="CH82" s="19"/>
      <c r="CI82" s="19"/>
      <c r="CJ82" s="19"/>
      <c r="CK82" s="19"/>
      <c r="CL82" s="19"/>
      <c r="CM82" s="19"/>
      <c r="CN82" s="19"/>
      <c r="CO82" s="19"/>
      <c r="CP82" s="19"/>
      <c r="CQ82" s="19"/>
      <c r="CR82" s="19"/>
      <c r="CS82" s="19"/>
      <c r="CT82" s="19"/>
      <c r="CU82" s="19"/>
      <c r="CV82" s="19"/>
    </row>
    <row r="83" spans="3:100">
      <c r="E83" s="105" t="s">
        <v>185</v>
      </c>
      <c r="G83" s="4" t="s">
        <v>97</v>
      </c>
      <c r="H83" s="105" t="s">
        <v>183</v>
      </c>
      <c r="L83" s="116" cm="1">
        <f t="array" ref="L83">L56*IFERROR(INDEX(Scenarios!$K271:$BD271,,MATCH(L$40,Scenarios!$K$265:$BD$265,0)),0)</f>
        <v>0</v>
      </c>
      <c r="M83" s="116" cm="1">
        <f t="array" ref="M83">M56*IFERROR(INDEX(Scenarios!$K271:$BD271,,MATCH(M$40,Scenarios!$K$265:$BD$265,0)),0)</f>
        <v>0</v>
      </c>
      <c r="N83" s="116" cm="1">
        <f t="array" ref="N83">N56*IFERROR(INDEX(Scenarios!$K271:$BD271,,MATCH(N$40,Scenarios!$K$265:$BD$265,0)),0)</f>
        <v>0</v>
      </c>
      <c r="O83" s="116" cm="1">
        <f t="array" ref="O83">O56*IFERROR(INDEX(Scenarios!$K271:$BD271,,MATCH(O$40,Scenarios!$K$265:$BD$265,0)),0)</f>
        <v>0</v>
      </c>
      <c r="P83" s="116" cm="1">
        <f t="array" ref="P83">P56*IFERROR(INDEX(Scenarios!$K271:$BD271,,MATCH(P$40,Scenarios!$K$265:$BD$265,0)),0)</f>
        <v>0</v>
      </c>
      <c r="Q83" s="116" cm="1">
        <f t="array" ref="Q83">Q56*IFERROR(INDEX(Scenarios!$K271:$BD271,,MATCH(Q$40,Scenarios!$K$265:$BD$265,0)),0)</f>
        <v>0</v>
      </c>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6"/>
      <c r="AY83" s="116"/>
      <c r="AZ83" s="116"/>
      <c r="BA83" s="116"/>
      <c r="BB83" s="116"/>
      <c r="BC83" s="116"/>
      <c r="BD83" s="116"/>
      <c r="BE83" s="116"/>
      <c r="BF83" s="116"/>
      <c r="BG83" s="116"/>
      <c r="BH83" s="116"/>
      <c r="BI83" s="19"/>
      <c r="BJ83" s="19"/>
      <c r="BK83" s="19"/>
      <c r="BL83" s="19"/>
      <c r="BM83" s="19"/>
      <c r="BN83" s="19"/>
      <c r="BO83" s="19"/>
      <c r="BP83" s="19"/>
      <c r="BQ83" s="19"/>
      <c r="BR83" s="19"/>
      <c r="BS83" s="19"/>
      <c r="BT83" s="19"/>
      <c r="BU83" s="19"/>
      <c r="BV83" s="19"/>
      <c r="BW83" s="19"/>
      <c r="BX83" s="19"/>
      <c r="BY83" s="19"/>
      <c r="BZ83" s="19"/>
      <c r="CA83" s="19"/>
      <c r="CB83" s="19"/>
      <c r="CC83" s="19"/>
      <c r="CD83" s="19"/>
      <c r="CE83" s="19"/>
      <c r="CF83" s="19"/>
      <c r="CG83" s="19"/>
      <c r="CH83" s="19"/>
      <c r="CI83" s="19"/>
      <c r="CJ83" s="19"/>
      <c r="CK83" s="19"/>
      <c r="CL83" s="19"/>
      <c r="CM83" s="19"/>
      <c r="CN83" s="19"/>
      <c r="CO83" s="19"/>
      <c r="CP83" s="19"/>
      <c r="CQ83" s="19"/>
      <c r="CR83" s="19"/>
      <c r="CS83" s="19"/>
      <c r="CT83" s="19"/>
      <c r="CU83" s="19"/>
      <c r="CV83" s="19"/>
    </row>
    <row r="84" spans="3:100">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c r="BH84" s="128"/>
      <c r="BI84" s="19"/>
      <c r="BJ84" s="19"/>
      <c r="BK84" s="19"/>
      <c r="BL84" s="19"/>
      <c r="BM84" s="19"/>
      <c r="BN84" s="19"/>
      <c r="BO84" s="19"/>
      <c r="BP84" s="19"/>
      <c r="BQ84" s="19"/>
      <c r="BR84" s="19"/>
      <c r="BS84" s="19"/>
      <c r="BT84" s="19"/>
      <c r="BU84" s="19"/>
      <c r="BV84" s="19"/>
      <c r="BW84" s="19"/>
      <c r="BX84" s="19"/>
      <c r="BY84" s="19"/>
      <c r="BZ84" s="19"/>
      <c r="CA84" s="19"/>
      <c r="CB84" s="19"/>
      <c r="CC84" s="19"/>
      <c r="CD84" s="19"/>
      <c r="CE84" s="19"/>
      <c r="CF84" s="19"/>
      <c r="CG84" s="19"/>
      <c r="CH84" s="19"/>
      <c r="CI84" s="19"/>
      <c r="CJ84" s="19"/>
      <c r="CK84" s="19"/>
      <c r="CL84" s="19"/>
      <c r="CM84" s="19"/>
      <c r="CN84" s="19"/>
      <c r="CO84" s="19"/>
      <c r="CP84" s="19"/>
      <c r="CQ84" s="19"/>
      <c r="CR84" s="19"/>
      <c r="CS84" s="19"/>
      <c r="CT84" s="19"/>
      <c r="CU84" s="19"/>
      <c r="CV84" s="19"/>
    </row>
    <row r="85" spans="3:100">
      <c r="C85" s="226">
        <f>MAX($B$4:C84)+0.1</f>
        <v>2.2000000000000002</v>
      </c>
      <c r="D85" s="227" t="s">
        <v>186</v>
      </c>
      <c r="E85" s="33"/>
      <c r="F85" s="33"/>
      <c r="G85" s="32"/>
      <c r="H85" s="34"/>
      <c r="I85" s="34"/>
      <c r="J85" s="34"/>
      <c r="K85" s="34"/>
      <c r="L85" s="129"/>
      <c r="M85" s="129"/>
      <c r="N85" s="129"/>
      <c r="O85" s="129"/>
      <c r="P85" s="129"/>
      <c r="Q85" s="129"/>
      <c r="R85" s="129"/>
      <c r="S85" s="129"/>
      <c r="T85" s="129"/>
      <c r="U85" s="129"/>
      <c r="V85" s="129"/>
      <c r="W85" s="129"/>
      <c r="X85" s="129"/>
      <c r="Y85" s="129"/>
      <c r="Z85" s="129"/>
      <c r="AA85" s="129"/>
      <c r="AB85" s="129"/>
      <c r="AC85" s="129"/>
      <c r="AD85" s="129"/>
      <c r="AE85" s="129"/>
      <c r="AF85" s="129"/>
      <c r="AG85" s="129"/>
      <c r="AH85" s="129"/>
      <c r="AI85" s="129"/>
      <c r="AJ85" s="129"/>
      <c r="AK85" s="129"/>
      <c r="AL85" s="129"/>
      <c r="AM85" s="129"/>
      <c r="AN85" s="129"/>
      <c r="AO85" s="129"/>
      <c r="AP85" s="129"/>
      <c r="AQ85" s="129"/>
      <c r="AR85" s="129"/>
      <c r="AS85" s="129"/>
      <c r="AT85" s="129"/>
      <c r="AU85" s="129"/>
      <c r="AV85" s="129"/>
      <c r="AW85" s="129"/>
      <c r="AX85" s="129"/>
      <c r="AY85" s="129"/>
      <c r="AZ85" s="129"/>
      <c r="BA85" s="129"/>
      <c r="BB85" s="129"/>
      <c r="BC85" s="129"/>
      <c r="BD85" s="129"/>
      <c r="BE85" s="129"/>
      <c r="BF85" s="129"/>
      <c r="BG85" s="129"/>
      <c r="BH85" s="129"/>
      <c r="BI85" s="34"/>
      <c r="BJ85" s="34"/>
      <c r="BK85" s="34"/>
      <c r="BL85" s="19"/>
      <c r="BM85" s="19"/>
      <c r="BN85" s="19"/>
      <c r="BO85" s="19"/>
      <c r="BP85" s="19"/>
      <c r="BQ85" s="19"/>
      <c r="BR85" s="19"/>
      <c r="BS85" s="19"/>
      <c r="BT85" s="19"/>
      <c r="BU85" s="19"/>
      <c r="BV85" s="19"/>
      <c r="BW85" s="19"/>
      <c r="BX85" s="19"/>
      <c r="BY85" s="19"/>
      <c r="BZ85" s="19"/>
      <c r="CA85" s="19"/>
      <c r="CB85" s="19"/>
      <c r="CC85" s="19"/>
      <c r="CD85" s="19"/>
      <c r="CE85" s="19"/>
      <c r="CF85" s="19"/>
      <c r="CG85" s="19"/>
      <c r="CH85" s="19"/>
      <c r="CI85" s="19"/>
      <c r="CJ85" s="19"/>
      <c r="CK85" s="19"/>
      <c r="CL85" s="19"/>
      <c r="CM85" s="19"/>
      <c r="CN85" s="19"/>
      <c r="CO85" s="19"/>
      <c r="CP85" s="19"/>
      <c r="CQ85" s="19"/>
      <c r="CR85" s="19"/>
      <c r="CS85" s="19"/>
      <c r="CT85" s="19"/>
      <c r="CU85" s="19"/>
      <c r="CV85" s="19"/>
    </row>
    <row r="86" spans="3:100">
      <c r="E86" s="105"/>
      <c r="F86" s="105"/>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9"/>
      <c r="BJ86" s="19"/>
      <c r="BK86" s="19"/>
      <c r="BL86" s="19"/>
      <c r="BM86" s="19"/>
      <c r="BN86" s="19"/>
      <c r="BO86" s="19"/>
      <c r="BP86" s="19"/>
      <c r="BQ86" s="19"/>
      <c r="BR86" s="19"/>
      <c r="BS86" s="19"/>
      <c r="BT86" s="19"/>
      <c r="BU86" s="19"/>
      <c r="BV86" s="19"/>
      <c r="BW86" s="19"/>
      <c r="BX86" s="19"/>
      <c r="BY86" s="19"/>
      <c r="BZ86" s="19"/>
      <c r="CA86" s="19"/>
      <c r="CB86" s="19"/>
      <c r="CC86" s="19"/>
      <c r="CD86" s="19"/>
      <c r="CE86" s="19"/>
      <c r="CF86" s="19"/>
      <c r="CG86" s="19"/>
      <c r="CH86" s="19"/>
      <c r="CI86" s="19"/>
      <c r="CJ86" s="19"/>
      <c r="CK86" s="19"/>
      <c r="CL86" s="19"/>
      <c r="CM86" s="19"/>
      <c r="CN86" s="19"/>
      <c r="CO86" s="19"/>
      <c r="CP86" s="19"/>
      <c r="CQ86" s="19"/>
      <c r="CR86" s="19"/>
      <c r="CS86" s="19"/>
      <c r="CT86" s="19"/>
      <c r="CU86" s="19"/>
      <c r="CV86" s="19"/>
    </row>
    <row r="87" spans="3:100">
      <c r="E87" s="20" t="s">
        <v>122</v>
      </c>
      <c r="G87" s="4" t="s">
        <v>97</v>
      </c>
      <c r="H87" s="105" t="s">
        <v>181</v>
      </c>
      <c r="L87" s="116" cm="1">
        <f t="array" ref="L87">L60*IFERROR(INDEX(Scenarios!$K272:$BD272,,MATCH(L$40,Scenarios!$K$265:$BD$265,0)),0)</f>
        <v>0</v>
      </c>
      <c r="M87" s="116" cm="1">
        <f t="array" ref="M87">M60*IFERROR(INDEX(Scenarios!$K272:$BD272,,MATCH(M$40,Scenarios!$K$265:$BD$265,0)),0)</f>
        <v>0</v>
      </c>
      <c r="N87" s="116" cm="1">
        <f t="array" ref="N87">N60*IFERROR(INDEX(Scenarios!$K272:$BD272,,MATCH(N$40,Scenarios!$K$265:$BD$265,0)),0)</f>
        <v>0</v>
      </c>
      <c r="O87" s="116" cm="1">
        <f t="array" ref="O87">O60*IFERROR(INDEX(Scenarios!$K272:$BD272,,MATCH(O$40,Scenarios!$K$265:$BD$265,0)),0)</f>
        <v>0</v>
      </c>
      <c r="P87" s="116" cm="1">
        <f t="array" ref="P87">P60*IFERROR(INDEX(Scenarios!$K272:$BD272,,MATCH(P$40,Scenarios!$K$265:$BD$265,0)),0)</f>
        <v>356.1548256309049</v>
      </c>
      <c r="Q87" s="116" cm="1">
        <f t="array" ref="Q87">Q60*IFERROR(INDEX(Scenarios!$K272:$BD272,,MATCH(Q$40,Scenarios!$K$265:$BD$265,0)),0)</f>
        <v>726.76128220897795</v>
      </c>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c r="BF87" s="116"/>
      <c r="BG87" s="116"/>
      <c r="BH87" s="116"/>
      <c r="BI87" s="19"/>
      <c r="BJ87" s="19"/>
      <c r="BK87" s="19"/>
      <c r="BL87" s="19"/>
      <c r="BM87" s="19"/>
      <c r="BN87" s="19"/>
      <c r="BO87" s="19"/>
      <c r="BP87" s="19"/>
      <c r="BQ87" s="19"/>
      <c r="BR87" s="19"/>
      <c r="BS87" s="19"/>
      <c r="BT87" s="19"/>
      <c r="BU87" s="19"/>
      <c r="BV87" s="19"/>
      <c r="BW87" s="19"/>
      <c r="BX87" s="19"/>
      <c r="BY87" s="19"/>
      <c r="BZ87" s="19"/>
      <c r="CA87" s="19"/>
      <c r="CB87" s="19"/>
      <c r="CC87" s="19"/>
      <c r="CD87" s="19"/>
      <c r="CE87" s="19"/>
      <c r="CF87" s="19"/>
      <c r="CG87" s="19"/>
      <c r="CH87" s="19"/>
      <c r="CI87" s="19"/>
      <c r="CJ87" s="19"/>
      <c r="CK87" s="19"/>
      <c r="CL87" s="19"/>
      <c r="CM87" s="19"/>
      <c r="CN87" s="19"/>
      <c r="CO87" s="19"/>
      <c r="CP87" s="19"/>
      <c r="CQ87" s="19"/>
      <c r="CR87" s="19"/>
      <c r="CS87" s="19"/>
      <c r="CT87" s="19"/>
      <c r="CU87" s="19"/>
      <c r="CV87" s="19"/>
    </row>
    <row r="88" spans="3:100">
      <c r="E88" s="105" t="s">
        <v>123</v>
      </c>
      <c r="G88" s="4" t="s">
        <v>97</v>
      </c>
      <c r="H88" s="105" t="s">
        <v>181</v>
      </c>
      <c r="L88" s="116" cm="1">
        <f t="array" ref="L88">L61*IFERROR(INDEX(Scenarios!$K273:$BD273,,MATCH(L$40,Scenarios!$K$265:$BD$265,0)),0)</f>
        <v>0</v>
      </c>
      <c r="M88" s="116" cm="1">
        <f t="array" ref="M88">M61*IFERROR(INDEX(Scenarios!$K273:$BD273,,MATCH(M$40,Scenarios!$K$265:$BD$265,0)),0)</f>
        <v>0</v>
      </c>
      <c r="N88" s="116" cm="1">
        <f t="array" ref="N88">N61*IFERROR(INDEX(Scenarios!$K273:$BD273,,MATCH(N$40,Scenarios!$K$265:$BD$265,0)),0)</f>
        <v>0</v>
      </c>
      <c r="O88" s="116" cm="1">
        <f t="array" ref="O88">O61*IFERROR(INDEX(Scenarios!$K273:$BD273,,MATCH(O$40,Scenarios!$K$265:$BD$265,0)),0)</f>
        <v>0</v>
      </c>
      <c r="P88" s="116" cm="1">
        <f t="array" ref="P88">P61*IFERROR(INDEX(Scenarios!$K273:$BD273,,MATCH(P$40,Scenarios!$K$265:$BD$265,0)),0)</f>
        <v>0</v>
      </c>
      <c r="Q88" s="116" cm="1">
        <f t="array" ref="Q88">Q61*IFERROR(INDEX(Scenarios!$K273:$BD273,,MATCH(Q$40,Scenarios!$K$265:$BD$265,0)),0)</f>
        <v>0</v>
      </c>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6"/>
      <c r="AY88" s="116"/>
      <c r="AZ88" s="116"/>
      <c r="BA88" s="116"/>
      <c r="BB88" s="116"/>
      <c r="BC88" s="116"/>
      <c r="BD88" s="116"/>
      <c r="BE88" s="116"/>
      <c r="BF88" s="116"/>
      <c r="BG88" s="116"/>
      <c r="BH88" s="116"/>
      <c r="BI88" s="19"/>
      <c r="BJ88" s="19"/>
      <c r="BK88" s="19"/>
      <c r="BL88" s="19"/>
      <c r="BM88" s="19"/>
      <c r="BN88" s="19"/>
      <c r="BO88" s="19"/>
      <c r="BP88" s="19"/>
      <c r="BQ88" s="19"/>
      <c r="BR88" s="19"/>
      <c r="BS88" s="19"/>
      <c r="BT88" s="19"/>
      <c r="BU88" s="19"/>
      <c r="BV88" s="19"/>
      <c r="BW88" s="19"/>
      <c r="BX88" s="19"/>
      <c r="BY88" s="19"/>
      <c r="BZ88" s="19"/>
      <c r="CA88" s="19"/>
      <c r="CB88" s="19"/>
      <c r="CC88" s="19"/>
      <c r="CD88" s="19"/>
      <c r="CE88" s="19"/>
      <c r="CF88" s="19"/>
      <c r="CG88" s="19"/>
      <c r="CH88" s="19"/>
      <c r="CI88" s="19"/>
      <c r="CJ88" s="19"/>
      <c r="CK88" s="19"/>
      <c r="CL88" s="19"/>
      <c r="CM88" s="19"/>
      <c r="CN88" s="19"/>
      <c r="CO88" s="19"/>
      <c r="CP88" s="19"/>
      <c r="CQ88" s="19"/>
      <c r="CR88" s="19"/>
      <c r="CS88" s="19"/>
      <c r="CT88" s="19"/>
      <c r="CU88" s="19"/>
      <c r="CV88" s="19"/>
    </row>
    <row r="89" spans="3:100">
      <c r="E89" s="105" t="s">
        <v>187</v>
      </c>
      <c r="G89" s="4" t="s">
        <v>97</v>
      </c>
      <c r="H89" s="105" t="s">
        <v>181</v>
      </c>
      <c r="L89" s="116" cm="1">
        <f t="array" ref="L89">L62*IFERROR(INDEX(Scenarios!$K274:$BD274,,MATCH(L$40,Scenarios!$K$265:$BD$265,0)),0)</f>
        <v>0</v>
      </c>
      <c r="M89" s="116" cm="1">
        <f t="array" ref="M89">M62*IFERROR(INDEX(Scenarios!$K274:$BD274,,MATCH(M$40,Scenarios!$K$265:$BD$265,0)),0)</f>
        <v>0</v>
      </c>
      <c r="N89" s="116" cm="1">
        <f t="array" ref="N89">N62*IFERROR(INDEX(Scenarios!$K274:$BD274,,MATCH(N$40,Scenarios!$K$265:$BD$265,0)),0)</f>
        <v>0</v>
      </c>
      <c r="O89" s="116" cm="1">
        <f t="array" ref="O89">O62*IFERROR(INDEX(Scenarios!$K274:$BD274,,MATCH(O$40,Scenarios!$K$265:$BD$265,0)),0)</f>
        <v>0</v>
      </c>
      <c r="P89" s="116" cm="1">
        <f t="array" ref="P89">P62*IFERROR(INDEX(Scenarios!$K274:$BD274,,MATCH(P$40,Scenarios!$K$265:$BD$265,0)),0)</f>
        <v>0</v>
      </c>
      <c r="Q89" s="116" cm="1">
        <f t="array" ref="Q89">Q62*IFERROR(INDEX(Scenarios!$K274:$BD274,,MATCH(Q$40,Scenarios!$K$265:$BD$265,0)),0)</f>
        <v>0</v>
      </c>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6"/>
      <c r="AY89" s="116"/>
      <c r="AZ89" s="116"/>
      <c r="BA89" s="116"/>
      <c r="BB89" s="116"/>
      <c r="BC89" s="116"/>
      <c r="BD89" s="116"/>
      <c r="BE89" s="116"/>
      <c r="BF89" s="116"/>
      <c r="BG89" s="116"/>
      <c r="BH89" s="116"/>
      <c r="BI89" s="19"/>
      <c r="BJ89" s="19"/>
      <c r="BK89" s="19"/>
      <c r="BL89" s="19"/>
      <c r="BM89" s="19"/>
      <c r="BN89" s="19"/>
      <c r="BO89" s="19"/>
      <c r="BP89" s="19"/>
      <c r="BQ89" s="19"/>
      <c r="BR89" s="19"/>
      <c r="BS89" s="19"/>
      <c r="BT89" s="19"/>
      <c r="BU89" s="19"/>
      <c r="BV89" s="19"/>
      <c r="BW89" s="19"/>
      <c r="BX89" s="19"/>
      <c r="BY89" s="19"/>
      <c r="BZ89" s="19"/>
      <c r="CA89" s="19"/>
      <c r="CB89" s="19"/>
      <c r="CC89" s="19"/>
      <c r="CD89" s="19"/>
      <c r="CE89" s="19"/>
      <c r="CF89" s="19"/>
      <c r="CG89" s="19"/>
      <c r="CH89" s="19"/>
      <c r="CI89" s="19"/>
      <c r="CJ89" s="19"/>
      <c r="CK89" s="19"/>
      <c r="CL89" s="19"/>
      <c r="CM89" s="19"/>
      <c r="CN89" s="19"/>
      <c r="CO89" s="19"/>
      <c r="CP89" s="19"/>
      <c r="CQ89" s="19"/>
      <c r="CR89" s="19"/>
      <c r="CS89" s="19"/>
      <c r="CT89" s="19"/>
      <c r="CU89" s="19"/>
      <c r="CV89" s="19"/>
    </row>
    <row r="90" spans="3:100">
      <c r="E90" s="105" t="s">
        <v>188</v>
      </c>
      <c r="G90" s="4" t="s">
        <v>97</v>
      </c>
      <c r="H90" s="105" t="s">
        <v>183</v>
      </c>
      <c r="L90" s="116" cm="1">
        <f t="array" ref="L90">L63*IFERROR(INDEX(Scenarios!$K275:$BD275,,MATCH(L$40,Scenarios!$K$265:$BD$265,0)),0)</f>
        <v>0</v>
      </c>
      <c r="M90" s="116" cm="1">
        <f t="array" ref="M90">M63*IFERROR(INDEX(Scenarios!$K275:$BD275,,MATCH(M$40,Scenarios!$K$265:$BD$265,0)),0)</f>
        <v>0</v>
      </c>
      <c r="N90" s="116" cm="1">
        <f t="array" ref="N90">N63*IFERROR(INDEX(Scenarios!$K275:$BD275,,MATCH(N$40,Scenarios!$K$265:$BD$265,0)),0)</f>
        <v>0</v>
      </c>
      <c r="O90" s="116" cm="1">
        <f t="array" ref="O90">O63*IFERROR(INDEX(Scenarios!$K275:$BD275,,MATCH(O$40,Scenarios!$K$265:$BD$265,0)),0)</f>
        <v>0</v>
      </c>
      <c r="P90" s="116" cm="1">
        <f t="array" ref="P90">P63*IFERROR(INDEX(Scenarios!$K275:$BD275,,MATCH(P$40,Scenarios!$K$265:$BD$265,0)),0)</f>
        <v>0</v>
      </c>
      <c r="Q90" s="116" cm="1">
        <f t="array" ref="Q90">Q63*IFERROR(INDEX(Scenarios!$K275:$BD275,,MATCH(Q$40,Scenarios!$K$265:$BD$265,0)),0)</f>
        <v>0</v>
      </c>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6"/>
      <c r="AY90" s="116"/>
      <c r="AZ90" s="116"/>
      <c r="BA90" s="116"/>
      <c r="BB90" s="116"/>
      <c r="BC90" s="116"/>
      <c r="BD90" s="116"/>
      <c r="BE90" s="116"/>
      <c r="BF90" s="116"/>
      <c r="BG90" s="116"/>
      <c r="BH90" s="116"/>
      <c r="BI90" s="19"/>
      <c r="BJ90" s="19"/>
      <c r="BK90" s="19"/>
      <c r="BL90" s="19"/>
      <c r="BM90" s="19"/>
      <c r="BN90" s="19"/>
      <c r="BO90" s="19"/>
      <c r="BP90" s="19"/>
      <c r="BQ90" s="19"/>
      <c r="BR90" s="19"/>
      <c r="BS90" s="19"/>
      <c r="BT90" s="19"/>
      <c r="BU90" s="19"/>
      <c r="BV90" s="19"/>
      <c r="BW90" s="19"/>
      <c r="BX90" s="19"/>
      <c r="BY90" s="19"/>
      <c r="BZ90" s="19"/>
      <c r="CA90" s="19"/>
      <c r="CB90" s="19"/>
      <c r="CC90" s="19"/>
      <c r="CD90" s="19"/>
      <c r="CE90" s="19"/>
      <c r="CF90" s="19"/>
      <c r="CG90" s="19"/>
      <c r="CH90" s="19"/>
      <c r="CI90" s="19"/>
      <c r="CJ90" s="19"/>
      <c r="CK90" s="19"/>
      <c r="CL90" s="19"/>
      <c r="CM90" s="19"/>
      <c r="CN90" s="19"/>
      <c r="CO90" s="19"/>
      <c r="CP90" s="19"/>
      <c r="CQ90" s="19"/>
      <c r="CR90" s="19"/>
      <c r="CS90" s="19"/>
      <c r="CT90" s="19"/>
      <c r="CU90" s="19"/>
      <c r="CV90" s="19"/>
    </row>
    <row r="91" spans="3:100">
      <c r="E91" s="105" t="s">
        <v>184</v>
      </c>
      <c r="G91" s="4" t="s">
        <v>97</v>
      </c>
      <c r="H91" s="105" t="s">
        <v>183</v>
      </c>
      <c r="L91" s="116" cm="1">
        <f t="array" ref="L91">L64*IFERROR(INDEX(Scenarios!$K276:$BD276,,MATCH(L$40,Scenarios!$K$265:$BD$265,0)),0)</f>
        <v>0</v>
      </c>
      <c r="M91" s="116" cm="1">
        <f t="array" ref="M91">M64*IFERROR(INDEX(Scenarios!$K276:$BD276,,MATCH(M$40,Scenarios!$K$265:$BD$265,0)),0)</f>
        <v>0</v>
      </c>
      <c r="N91" s="116" cm="1">
        <f t="array" ref="N91">N64*IFERROR(INDEX(Scenarios!$K276:$BD276,,MATCH(N$40,Scenarios!$K$265:$BD$265,0)),0)</f>
        <v>0</v>
      </c>
      <c r="O91" s="116" cm="1">
        <f t="array" ref="O91">O64*IFERROR(INDEX(Scenarios!$K276:$BD276,,MATCH(O$40,Scenarios!$K$265:$BD$265,0)),0)</f>
        <v>0</v>
      </c>
      <c r="P91" s="116" cm="1">
        <f t="array" ref="P91">P64*IFERROR(INDEX(Scenarios!$K276:$BD276,,MATCH(P$40,Scenarios!$K$265:$BD$265,0)),0)</f>
        <v>0</v>
      </c>
      <c r="Q91" s="116" cm="1">
        <f t="array" ref="Q91">Q64*IFERROR(INDEX(Scenarios!$K276:$BD276,,MATCH(Q$40,Scenarios!$K$265:$BD$265,0)),0)</f>
        <v>0</v>
      </c>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6"/>
      <c r="AY91" s="116"/>
      <c r="AZ91" s="116"/>
      <c r="BA91" s="116"/>
      <c r="BB91" s="116"/>
      <c r="BC91" s="116"/>
      <c r="BD91" s="116"/>
      <c r="BE91" s="116"/>
      <c r="BF91" s="116"/>
      <c r="BG91" s="116"/>
      <c r="BH91" s="116"/>
      <c r="BI91" s="19"/>
      <c r="BJ91" s="19"/>
      <c r="BK91" s="19"/>
      <c r="BL91" s="19"/>
      <c r="BM91" s="19"/>
      <c r="BN91" s="19"/>
      <c r="BO91" s="19"/>
      <c r="BP91" s="19"/>
      <c r="BQ91" s="19"/>
      <c r="BR91" s="19"/>
      <c r="BS91" s="19"/>
      <c r="BT91" s="19"/>
      <c r="BU91" s="19"/>
      <c r="BV91" s="19"/>
      <c r="BW91" s="19"/>
      <c r="BX91" s="19"/>
      <c r="BY91" s="19"/>
      <c r="BZ91" s="19"/>
      <c r="CA91" s="19"/>
      <c r="CB91" s="19"/>
      <c r="CC91" s="19"/>
      <c r="CD91" s="19"/>
      <c r="CE91" s="19"/>
      <c r="CF91" s="19"/>
      <c r="CG91" s="19"/>
      <c r="CH91" s="19"/>
      <c r="CI91" s="19"/>
      <c r="CJ91" s="19"/>
      <c r="CK91" s="19"/>
      <c r="CL91" s="19"/>
      <c r="CM91" s="19"/>
      <c r="CN91" s="19"/>
      <c r="CO91" s="19"/>
      <c r="CP91" s="19"/>
      <c r="CQ91" s="19"/>
      <c r="CR91" s="19"/>
      <c r="CS91" s="19"/>
      <c r="CT91" s="19"/>
      <c r="CU91" s="19"/>
      <c r="CV91" s="19"/>
    </row>
    <row r="92" spans="3:100">
      <c r="E92" s="105" t="s">
        <v>185</v>
      </c>
      <c r="G92" s="4" t="s">
        <v>97</v>
      </c>
      <c r="H92" s="105" t="s">
        <v>183</v>
      </c>
      <c r="L92" s="116" cm="1">
        <f t="array" ref="L92">L65*IFERROR(INDEX(Scenarios!$K277:$BD277,,MATCH(L$40,Scenarios!$K$265:$BD$265,0)),0)</f>
        <v>0</v>
      </c>
      <c r="M92" s="116" cm="1">
        <f t="array" ref="M92">M65*IFERROR(INDEX(Scenarios!$K277:$BD277,,MATCH(M$40,Scenarios!$K$265:$BD$265,0)),0)</f>
        <v>0</v>
      </c>
      <c r="N92" s="116" cm="1">
        <f t="array" ref="N92">N65*IFERROR(INDEX(Scenarios!$K277:$BD277,,MATCH(N$40,Scenarios!$K$265:$BD$265,0)),0)</f>
        <v>0</v>
      </c>
      <c r="O92" s="116" cm="1">
        <f t="array" ref="O92">O65*IFERROR(INDEX(Scenarios!$K277:$BD277,,MATCH(O$40,Scenarios!$K$265:$BD$265,0)),0)</f>
        <v>0</v>
      </c>
      <c r="P92" s="116" cm="1">
        <f t="array" ref="P92">P65*IFERROR(INDEX(Scenarios!$K277:$BD277,,MATCH(P$40,Scenarios!$K$265:$BD$265,0)),0)</f>
        <v>0</v>
      </c>
      <c r="Q92" s="116" cm="1">
        <f t="array" ref="Q92">Q65*IFERROR(INDEX(Scenarios!$K277:$BD277,,MATCH(Q$40,Scenarios!$K$265:$BD$265,0)),0)</f>
        <v>0</v>
      </c>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6"/>
      <c r="AY92" s="116"/>
      <c r="AZ92" s="116"/>
      <c r="BA92" s="116"/>
      <c r="BB92" s="116"/>
      <c r="BC92" s="116"/>
      <c r="BD92" s="116"/>
      <c r="BE92" s="116"/>
      <c r="BF92" s="116"/>
      <c r="BG92" s="116"/>
      <c r="BH92" s="116"/>
      <c r="BI92" s="19"/>
      <c r="BJ92" s="19"/>
      <c r="BK92" s="19"/>
      <c r="BL92" s="19"/>
      <c r="BM92" s="19"/>
      <c r="BN92" s="19"/>
      <c r="BO92" s="19"/>
      <c r="BP92" s="19"/>
      <c r="BQ92" s="19"/>
      <c r="BR92" s="19"/>
      <c r="BS92" s="19"/>
      <c r="BT92" s="19"/>
      <c r="BU92" s="19"/>
      <c r="BV92" s="19"/>
      <c r="BW92" s="19"/>
      <c r="BX92" s="19"/>
      <c r="BY92" s="19"/>
      <c r="BZ92" s="19"/>
      <c r="CA92" s="19"/>
      <c r="CB92" s="19"/>
      <c r="CC92" s="19"/>
      <c r="CD92" s="19"/>
      <c r="CE92" s="19"/>
      <c r="CF92" s="19"/>
      <c r="CG92" s="19"/>
      <c r="CH92" s="19"/>
      <c r="CI92" s="19"/>
      <c r="CJ92" s="19"/>
      <c r="CK92" s="19"/>
      <c r="CL92" s="19"/>
      <c r="CM92" s="19"/>
      <c r="CN92" s="19"/>
      <c r="CO92" s="19"/>
      <c r="CP92" s="19"/>
      <c r="CQ92" s="19"/>
      <c r="CR92" s="19"/>
      <c r="CS92" s="19"/>
      <c r="CT92" s="19"/>
      <c r="CU92" s="19"/>
      <c r="CV92" s="19"/>
    </row>
    <row r="93" spans="3:100">
      <c r="L93" s="128"/>
      <c r="M93" s="128"/>
      <c r="N93" s="128"/>
      <c r="O93" s="128"/>
      <c r="P93" s="128"/>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8"/>
      <c r="BA93" s="128"/>
      <c r="BB93" s="128"/>
      <c r="BC93" s="128"/>
      <c r="BD93" s="128"/>
      <c r="BE93" s="128"/>
      <c r="BF93" s="128"/>
      <c r="BG93" s="128"/>
      <c r="BH93" s="128"/>
      <c r="BI93" s="19"/>
      <c r="BJ93" s="19"/>
      <c r="BK93" s="19"/>
      <c r="BL93" s="19"/>
      <c r="BM93" s="19"/>
      <c r="BN93" s="19"/>
      <c r="BO93" s="19"/>
      <c r="BP93" s="19"/>
      <c r="BQ93" s="19"/>
      <c r="BR93" s="19"/>
      <c r="BS93" s="19"/>
      <c r="BT93" s="19"/>
      <c r="BU93" s="19"/>
      <c r="BV93" s="19"/>
      <c r="BW93" s="19"/>
      <c r="BX93" s="19"/>
      <c r="BY93" s="19"/>
      <c r="BZ93" s="19"/>
      <c r="CA93" s="19"/>
      <c r="CB93" s="19"/>
      <c r="CC93" s="19"/>
      <c r="CD93" s="19"/>
      <c r="CE93" s="19"/>
      <c r="CF93" s="19"/>
      <c r="CG93" s="19"/>
      <c r="CH93" s="19"/>
      <c r="CI93" s="19"/>
      <c r="CJ93" s="19"/>
      <c r="CK93" s="19"/>
      <c r="CL93" s="19"/>
      <c r="CM93" s="19"/>
      <c r="CN93" s="19"/>
      <c r="CO93" s="19"/>
      <c r="CP93" s="19"/>
      <c r="CQ93" s="19"/>
      <c r="CR93" s="19"/>
      <c r="CS93" s="19"/>
      <c r="CT93" s="19"/>
      <c r="CU93" s="19"/>
      <c r="CV93" s="19"/>
    </row>
    <row r="94" spans="3:100">
      <c r="C94" s="226">
        <f>MAX($B$4:C93)+0.1</f>
        <v>2.3000000000000003</v>
      </c>
      <c r="D94" s="227" t="s">
        <v>190</v>
      </c>
      <c r="E94" s="33"/>
      <c r="F94" s="33"/>
      <c r="G94" s="32"/>
      <c r="H94" s="34"/>
      <c r="I94" s="34"/>
      <c r="J94" s="34"/>
      <c r="K94" s="34"/>
      <c r="L94" s="129"/>
      <c r="M94" s="129"/>
      <c r="N94" s="129"/>
      <c r="O94" s="129"/>
      <c r="P94" s="129"/>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29"/>
      <c r="BA94" s="129"/>
      <c r="BB94" s="129"/>
      <c r="BC94" s="129"/>
      <c r="BD94" s="129"/>
      <c r="BE94" s="129"/>
      <c r="BF94" s="129"/>
      <c r="BG94" s="129"/>
      <c r="BH94" s="129"/>
      <c r="BI94" s="34"/>
      <c r="BJ94" s="34"/>
      <c r="BK94" s="34"/>
      <c r="BL94" s="130"/>
      <c r="BM94" s="19"/>
      <c r="BN94" s="19"/>
      <c r="BO94" s="19"/>
      <c r="BP94" s="19"/>
      <c r="BQ94" s="19"/>
      <c r="BR94" s="19"/>
      <c r="BS94" s="19"/>
      <c r="BT94" s="19"/>
      <c r="BU94" s="19"/>
      <c r="BV94" s="19"/>
      <c r="BW94" s="19"/>
      <c r="BX94" s="19"/>
      <c r="BY94" s="19"/>
      <c r="BZ94" s="19"/>
      <c r="CA94" s="19"/>
      <c r="CB94" s="19"/>
      <c r="CC94" s="19"/>
      <c r="CD94" s="19"/>
      <c r="CE94" s="19"/>
      <c r="CF94" s="19"/>
      <c r="CG94" s="19"/>
      <c r="CH94" s="19"/>
      <c r="CI94" s="19"/>
      <c r="CJ94" s="19"/>
      <c r="CK94" s="19"/>
      <c r="CL94" s="19"/>
      <c r="CM94" s="19"/>
      <c r="CN94" s="19"/>
      <c r="CO94" s="19"/>
      <c r="CP94" s="19"/>
      <c r="CQ94" s="19"/>
      <c r="CR94" s="19"/>
      <c r="CS94" s="19"/>
      <c r="CT94" s="19"/>
      <c r="CU94" s="19"/>
      <c r="CV94" s="19"/>
    </row>
    <row r="95" spans="3:100">
      <c r="E95" s="105"/>
      <c r="F95" s="105"/>
      <c r="L95" s="128"/>
      <c r="M95" s="128"/>
      <c r="N95" s="128"/>
      <c r="O95" s="128"/>
      <c r="P95" s="128"/>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8"/>
      <c r="BA95" s="128"/>
      <c r="BB95" s="128"/>
      <c r="BC95" s="128"/>
      <c r="BD95" s="128"/>
      <c r="BE95" s="128"/>
      <c r="BF95" s="128"/>
      <c r="BG95" s="128"/>
      <c r="BH95" s="128"/>
      <c r="BI95" s="19"/>
      <c r="BJ95" s="19"/>
      <c r="BK95" s="19"/>
      <c r="BL95" s="19"/>
      <c r="BM95" s="19"/>
      <c r="BN95" s="19"/>
      <c r="BO95" s="19"/>
      <c r="BP95" s="19"/>
      <c r="BQ95" s="19"/>
      <c r="BR95" s="19"/>
      <c r="BS95" s="19"/>
      <c r="BT95" s="19"/>
      <c r="BU95" s="19"/>
      <c r="BV95" s="19"/>
      <c r="BW95" s="19"/>
      <c r="BX95" s="19"/>
      <c r="BY95" s="19"/>
      <c r="BZ95" s="19"/>
      <c r="CA95" s="19"/>
      <c r="CB95" s="19"/>
      <c r="CC95" s="19"/>
      <c r="CD95" s="19"/>
      <c r="CE95" s="19"/>
      <c r="CF95" s="19"/>
      <c r="CG95" s="19"/>
      <c r="CH95" s="19"/>
      <c r="CI95" s="19"/>
      <c r="CJ95" s="19"/>
      <c r="CK95" s="19"/>
      <c r="CL95" s="19"/>
      <c r="CM95" s="19"/>
      <c r="CN95" s="19"/>
      <c r="CO95" s="19"/>
      <c r="CP95" s="19"/>
      <c r="CQ95" s="19"/>
      <c r="CR95" s="19"/>
      <c r="CS95" s="19"/>
      <c r="CT95" s="19"/>
      <c r="CU95" s="19"/>
      <c r="CV95" s="19"/>
    </row>
    <row r="96" spans="3:100">
      <c r="E96" s="20" t="s">
        <v>124</v>
      </c>
      <c r="F96" s="105"/>
      <c r="G96" s="4" t="s">
        <v>97</v>
      </c>
      <c r="H96" s="105" t="s">
        <v>181</v>
      </c>
      <c r="L96" s="116" cm="1">
        <f t="array" ref="L96">L69*IFERROR(INDEX(Scenarios!$K278:$BD278,,MATCH(L$40,Scenarios!$K$265:$BD$265,0)),0)</f>
        <v>0</v>
      </c>
      <c r="M96" s="116" cm="1">
        <f t="array" ref="M96">M69*IFERROR(INDEX(Scenarios!$K278:$BD278,,MATCH(M$40,Scenarios!$K$265:$BD$265,0)),0)</f>
        <v>0</v>
      </c>
      <c r="N96" s="116" cm="1">
        <f t="array" ref="N96">N69*IFERROR(INDEX(Scenarios!$K278:$BD278,,MATCH(N$40,Scenarios!$K$265:$BD$265,0)),0)</f>
        <v>0</v>
      </c>
      <c r="O96" s="116" cm="1">
        <f t="array" ref="O96">O69*IFERROR(INDEX(Scenarios!$K278:$BD278,,MATCH(O$40,Scenarios!$K$265:$BD$265,0)),0)</f>
        <v>0</v>
      </c>
      <c r="P96" s="116" cm="1">
        <f t="array" ref="P96">P69*IFERROR(INDEX(Scenarios!$K278:$BD278,,MATCH(P$40,Scenarios!$K$265:$BD$265,0)),0)</f>
        <v>206.1</v>
      </c>
      <c r="Q96" s="116" cm="1">
        <f t="array" ref="Q96">Q69*IFERROR(INDEX(Scenarios!$K278:$BD278,,MATCH(Q$40,Scenarios!$K$265:$BD$265,0)),0)</f>
        <v>0</v>
      </c>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6"/>
      <c r="AY96" s="116"/>
      <c r="AZ96" s="116"/>
      <c r="BA96" s="116"/>
      <c r="BB96" s="116"/>
      <c r="BC96" s="116"/>
      <c r="BD96" s="116"/>
      <c r="BE96" s="116"/>
      <c r="BF96" s="116"/>
      <c r="BG96" s="116"/>
      <c r="BH96" s="116"/>
      <c r="BI96" s="19"/>
      <c r="BJ96" s="19"/>
      <c r="BK96" s="19"/>
      <c r="BL96" s="19"/>
      <c r="BM96" s="19"/>
      <c r="BN96" s="19"/>
      <c r="BO96" s="19"/>
      <c r="BP96" s="19"/>
      <c r="BQ96" s="19"/>
      <c r="BR96" s="19"/>
      <c r="BS96" s="19"/>
      <c r="BT96" s="19"/>
      <c r="BU96" s="19"/>
      <c r="BV96" s="19"/>
      <c r="BW96" s="19"/>
      <c r="BX96" s="19"/>
      <c r="BY96" s="19"/>
      <c r="BZ96" s="19"/>
      <c r="CA96" s="19"/>
      <c r="CB96" s="19"/>
      <c r="CC96" s="19"/>
      <c r="CD96" s="19"/>
      <c r="CE96" s="19"/>
      <c r="CF96" s="19"/>
      <c r="CG96" s="19"/>
      <c r="CH96" s="19"/>
      <c r="CI96" s="19"/>
      <c r="CJ96" s="19"/>
      <c r="CK96" s="19"/>
      <c r="CL96" s="19"/>
      <c r="CM96" s="19"/>
      <c r="CN96" s="19"/>
      <c r="CO96" s="19"/>
      <c r="CP96" s="19"/>
      <c r="CQ96" s="19"/>
      <c r="CR96" s="19"/>
      <c r="CS96" s="19"/>
      <c r="CT96" s="19"/>
      <c r="CU96" s="19"/>
      <c r="CV96" s="19"/>
    </row>
    <row r="97" spans="2:103">
      <c r="E97" s="20" t="s">
        <v>125</v>
      </c>
      <c r="F97" s="105"/>
      <c r="G97" s="4" t="s">
        <v>97</v>
      </c>
      <c r="H97" s="105" t="s">
        <v>181</v>
      </c>
      <c r="L97" s="116" cm="1">
        <f t="array" ref="L97">L70*IFERROR(INDEX(Scenarios!$K279:$BD279,,MATCH(L$40,Scenarios!$K$265:$BD$265,0)),0)</f>
        <v>0</v>
      </c>
      <c r="M97" s="116" cm="1">
        <f t="array" ref="M97">M70*IFERROR(INDEX(Scenarios!$K279:$BD279,,MATCH(M$40,Scenarios!$K$265:$BD$265,0)),0)</f>
        <v>0</v>
      </c>
      <c r="N97" s="116" cm="1">
        <f t="array" ref="N97">N70*IFERROR(INDEX(Scenarios!$K279:$BD279,,MATCH(N$40,Scenarios!$K$265:$BD$265,0)),0)</f>
        <v>0</v>
      </c>
      <c r="O97" s="116" cm="1">
        <f t="array" ref="O97">O70*IFERROR(INDEX(Scenarios!$K279:$BD279,,MATCH(O$40,Scenarios!$K$265:$BD$265,0)),0)</f>
        <v>0</v>
      </c>
      <c r="P97" s="116" cm="1">
        <f t="array" ref="P97">P70*IFERROR(INDEX(Scenarios!$K279:$BD279,,MATCH(P$40,Scenarios!$K$265:$BD$265,0)),0)</f>
        <v>21.91657205359245</v>
      </c>
      <c r="Q97" s="116" cm="1">
        <f t="array" ref="Q97">Q70*IFERROR(INDEX(Scenarios!$K279:$BD279,,MATCH(Q$40,Scenarios!$K$265:$BD$265,0)),0)</f>
        <v>0</v>
      </c>
      <c r="R97" s="116"/>
      <c r="S97" s="116"/>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AQ97" s="116"/>
      <c r="AR97" s="116"/>
      <c r="AS97" s="116"/>
      <c r="AT97" s="116"/>
      <c r="AU97" s="116"/>
      <c r="AV97" s="116"/>
      <c r="AW97" s="116"/>
      <c r="AX97" s="116"/>
      <c r="AY97" s="116"/>
      <c r="AZ97" s="116"/>
      <c r="BA97" s="116"/>
      <c r="BB97" s="116"/>
      <c r="BC97" s="116"/>
      <c r="BD97" s="116"/>
      <c r="BE97" s="116"/>
      <c r="BF97" s="116"/>
      <c r="BG97" s="116"/>
      <c r="BH97" s="116"/>
      <c r="BI97" s="19"/>
      <c r="BJ97" s="19"/>
      <c r="BK97" s="19"/>
      <c r="BL97" s="19"/>
      <c r="BM97" s="19"/>
      <c r="BN97" s="19"/>
      <c r="BO97" s="19"/>
      <c r="BP97" s="19"/>
      <c r="BQ97" s="19"/>
      <c r="BR97" s="19"/>
      <c r="BS97" s="19"/>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row>
    <row r="98" spans="2:103">
      <c r="E98" s="105" t="s">
        <v>126</v>
      </c>
      <c r="G98" s="4" t="s">
        <v>97</v>
      </c>
      <c r="H98" s="105" t="s">
        <v>181</v>
      </c>
      <c r="L98" s="116" cm="1">
        <f t="array" ref="L98">L71*IFERROR(INDEX(Scenarios!$K280:$BD280,,MATCH(L$40,Scenarios!$K$265:$BD$265,0)),0)</f>
        <v>0</v>
      </c>
      <c r="M98" s="116" cm="1">
        <f t="array" ref="M98">M71*IFERROR(INDEX(Scenarios!$K280:$BD280,,MATCH(M$40,Scenarios!$K$265:$BD$265,0)),0)</f>
        <v>0</v>
      </c>
      <c r="N98" s="116" cm="1">
        <f t="array" ref="N98">N71*IFERROR(INDEX(Scenarios!$K280:$BD280,,MATCH(N$40,Scenarios!$K$265:$BD$265,0)),0)</f>
        <v>0</v>
      </c>
      <c r="O98" s="116" cm="1">
        <f t="array" ref="O98">O71*IFERROR(INDEX(Scenarios!$K280:$BD280,,MATCH(O$40,Scenarios!$K$265:$BD$265,0)),0)</f>
        <v>0</v>
      </c>
      <c r="P98" s="116" cm="1">
        <f t="array" ref="P98">P71*IFERROR(INDEX(Scenarios!$K280:$BD280,,MATCH(P$40,Scenarios!$K$265:$BD$265,0)),0)</f>
        <v>13.223469776298492</v>
      </c>
      <c r="Q98" s="116" cm="1">
        <f t="array" ref="Q98">Q71*IFERROR(INDEX(Scenarios!$K280:$BD280,,MATCH(Q$40,Scenarios!$K$265:$BD$265,0)),0)</f>
        <v>2.9870087782633639</v>
      </c>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6"/>
      <c r="AY98" s="116"/>
      <c r="AZ98" s="116"/>
      <c r="BA98" s="116"/>
      <c r="BB98" s="116"/>
      <c r="BC98" s="116"/>
      <c r="BD98" s="116"/>
      <c r="BE98" s="116"/>
      <c r="BF98" s="116"/>
      <c r="BG98" s="116"/>
      <c r="BH98" s="116"/>
      <c r="BI98" s="19"/>
      <c r="BJ98" s="19"/>
      <c r="BK98" s="19"/>
      <c r="BL98" s="19"/>
      <c r="BM98" s="19"/>
      <c r="BN98" s="19"/>
      <c r="BO98" s="19"/>
      <c r="BP98" s="19"/>
      <c r="BQ98" s="19"/>
      <c r="BR98" s="19"/>
      <c r="BS98" s="19"/>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row>
    <row r="99" spans="2:103">
      <c r="E99" s="105" t="s">
        <v>127</v>
      </c>
      <c r="G99" s="4" t="s">
        <v>97</v>
      </c>
      <c r="H99" s="105" t="s">
        <v>181</v>
      </c>
      <c r="L99" s="116" cm="1">
        <f t="array" ref="L99">L72*IFERROR(INDEX(Scenarios!$K281:$BD281,,MATCH(L$40,Scenarios!$K$265:$BD$265,0)),0)</f>
        <v>0</v>
      </c>
      <c r="M99" s="116" cm="1">
        <f t="array" ref="M99">M72*IFERROR(INDEX(Scenarios!$K281:$BD281,,MATCH(M$40,Scenarios!$K$265:$BD$265,0)),0)</f>
        <v>0</v>
      </c>
      <c r="N99" s="116" cm="1">
        <f t="array" ref="N99">N72*IFERROR(INDEX(Scenarios!$K281:$BD281,,MATCH(N$40,Scenarios!$K$265:$BD$265,0)),0)</f>
        <v>0</v>
      </c>
      <c r="O99" s="116" cm="1">
        <f t="array" ref="O99">O72*IFERROR(INDEX(Scenarios!$K281:$BD281,,MATCH(O$40,Scenarios!$K$265:$BD$265,0)),0)</f>
        <v>0</v>
      </c>
      <c r="P99" s="116" cm="1">
        <f t="array" ref="P99">P72*IFERROR(INDEX(Scenarios!$K281:$BD281,,MATCH(P$40,Scenarios!$K$265:$BD$265,0)),0)</f>
        <v>0</v>
      </c>
      <c r="Q99" s="116" cm="1">
        <f t="array" ref="Q99">Q72*IFERROR(INDEX(Scenarios!$K281:$BD281,,MATCH(Q$40,Scenarios!$K$265:$BD$265,0)),0)</f>
        <v>0</v>
      </c>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6"/>
      <c r="AY99" s="116"/>
      <c r="AZ99" s="116"/>
      <c r="BA99" s="116"/>
      <c r="BB99" s="116"/>
      <c r="BC99" s="116"/>
      <c r="BD99" s="116"/>
      <c r="BE99" s="116"/>
      <c r="BF99" s="116"/>
      <c r="BG99" s="116"/>
      <c r="BH99" s="116"/>
      <c r="BI99" s="19"/>
      <c r="BJ99" s="19"/>
      <c r="BK99" s="19"/>
      <c r="BL99" s="19"/>
      <c r="BM99" s="19"/>
      <c r="BN99" s="19"/>
      <c r="BO99" s="19"/>
      <c r="BP99" s="19"/>
      <c r="BQ99" s="19"/>
      <c r="BR99" s="19"/>
      <c r="BS99" s="19"/>
      <c r="BT99" s="19"/>
      <c r="BU99" s="19"/>
      <c r="BV99" s="19"/>
      <c r="BW99" s="19"/>
      <c r="BX99" s="19"/>
      <c r="BY99" s="19"/>
      <c r="BZ99" s="19"/>
      <c r="CA99" s="19"/>
      <c r="CB99" s="19"/>
      <c r="CC99" s="19"/>
      <c r="CD99" s="19"/>
      <c r="CE99" s="19"/>
      <c r="CF99" s="19"/>
      <c r="CG99" s="19"/>
      <c r="CH99" s="19"/>
      <c r="CI99" s="19"/>
      <c r="CJ99" s="19"/>
      <c r="CK99" s="19"/>
      <c r="CL99" s="19"/>
      <c r="CM99" s="19"/>
      <c r="CN99" s="19"/>
      <c r="CO99" s="19"/>
      <c r="CP99" s="19"/>
      <c r="CQ99" s="19"/>
      <c r="CR99" s="19"/>
      <c r="CS99" s="19"/>
      <c r="CT99" s="19"/>
      <c r="CU99" s="19"/>
      <c r="CV99" s="19"/>
    </row>
    <row r="100" spans="2:103">
      <c r="L100" s="19"/>
      <c r="M100" s="19"/>
      <c r="N100" s="19"/>
      <c r="O100" s="19"/>
      <c r="P100" s="19"/>
      <c r="Q100" s="19"/>
      <c r="R100" s="19"/>
      <c r="S100" s="144"/>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c r="AT100" s="19"/>
      <c r="AU100" s="19"/>
      <c r="AV100" s="19"/>
      <c r="AW100" s="19"/>
      <c r="AX100" s="19"/>
      <c r="AY100" s="19"/>
      <c r="AZ100" s="19"/>
      <c r="BA100" s="19"/>
      <c r="BB100" s="19"/>
      <c r="BC100" s="19"/>
      <c r="BD100" s="19"/>
      <c r="BE100" s="19"/>
      <c r="BF100" s="19"/>
      <c r="BG100" s="19"/>
      <c r="BH100" s="19"/>
      <c r="BI100" s="19"/>
      <c r="BJ100" s="19"/>
      <c r="BK100" s="19"/>
      <c r="BL100" s="19"/>
      <c r="BM100" s="19"/>
      <c r="BN100" s="19"/>
      <c r="BO100" s="19"/>
      <c r="BP100" s="19"/>
      <c r="BQ100" s="19"/>
      <c r="BR100" s="19"/>
      <c r="BS100" s="19"/>
      <c r="BT100" s="19"/>
      <c r="BU100" s="19"/>
      <c r="BV100" s="19"/>
      <c r="BW100" s="19"/>
      <c r="BX100" s="19"/>
      <c r="BY100" s="19"/>
      <c r="BZ100" s="19"/>
      <c r="CA100" s="19"/>
      <c r="CB100" s="19"/>
      <c r="CC100" s="19"/>
      <c r="CD100" s="19"/>
      <c r="CE100" s="19"/>
      <c r="CF100" s="19"/>
      <c r="CG100" s="19"/>
      <c r="CH100" s="19"/>
      <c r="CI100" s="19"/>
      <c r="CJ100" s="19"/>
      <c r="CK100" s="19"/>
      <c r="CL100" s="19"/>
      <c r="CM100" s="19"/>
      <c r="CN100" s="19"/>
      <c r="CO100" s="19"/>
      <c r="CP100" s="19"/>
      <c r="CQ100" s="19"/>
      <c r="CR100" s="19"/>
      <c r="CS100" s="19"/>
      <c r="CT100" s="19"/>
      <c r="CU100" s="19"/>
      <c r="CV100" s="19"/>
    </row>
    <row r="101" spans="2:103">
      <c r="B101" s="229">
        <f>MAX($B$4:B100)+1</f>
        <v>3</v>
      </c>
      <c r="C101" s="225" t="s">
        <v>192</v>
      </c>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8"/>
      <c r="CX101" s="8"/>
      <c r="CY101" s="8"/>
    </row>
    <row r="102" spans="2:103" s="80" customFormat="1">
      <c r="B102" s="64" t="s">
        <v>193</v>
      </c>
      <c r="C102" s="170"/>
      <c r="D102" s="170"/>
      <c r="E102" s="170"/>
      <c r="F102" s="170"/>
      <c r="G102" s="170"/>
      <c r="H102" s="171"/>
      <c r="I102" s="171"/>
      <c r="J102" s="171"/>
      <c r="K102" s="170"/>
      <c r="L102" s="170"/>
      <c r="M102" s="170"/>
      <c r="N102" s="170"/>
      <c r="O102" s="170"/>
      <c r="P102" s="170"/>
      <c r="Q102" s="170"/>
      <c r="R102" s="170"/>
      <c r="S102" s="170"/>
      <c r="T102" s="170"/>
      <c r="U102" s="170"/>
      <c r="V102" s="170"/>
      <c r="W102" s="170"/>
      <c r="X102" s="170"/>
      <c r="Y102" s="170"/>
      <c r="Z102" s="170"/>
      <c r="AA102" s="170"/>
      <c r="AB102" s="170"/>
      <c r="AC102" s="170"/>
      <c r="AD102" s="170"/>
      <c r="AE102" s="170"/>
      <c r="AF102" s="170"/>
      <c r="AG102" s="170"/>
      <c r="AH102" s="170"/>
      <c r="AI102" s="170"/>
      <c r="AJ102" s="170"/>
      <c r="AK102" s="170"/>
      <c r="AL102" s="170"/>
      <c r="AM102" s="170"/>
      <c r="AN102" s="170"/>
      <c r="AO102" s="170"/>
      <c r="AP102" s="170"/>
      <c r="AQ102" s="170"/>
      <c r="AR102" s="170"/>
      <c r="AS102" s="170"/>
      <c r="AT102" s="170"/>
      <c r="AU102" s="170"/>
      <c r="AV102" s="170"/>
      <c r="AW102" s="170"/>
      <c r="AX102" s="170"/>
      <c r="AY102" s="170"/>
      <c r="AZ102" s="170"/>
      <c r="BA102" s="170"/>
      <c r="BB102" s="170"/>
      <c r="BC102" s="170"/>
      <c r="BD102" s="170"/>
      <c r="BE102" s="170"/>
      <c r="BF102" s="170"/>
      <c r="BG102" s="170"/>
      <c r="BH102" s="170"/>
    </row>
    <row r="103" spans="2:103">
      <c r="C103" s="29"/>
      <c r="D103" s="29"/>
      <c r="E103" s="20" t="s">
        <v>194</v>
      </c>
      <c r="F103" s="20"/>
      <c r="G103" s="4" t="s">
        <v>87</v>
      </c>
      <c r="L103" s="88">
        <f>Scenarios!L293</f>
        <v>0.6</v>
      </c>
      <c r="M103" s="88">
        <f>Scenarios!M293</f>
        <v>0.6</v>
      </c>
      <c r="N103" s="88">
        <f>Scenarios!N293</f>
        <v>0.6</v>
      </c>
      <c r="O103" s="88">
        <f>Scenarios!O293</f>
        <v>0.6</v>
      </c>
      <c r="P103" s="88">
        <f>Scenarios!P293</f>
        <v>0.6</v>
      </c>
      <c r="Q103" s="88">
        <f>Scenarios!Q293</f>
        <v>0.6</v>
      </c>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8"/>
      <c r="BA103" s="88"/>
      <c r="BB103" s="88"/>
      <c r="BC103" s="88"/>
      <c r="BD103" s="88"/>
      <c r="BE103" s="88"/>
      <c r="BF103" s="88"/>
      <c r="BG103" s="88"/>
      <c r="BH103" s="88"/>
    </row>
    <row r="104" spans="2:103">
      <c r="L104" s="168"/>
      <c r="M104" s="168"/>
      <c r="N104" s="168"/>
      <c r="O104" s="168"/>
      <c r="P104" s="168"/>
      <c r="Q104" s="168"/>
      <c r="R104" s="168"/>
      <c r="S104" s="168"/>
      <c r="T104" s="168"/>
      <c r="U104" s="168"/>
      <c r="V104" s="168"/>
      <c r="W104" s="168"/>
      <c r="X104" s="168"/>
      <c r="Y104" s="168"/>
      <c r="Z104" s="168"/>
      <c r="AA104" s="168"/>
      <c r="AB104" s="168"/>
      <c r="AC104" s="168"/>
      <c r="AD104" s="168"/>
      <c r="AE104" s="168"/>
      <c r="AF104" s="168"/>
      <c r="AG104" s="168"/>
      <c r="AH104" s="168"/>
      <c r="AI104" s="168"/>
      <c r="AJ104" s="168"/>
      <c r="AK104" s="168"/>
      <c r="AL104" s="168"/>
      <c r="AM104" s="168"/>
      <c r="AN104" s="168"/>
      <c r="AO104" s="168"/>
      <c r="AP104" s="168"/>
      <c r="AQ104" s="168"/>
      <c r="AR104" s="168"/>
      <c r="AS104" s="168"/>
      <c r="AT104" s="168"/>
      <c r="AU104" s="168"/>
      <c r="AV104" s="168"/>
      <c r="AW104" s="168"/>
      <c r="AX104" s="168"/>
      <c r="AY104" s="168"/>
      <c r="AZ104" s="168"/>
      <c r="BA104" s="168"/>
      <c r="BB104" s="168"/>
      <c r="BC104" s="168"/>
      <c r="BD104" s="168"/>
      <c r="BE104" s="168"/>
      <c r="BF104" s="168"/>
      <c r="BG104" s="168"/>
    </row>
    <row r="105" spans="2:103">
      <c r="B105" s="225">
        <f>MAX($B$5:B103)+1</f>
        <v>4</v>
      </c>
      <c r="C105" s="225" t="s">
        <v>84</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8"/>
      <c r="BJ105" s="8"/>
      <c r="BK105" s="8"/>
    </row>
    <row r="106" spans="2:103">
      <c r="E106" s="20"/>
      <c r="F106" s="20"/>
      <c r="K106" s="21"/>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2"/>
      <c r="AY106" s="22"/>
      <c r="AZ106" s="22"/>
      <c r="BA106" s="22"/>
      <c r="BB106" s="22"/>
      <c r="BC106" s="22"/>
      <c r="BD106" s="22"/>
      <c r="BE106" s="22"/>
      <c r="BF106" s="22"/>
      <c r="BG106" s="22"/>
      <c r="BH106" s="22"/>
    </row>
    <row r="107" spans="2:103">
      <c r="E107" s="4" t="s">
        <v>195</v>
      </c>
      <c r="G107" s="4" t="s">
        <v>87</v>
      </c>
      <c r="K107" s="21"/>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c r="AX107" s="22"/>
      <c r="AY107" s="22"/>
      <c r="AZ107" s="22"/>
      <c r="BA107" s="22"/>
      <c r="BB107" s="22"/>
      <c r="BC107" s="22"/>
      <c r="BD107" s="22"/>
      <c r="BE107" s="22"/>
      <c r="BF107" s="22"/>
      <c r="BG107" s="22"/>
      <c r="BH107" s="22"/>
    </row>
    <row r="108" spans="2:103">
      <c r="E108" s="4" t="s">
        <v>88</v>
      </c>
      <c r="G108" s="4" t="s">
        <v>87</v>
      </c>
      <c r="J108" s="72"/>
      <c r="K108" s="21"/>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2"/>
      <c r="AY108" s="22"/>
      <c r="AZ108" s="22"/>
      <c r="BA108" s="22"/>
      <c r="BB108" s="22"/>
      <c r="BC108" s="22"/>
      <c r="BD108" s="22"/>
      <c r="BE108" s="22"/>
      <c r="BF108" s="22"/>
      <c r="BG108" s="22"/>
      <c r="BH108" s="22"/>
    </row>
    <row r="109" spans="2:103">
      <c r="E109" s="4" t="s">
        <v>196</v>
      </c>
      <c r="G109" s="4" t="s">
        <v>87</v>
      </c>
      <c r="J109" s="72"/>
      <c r="K109" s="21"/>
      <c r="L109" s="22"/>
      <c r="M109" s="22"/>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c r="AX109" s="22"/>
      <c r="AY109" s="22"/>
      <c r="AZ109" s="22"/>
      <c r="BA109" s="22"/>
      <c r="BB109" s="22"/>
      <c r="BC109" s="22"/>
      <c r="BD109" s="22"/>
      <c r="BE109" s="22"/>
      <c r="BF109" s="22"/>
      <c r="BG109" s="22"/>
      <c r="BH109" s="22"/>
    </row>
    <row r="110" spans="2:103">
      <c r="E110" s="20"/>
      <c r="F110" s="20"/>
      <c r="K110" s="21"/>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c r="AX110" s="22"/>
      <c r="AY110" s="22"/>
      <c r="AZ110" s="22"/>
      <c r="BA110" s="22"/>
      <c r="BB110" s="22"/>
      <c r="BC110" s="22"/>
      <c r="BD110" s="22"/>
      <c r="BE110" s="22"/>
      <c r="BF110" s="22"/>
      <c r="BG110" s="22"/>
      <c r="BH110" s="22"/>
    </row>
    <row r="111" spans="2:103">
      <c r="B111" s="225">
        <f>MAX($B$5:B110)+1</f>
        <v>5</v>
      </c>
      <c r="C111" s="225" t="s">
        <v>197</v>
      </c>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8"/>
      <c r="BJ111" s="8"/>
      <c r="BK111" s="8"/>
    </row>
    <row r="112" spans="2:103">
      <c r="B112" s="6"/>
      <c r="C112" s="6"/>
      <c r="D112" s="6"/>
      <c r="E112" s="6"/>
      <c r="F112" s="6"/>
      <c r="G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row>
    <row r="113" spans="2:63">
      <c r="B113" s="6"/>
      <c r="C113" s="6"/>
      <c r="D113" s="6"/>
      <c r="E113" s="6"/>
      <c r="F113" s="6"/>
      <c r="G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row>
    <row r="114" spans="2:63">
      <c r="E114" s="4" t="s">
        <v>198</v>
      </c>
      <c r="G114" s="4" t="s">
        <v>87</v>
      </c>
      <c r="K114" s="21"/>
      <c r="L114" s="68">
        <v>0.19</v>
      </c>
      <c r="M114" s="68">
        <v>0.19</v>
      </c>
      <c r="N114" s="68">
        <v>0.25</v>
      </c>
      <c r="O114" s="68">
        <v>0.25</v>
      </c>
      <c r="P114" s="68">
        <v>0.25</v>
      </c>
      <c r="Q114" s="68">
        <v>0.25</v>
      </c>
      <c r="R114" s="68"/>
      <c r="S114" s="68"/>
      <c r="T114" s="68"/>
      <c r="U114" s="68"/>
      <c r="V114" s="68"/>
      <c r="W114" s="68"/>
      <c r="X114" s="68"/>
      <c r="Y114" s="68"/>
      <c r="Z114" s="68"/>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8"/>
      <c r="BF114" s="68"/>
      <c r="BG114" s="68"/>
      <c r="BH114" s="68"/>
    </row>
    <row r="115" spans="2:63">
      <c r="E115" s="20" t="s">
        <v>199</v>
      </c>
      <c r="F115" s="20"/>
      <c r="G115" s="4" t="s">
        <v>87</v>
      </c>
      <c r="K115" s="21"/>
      <c r="L115" s="68">
        <v>0.18</v>
      </c>
      <c r="M115" s="68">
        <v>0.18</v>
      </c>
      <c r="N115" s="68">
        <v>0.18</v>
      </c>
      <c r="O115" s="68">
        <v>0.18</v>
      </c>
      <c r="P115" s="68">
        <v>0.18</v>
      </c>
      <c r="Q115" s="68">
        <v>0.18</v>
      </c>
      <c r="R115" s="68"/>
      <c r="S115" s="68"/>
      <c r="T115" s="68"/>
      <c r="U115" s="68"/>
      <c r="V115" s="68"/>
      <c r="W115" s="68"/>
      <c r="X115" s="68"/>
      <c r="Y115" s="68"/>
      <c r="Z115" s="68"/>
      <c r="AA115" s="68"/>
      <c r="AB115" s="68"/>
      <c r="AC115" s="68"/>
      <c r="AD115" s="68"/>
      <c r="AE115" s="68"/>
      <c r="AF115" s="68"/>
      <c r="AG115" s="68"/>
      <c r="AH115" s="68"/>
      <c r="AI115" s="68"/>
      <c r="AJ115" s="68"/>
      <c r="AK115" s="68"/>
      <c r="AL115" s="68"/>
      <c r="AM115" s="68"/>
      <c r="AN115" s="68"/>
      <c r="AO115" s="68"/>
      <c r="AP115" s="68"/>
      <c r="AQ115" s="68"/>
      <c r="AR115" s="68"/>
      <c r="AS115" s="68"/>
      <c r="AT115" s="68"/>
      <c r="AU115" s="68"/>
      <c r="AV115" s="68"/>
      <c r="AW115" s="68"/>
      <c r="AX115" s="68"/>
      <c r="AY115" s="68"/>
      <c r="AZ115" s="68"/>
      <c r="BA115" s="68"/>
      <c r="BB115" s="68"/>
      <c r="BC115" s="68"/>
      <c r="BD115" s="68"/>
      <c r="BE115" s="68"/>
      <c r="BF115" s="68"/>
      <c r="BG115" s="68"/>
      <c r="BH115" s="68"/>
    </row>
    <row r="116" spans="2:63">
      <c r="E116" s="20" t="s">
        <v>200</v>
      </c>
      <c r="F116" s="20"/>
      <c r="G116" s="4" t="s">
        <v>87</v>
      </c>
      <c r="K116" s="21"/>
      <c r="L116" s="68">
        <v>0.06</v>
      </c>
      <c r="M116" s="68">
        <v>0.06</v>
      </c>
      <c r="N116" s="68">
        <v>0.06</v>
      </c>
      <c r="O116" s="68">
        <v>0.06</v>
      </c>
      <c r="P116" s="68">
        <v>0.06</v>
      </c>
      <c r="Q116" s="68">
        <v>0.06</v>
      </c>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c r="AQ116" s="68"/>
      <c r="AR116" s="68"/>
      <c r="AS116" s="68"/>
      <c r="AT116" s="68"/>
      <c r="AU116" s="68"/>
      <c r="AV116" s="68"/>
      <c r="AW116" s="68"/>
      <c r="AX116" s="68"/>
      <c r="AY116" s="68"/>
      <c r="AZ116" s="68"/>
      <c r="BA116" s="68"/>
      <c r="BB116" s="68"/>
      <c r="BC116" s="68"/>
      <c r="BD116" s="68"/>
      <c r="BE116" s="68"/>
      <c r="BF116" s="68"/>
      <c r="BG116" s="68"/>
      <c r="BH116" s="68"/>
    </row>
    <row r="117" spans="2:63">
      <c r="E117" s="20" t="s">
        <v>201</v>
      </c>
      <c r="F117" s="20"/>
      <c r="G117" s="4" t="s">
        <v>87</v>
      </c>
      <c r="K117" s="21"/>
      <c r="L117" s="68">
        <v>0.03</v>
      </c>
      <c r="M117" s="68">
        <v>0.03</v>
      </c>
      <c r="N117" s="68">
        <v>0.03</v>
      </c>
      <c r="O117" s="68">
        <v>0.03</v>
      </c>
      <c r="P117" s="68">
        <v>0.03</v>
      </c>
      <c r="Q117" s="68">
        <v>0.03</v>
      </c>
      <c r="R117" s="68"/>
      <c r="S117" s="68"/>
      <c r="T117" s="68"/>
      <c r="U117" s="68"/>
      <c r="V117" s="68"/>
      <c r="W117" s="68"/>
      <c r="X117" s="68"/>
      <c r="Y117" s="68"/>
      <c r="Z117" s="68"/>
      <c r="AA117" s="68"/>
      <c r="AB117" s="68"/>
      <c r="AC117" s="68"/>
      <c r="AD117" s="68"/>
      <c r="AE117" s="68"/>
      <c r="AF117" s="68"/>
      <c r="AG117" s="68"/>
      <c r="AH117" s="68"/>
      <c r="AI117" s="68"/>
      <c r="AJ117" s="68"/>
      <c r="AK117" s="68"/>
      <c r="AL117" s="68"/>
      <c r="AM117" s="68"/>
      <c r="AN117" s="68"/>
      <c r="AO117" s="68"/>
      <c r="AP117" s="68"/>
      <c r="AQ117" s="68"/>
      <c r="AR117" s="68"/>
      <c r="AS117" s="68"/>
      <c r="AT117" s="68"/>
      <c r="AU117" s="68"/>
      <c r="AV117" s="68"/>
      <c r="AW117" s="68"/>
      <c r="AX117" s="68"/>
      <c r="AY117" s="68"/>
      <c r="AZ117" s="68"/>
      <c r="BA117" s="68"/>
      <c r="BB117" s="68"/>
      <c r="BC117" s="68"/>
      <c r="BD117" s="68"/>
      <c r="BE117" s="68"/>
      <c r="BF117" s="68"/>
      <c r="BG117" s="68"/>
      <c r="BH117" s="68"/>
    </row>
    <row r="118" spans="2:63">
      <c r="E118" s="20"/>
      <c r="F118" s="20"/>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row>
    <row r="119" spans="2:63">
      <c r="E119" s="20" t="s">
        <v>202</v>
      </c>
      <c r="F119" s="20"/>
      <c r="G119" s="4" t="s">
        <v>87</v>
      </c>
      <c r="K119" s="21"/>
      <c r="L119" s="68">
        <v>0</v>
      </c>
      <c r="M119" s="68">
        <v>0</v>
      </c>
      <c r="N119" s="68">
        <v>0</v>
      </c>
      <c r="O119" s="68">
        <v>0</v>
      </c>
      <c r="P119" s="68">
        <v>0</v>
      </c>
      <c r="Q119" s="68">
        <v>0</v>
      </c>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row>
    <row r="120" spans="2:63">
      <c r="E120" s="20" t="s">
        <v>203</v>
      </c>
      <c r="F120" s="20"/>
      <c r="G120" s="4" t="s">
        <v>87</v>
      </c>
      <c r="K120" s="21"/>
      <c r="L120" s="68">
        <v>0</v>
      </c>
      <c r="M120" s="68">
        <v>0</v>
      </c>
      <c r="N120" s="68">
        <v>0</v>
      </c>
      <c r="O120" s="68">
        <v>0</v>
      </c>
      <c r="P120" s="68">
        <v>0</v>
      </c>
      <c r="Q120" s="68">
        <v>0</v>
      </c>
      <c r="R120" s="68"/>
      <c r="S120" s="68"/>
      <c r="T120" s="68"/>
      <c r="U120" s="68"/>
      <c r="V120" s="68"/>
      <c r="W120" s="68"/>
      <c r="X120" s="68"/>
      <c r="Y120" s="68"/>
      <c r="Z120" s="68"/>
      <c r="AA120" s="68"/>
      <c r="AB120" s="68"/>
      <c r="AC120" s="68"/>
      <c r="AD120" s="68"/>
      <c r="AE120" s="68"/>
      <c r="AF120" s="68"/>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row>
    <row r="121" spans="2:63">
      <c r="E121" s="20" t="s">
        <v>204</v>
      </c>
      <c r="F121" s="20"/>
      <c r="G121" s="4" t="s">
        <v>87</v>
      </c>
      <c r="K121" s="21"/>
      <c r="L121" s="68">
        <v>0</v>
      </c>
      <c r="M121" s="68">
        <v>0</v>
      </c>
      <c r="N121" s="68">
        <v>0</v>
      </c>
      <c r="O121" s="68">
        <v>0</v>
      </c>
      <c r="P121" s="68">
        <v>0</v>
      </c>
      <c r="Q121" s="68">
        <v>0</v>
      </c>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row>
    <row r="122" spans="2:63">
      <c r="E122" s="4" t="s">
        <v>205</v>
      </c>
      <c r="G122" s="4" t="s">
        <v>87</v>
      </c>
      <c r="K122" s="21"/>
      <c r="L122" s="68">
        <v>0</v>
      </c>
      <c r="M122" s="68">
        <v>0</v>
      </c>
      <c r="N122" s="68">
        <v>0</v>
      </c>
      <c r="O122" s="68">
        <v>0</v>
      </c>
      <c r="P122" s="68">
        <v>0</v>
      </c>
      <c r="Q122" s="68">
        <v>0</v>
      </c>
      <c r="R122" s="68"/>
      <c r="S122" s="68"/>
      <c r="T122" s="68"/>
      <c r="U122" s="68"/>
      <c r="V122" s="68"/>
      <c r="W122" s="68"/>
      <c r="X122" s="68"/>
      <c r="Y122" s="68"/>
      <c r="Z122" s="68"/>
      <c r="AA122" s="68"/>
      <c r="AB122" s="68"/>
      <c r="AC122" s="68"/>
      <c r="AD122" s="68"/>
      <c r="AE122" s="68"/>
      <c r="AF122" s="68"/>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row>
    <row r="123" spans="2:63">
      <c r="E123" s="4" t="s">
        <v>206</v>
      </c>
      <c r="G123" s="4" t="s">
        <v>87</v>
      </c>
      <c r="K123" s="21"/>
      <c r="L123" s="68">
        <v>0</v>
      </c>
      <c r="M123" s="68">
        <v>0</v>
      </c>
      <c r="N123" s="68">
        <v>0</v>
      </c>
      <c r="O123" s="68">
        <v>0</v>
      </c>
      <c r="P123" s="68">
        <v>0</v>
      </c>
      <c r="Q123" s="68">
        <v>0</v>
      </c>
      <c r="R123" s="68"/>
      <c r="S123" s="68"/>
      <c r="T123" s="68"/>
      <c r="U123" s="68"/>
      <c r="V123" s="68"/>
      <c r="W123" s="68"/>
      <c r="X123" s="68"/>
      <c r="Y123" s="68"/>
      <c r="Z123" s="68"/>
      <c r="AA123" s="68"/>
      <c r="AB123" s="68"/>
      <c r="AC123" s="68"/>
      <c r="AD123" s="68"/>
      <c r="AE123" s="68"/>
      <c r="AF123" s="68"/>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row>
    <row r="124" spans="2:63">
      <c r="K124" s="21"/>
      <c r="L124" s="22"/>
      <c r="M124" s="22"/>
      <c r="N124" s="22"/>
      <c r="O124" s="22"/>
      <c r="P124" s="22"/>
      <c r="Q124" s="22"/>
      <c r="R124" s="22"/>
      <c r="S124" s="22"/>
      <c r="T124" s="22"/>
      <c r="U124" s="22"/>
      <c r="V124" s="22"/>
      <c r="W124" s="22"/>
      <c r="X124" s="22"/>
      <c r="Y124" s="22"/>
      <c r="Z124" s="22"/>
      <c r="AA124" s="22"/>
      <c r="AB124" s="22"/>
      <c r="AC124" s="22"/>
      <c r="AD124" s="22"/>
      <c r="AE124" s="22"/>
      <c r="AF124" s="22"/>
      <c r="AG124" s="22"/>
      <c r="AH124" s="22"/>
      <c r="AI124" s="22"/>
      <c r="AJ124" s="22"/>
      <c r="AK124" s="22"/>
      <c r="AL124" s="22"/>
      <c r="AM124" s="22"/>
      <c r="AN124" s="22"/>
      <c r="AO124" s="22"/>
      <c r="AP124" s="22"/>
      <c r="AQ124" s="22"/>
      <c r="AR124" s="22"/>
      <c r="AS124" s="22"/>
      <c r="AT124" s="22"/>
      <c r="AU124" s="22"/>
      <c r="AV124" s="22"/>
      <c r="AW124" s="22"/>
      <c r="AX124" s="22"/>
      <c r="AY124" s="22"/>
      <c r="AZ124" s="22"/>
      <c r="BA124" s="22"/>
      <c r="BB124" s="22"/>
      <c r="BC124" s="22"/>
      <c r="BD124" s="22"/>
      <c r="BE124" s="22"/>
      <c r="BF124" s="22"/>
      <c r="BG124" s="22"/>
      <c r="BH124" s="22"/>
    </row>
    <row r="125" spans="2:63">
      <c r="E125" s="4" t="s">
        <v>207</v>
      </c>
      <c r="G125" s="4" t="s">
        <v>87</v>
      </c>
      <c r="K125" s="21"/>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c r="AP125" s="101"/>
      <c r="AQ125" s="101"/>
      <c r="AR125" s="101"/>
      <c r="AS125" s="101"/>
      <c r="AT125" s="101"/>
      <c r="AU125" s="101"/>
      <c r="AV125" s="101"/>
      <c r="AW125" s="101"/>
      <c r="AX125" s="101"/>
      <c r="AY125" s="101"/>
      <c r="AZ125" s="101"/>
      <c r="BA125" s="101"/>
      <c r="BB125" s="101"/>
      <c r="BC125" s="101"/>
      <c r="BD125" s="101"/>
      <c r="BE125" s="101"/>
      <c r="BF125" s="101"/>
      <c r="BG125" s="101"/>
      <c r="BH125" s="101"/>
    </row>
    <row r="126" spans="2:63">
      <c r="E126" s="4" t="s">
        <v>208</v>
      </c>
      <c r="G126" s="4" t="s">
        <v>87</v>
      </c>
      <c r="K126" s="21"/>
      <c r="L126" s="101"/>
      <c r="M126" s="101"/>
      <c r="N126" s="101"/>
      <c r="O126" s="101"/>
      <c r="P126" s="101"/>
      <c r="Q126" s="101"/>
      <c r="R126" s="101"/>
      <c r="S126" s="101"/>
      <c r="T126" s="101"/>
      <c r="U126" s="101"/>
      <c r="V126" s="101"/>
      <c r="W126" s="101"/>
      <c r="X126" s="101"/>
      <c r="Y126" s="101"/>
      <c r="Z126" s="101"/>
      <c r="AA126" s="101"/>
      <c r="AB126" s="101"/>
      <c r="AC126" s="101"/>
      <c r="AD126" s="101"/>
      <c r="AE126" s="101"/>
      <c r="AF126" s="101"/>
      <c r="AG126" s="101"/>
      <c r="AH126" s="101"/>
      <c r="AI126" s="101"/>
      <c r="AJ126" s="101"/>
      <c r="AK126" s="101"/>
      <c r="AL126" s="101"/>
      <c r="AM126" s="101"/>
      <c r="AN126" s="101"/>
      <c r="AO126" s="101"/>
      <c r="AP126" s="101"/>
      <c r="AQ126" s="101"/>
      <c r="AR126" s="101"/>
      <c r="AS126" s="101"/>
      <c r="AT126" s="101"/>
      <c r="AU126" s="101"/>
      <c r="AV126" s="101"/>
      <c r="AW126" s="101"/>
      <c r="AX126" s="101"/>
      <c r="AY126" s="101"/>
      <c r="AZ126" s="101"/>
      <c r="BA126" s="101"/>
      <c r="BB126" s="101"/>
      <c r="BC126" s="101"/>
      <c r="BD126" s="101"/>
      <c r="BE126" s="101"/>
      <c r="BF126" s="101"/>
      <c r="BG126" s="101"/>
      <c r="BH126" s="101"/>
    </row>
    <row r="127" spans="2:63">
      <c r="K127" s="21"/>
      <c r="L127" s="22"/>
      <c r="M127" s="22"/>
      <c r="N127" s="22"/>
      <c r="O127" s="22"/>
      <c r="P127" s="22"/>
      <c r="Q127" s="22"/>
      <c r="R127" s="22"/>
      <c r="S127" s="22"/>
      <c r="T127" s="22"/>
      <c r="U127" s="22"/>
      <c r="V127" s="22"/>
      <c r="W127" s="22"/>
      <c r="X127" s="22"/>
      <c r="Y127" s="22"/>
      <c r="Z127" s="22"/>
      <c r="AA127" s="22"/>
      <c r="AB127" s="22"/>
      <c r="AC127" s="22"/>
      <c r="AD127" s="22"/>
      <c r="AE127" s="22"/>
      <c r="AF127" s="22"/>
      <c r="AG127" s="22"/>
      <c r="AH127" s="22"/>
      <c r="AI127" s="22"/>
      <c r="AJ127" s="22"/>
      <c r="AK127" s="22"/>
      <c r="AL127" s="22"/>
      <c r="AM127" s="22"/>
      <c r="AN127" s="22"/>
      <c r="AO127" s="22"/>
      <c r="AP127" s="22"/>
      <c r="AQ127" s="22"/>
      <c r="AR127" s="22"/>
      <c r="AS127" s="22"/>
      <c r="AT127" s="22"/>
      <c r="AU127" s="22"/>
      <c r="AV127" s="22"/>
      <c r="AW127" s="22"/>
      <c r="AX127" s="22"/>
      <c r="AY127" s="22"/>
      <c r="AZ127" s="22"/>
      <c r="BA127" s="22"/>
      <c r="BB127" s="22"/>
      <c r="BC127" s="22"/>
      <c r="BD127" s="22"/>
      <c r="BE127" s="22"/>
      <c r="BF127" s="22"/>
      <c r="BG127" s="22"/>
      <c r="BH127" s="22"/>
    </row>
    <row r="128" spans="2:63">
      <c r="E128" s="4" t="s">
        <v>209</v>
      </c>
      <c r="G128" s="4" t="s">
        <v>210</v>
      </c>
      <c r="K128" s="2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c r="AP128" s="101"/>
      <c r="AQ128" s="101"/>
      <c r="AR128" s="101"/>
      <c r="AS128" s="101"/>
      <c r="AT128" s="101"/>
      <c r="AU128" s="101"/>
      <c r="AV128" s="101"/>
      <c r="AW128" s="101"/>
      <c r="AX128" s="101"/>
      <c r="AY128" s="101"/>
      <c r="AZ128" s="101"/>
      <c r="BA128" s="101"/>
      <c r="BB128" s="101"/>
      <c r="BC128" s="101"/>
      <c r="BD128" s="101"/>
      <c r="BE128" s="101"/>
      <c r="BF128" s="101"/>
      <c r="BG128" s="101"/>
      <c r="BH128" s="101"/>
    </row>
    <row r="129" spans="2:67">
      <c r="E129" s="4" t="s">
        <v>211</v>
      </c>
      <c r="G129" s="4" t="s">
        <v>210</v>
      </c>
      <c r="K129" s="2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P129" s="101"/>
      <c r="AQ129" s="101"/>
      <c r="AR129" s="101"/>
      <c r="AS129" s="101"/>
      <c r="AT129" s="101"/>
      <c r="AU129" s="101"/>
      <c r="AV129" s="101"/>
      <c r="AW129" s="101"/>
      <c r="AX129" s="101"/>
      <c r="AY129" s="101"/>
      <c r="AZ129" s="101"/>
      <c r="BA129" s="101"/>
      <c r="BB129" s="101"/>
      <c r="BC129" s="101"/>
      <c r="BD129" s="101"/>
      <c r="BE129" s="101"/>
      <c r="BF129" s="101"/>
      <c r="BG129" s="101"/>
      <c r="BH129" s="101"/>
    </row>
    <row r="130" spans="2:67">
      <c r="E130" s="4" t="s">
        <v>212</v>
      </c>
      <c r="G130" s="4" t="s">
        <v>210</v>
      </c>
      <c r="K130" s="21"/>
      <c r="L130" s="101"/>
      <c r="M130" s="101"/>
      <c r="N130" s="101"/>
      <c r="O130" s="101"/>
      <c r="P130" s="101"/>
      <c r="Q130" s="101"/>
      <c r="R130" s="101"/>
      <c r="S130" s="101"/>
      <c r="T130" s="101"/>
      <c r="U130" s="101"/>
      <c r="V130" s="101"/>
      <c r="W130" s="101"/>
      <c r="X130" s="101"/>
      <c r="Y130" s="101"/>
      <c r="Z130" s="101"/>
      <c r="AA130" s="101"/>
      <c r="AB130" s="101"/>
      <c r="AC130" s="101"/>
      <c r="AD130" s="101"/>
      <c r="AE130" s="101"/>
      <c r="AF130" s="101"/>
      <c r="AG130" s="101"/>
      <c r="AH130" s="101"/>
      <c r="AI130" s="101"/>
      <c r="AJ130" s="101"/>
      <c r="AK130" s="101"/>
      <c r="AL130" s="101"/>
      <c r="AM130" s="101"/>
      <c r="AN130" s="101"/>
      <c r="AO130" s="101"/>
      <c r="AP130" s="101"/>
      <c r="AQ130" s="101"/>
      <c r="AR130" s="101"/>
      <c r="AS130" s="101"/>
      <c r="AT130" s="101"/>
      <c r="AU130" s="101"/>
      <c r="AV130" s="101"/>
      <c r="AW130" s="101"/>
      <c r="AX130" s="101"/>
      <c r="AY130" s="101"/>
      <c r="AZ130" s="101"/>
      <c r="BA130" s="101"/>
      <c r="BB130" s="101"/>
      <c r="BC130" s="101"/>
      <c r="BD130" s="101"/>
      <c r="BE130" s="101"/>
      <c r="BF130" s="101"/>
      <c r="BG130" s="101"/>
      <c r="BH130" s="101"/>
    </row>
    <row r="131" spans="2:67">
      <c r="K131" s="21"/>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c r="AT131" s="22"/>
      <c r="AU131" s="22"/>
      <c r="AV131" s="22"/>
      <c r="AW131" s="22"/>
      <c r="AX131" s="22"/>
      <c r="AY131" s="22"/>
      <c r="AZ131" s="22"/>
      <c r="BA131" s="22"/>
      <c r="BB131" s="22"/>
      <c r="BC131" s="22"/>
      <c r="BD131" s="22"/>
      <c r="BE131" s="22"/>
      <c r="BF131" s="22"/>
      <c r="BG131" s="22"/>
      <c r="BH131" s="22"/>
    </row>
    <row r="132" spans="2:67">
      <c r="E132" s="4" t="s">
        <v>213</v>
      </c>
      <c r="G132" s="4" t="s">
        <v>210</v>
      </c>
      <c r="K132" s="21"/>
      <c r="L132" s="101"/>
      <c r="M132" s="101"/>
      <c r="N132" s="101"/>
      <c r="O132" s="101"/>
      <c r="P132" s="101"/>
      <c r="Q132" s="101"/>
      <c r="R132" s="101"/>
      <c r="S132" s="101"/>
      <c r="T132" s="101"/>
      <c r="U132" s="101"/>
      <c r="V132" s="101"/>
      <c r="W132" s="101"/>
      <c r="X132" s="101"/>
      <c r="Y132" s="101"/>
      <c r="Z132" s="101"/>
      <c r="AA132" s="101"/>
      <c r="AB132" s="101"/>
      <c r="AC132" s="101"/>
      <c r="AD132" s="101"/>
      <c r="AE132" s="101"/>
      <c r="AF132" s="101"/>
      <c r="AG132" s="101"/>
      <c r="AH132" s="101"/>
      <c r="AI132" s="101"/>
      <c r="AJ132" s="101"/>
      <c r="AK132" s="101"/>
      <c r="AL132" s="101"/>
      <c r="AM132" s="101"/>
      <c r="AN132" s="101"/>
      <c r="AO132" s="101"/>
      <c r="AP132" s="101"/>
      <c r="AQ132" s="101"/>
      <c r="AR132" s="101"/>
      <c r="AS132" s="101"/>
      <c r="AT132" s="101"/>
      <c r="AU132" s="101"/>
      <c r="AV132" s="101"/>
      <c r="AW132" s="101"/>
      <c r="AX132" s="101"/>
      <c r="AY132" s="101"/>
      <c r="AZ132" s="101"/>
      <c r="BA132" s="101"/>
      <c r="BB132" s="101"/>
      <c r="BC132" s="101"/>
      <c r="BD132" s="101"/>
      <c r="BE132" s="101"/>
      <c r="BF132" s="101"/>
      <c r="BG132" s="101"/>
      <c r="BH132" s="101"/>
    </row>
    <row r="133" spans="2:67">
      <c r="E133" s="4" t="s">
        <v>214</v>
      </c>
      <c r="G133" s="4" t="s">
        <v>210</v>
      </c>
      <c r="K133" s="21"/>
      <c r="L133" s="101"/>
      <c r="M133" s="101"/>
      <c r="N133" s="101"/>
      <c r="O133" s="101"/>
      <c r="P133" s="101"/>
      <c r="Q133" s="101"/>
      <c r="R133" s="101"/>
      <c r="S133" s="101"/>
      <c r="T133" s="101"/>
      <c r="U133" s="101"/>
      <c r="V133" s="101"/>
      <c r="W133" s="101"/>
      <c r="X133" s="101"/>
      <c r="Y133" s="101"/>
      <c r="Z133" s="101"/>
      <c r="AA133" s="101"/>
      <c r="AB133" s="101"/>
      <c r="AC133" s="101"/>
      <c r="AD133" s="101"/>
      <c r="AE133" s="101"/>
      <c r="AF133" s="101"/>
      <c r="AG133" s="101"/>
      <c r="AH133" s="101"/>
      <c r="AI133" s="101"/>
      <c r="AJ133" s="101"/>
      <c r="AK133" s="101"/>
      <c r="AL133" s="101"/>
      <c r="AM133" s="101"/>
      <c r="AN133" s="101"/>
      <c r="AO133" s="101"/>
      <c r="AP133" s="101"/>
      <c r="AQ133" s="101"/>
      <c r="AR133" s="101"/>
      <c r="AS133" s="101"/>
      <c r="AT133" s="101"/>
      <c r="AU133" s="101"/>
      <c r="AV133" s="101"/>
      <c r="AW133" s="101"/>
      <c r="AX133" s="101"/>
      <c r="AY133" s="101"/>
      <c r="AZ133" s="101"/>
      <c r="BA133" s="101"/>
      <c r="BB133" s="101"/>
      <c r="BC133" s="101"/>
      <c r="BD133" s="101"/>
      <c r="BE133" s="101"/>
      <c r="BF133" s="101"/>
      <c r="BG133" s="101"/>
      <c r="BH133" s="101"/>
    </row>
    <row r="134" spans="2:67">
      <c r="E134" s="20" t="s">
        <v>215</v>
      </c>
      <c r="F134" s="20"/>
      <c r="G134" s="4" t="s">
        <v>210</v>
      </c>
      <c r="K134" s="21"/>
      <c r="L134" s="101"/>
      <c r="M134" s="101"/>
      <c r="N134" s="101"/>
      <c r="O134" s="101"/>
      <c r="P134" s="101"/>
      <c r="Q134" s="101"/>
      <c r="R134" s="101"/>
      <c r="S134" s="101"/>
      <c r="T134" s="101"/>
      <c r="U134" s="101"/>
      <c r="V134" s="101"/>
      <c r="W134" s="101"/>
      <c r="X134" s="101"/>
      <c r="Y134" s="101"/>
      <c r="Z134" s="101"/>
      <c r="AA134" s="101"/>
      <c r="AB134" s="101"/>
      <c r="AC134" s="101"/>
      <c r="AD134" s="101"/>
      <c r="AE134" s="101"/>
      <c r="AF134" s="101"/>
      <c r="AG134" s="101"/>
      <c r="AH134" s="101"/>
      <c r="AI134" s="101"/>
      <c r="AJ134" s="101"/>
      <c r="AK134" s="101"/>
      <c r="AL134" s="101"/>
      <c r="AM134" s="101"/>
      <c r="AN134" s="101"/>
      <c r="AO134" s="101"/>
      <c r="AP134" s="101"/>
      <c r="AQ134" s="101"/>
      <c r="AR134" s="101"/>
      <c r="AS134" s="101"/>
      <c r="AT134" s="101"/>
      <c r="AU134" s="101"/>
      <c r="AV134" s="101"/>
      <c r="AW134" s="101"/>
      <c r="AX134" s="101"/>
      <c r="AY134" s="101"/>
      <c r="AZ134" s="101"/>
      <c r="BA134" s="101"/>
      <c r="BB134" s="101"/>
      <c r="BC134" s="101"/>
      <c r="BD134" s="101"/>
      <c r="BE134" s="101"/>
      <c r="BF134" s="101"/>
      <c r="BG134" s="101"/>
      <c r="BH134" s="101"/>
    </row>
    <row r="135" spans="2:67">
      <c r="E135" s="20" t="s">
        <v>216</v>
      </c>
      <c r="F135" s="20"/>
      <c r="G135" s="4" t="s">
        <v>210</v>
      </c>
      <c r="K135" s="2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row>
    <row r="136" spans="2:67">
      <c r="E136" s="20"/>
      <c r="F136" s="20"/>
      <c r="K136" s="21"/>
      <c r="L136" s="22"/>
      <c r="M136" s="22"/>
      <c r="N136" s="22"/>
      <c r="O136" s="22"/>
      <c r="P136" s="22"/>
      <c r="Q136" s="22"/>
      <c r="R136" s="22"/>
      <c r="S136" s="22"/>
      <c r="T136" s="22"/>
      <c r="U136" s="22"/>
      <c r="V136" s="22"/>
      <c r="W136" s="22"/>
      <c r="X136" s="22"/>
      <c r="Y136" s="22"/>
      <c r="Z136" s="22"/>
      <c r="AA136" s="22"/>
      <c r="AB136" s="22"/>
      <c r="AC136" s="22"/>
      <c r="AD136" s="22"/>
      <c r="AE136" s="22"/>
      <c r="AF136" s="22"/>
      <c r="AG136" s="22"/>
      <c r="AH136" s="22"/>
      <c r="AI136" s="22"/>
      <c r="AJ136" s="22"/>
      <c r="AK136" s="22"/>
      <c r="AL136" s="22"/>
      <c r="AM136" s="22"/>
      <c r="AN136" s="22"/>
      <c r="AO136" s="22"/>
      <c r="AP136" s="22"/>
      <c r="AQ136" s="22"/>
      <c r="AR136" s="22"/>
      <c r="AS136" s="22"/>
      <c r="AT136" s="22"/>
      <c r="AU136" s="22"/>
      <c r="AV136" s="22"/>
      <c r="AW136" s="22"/>
      <c r="AX136" s="22"/>
      <c r="AY136" s="22"/>
      <c r="AZ136" s="22"/>
      <c r="BA136" s="22"/>
      <c r="BB136" s="22"/>
      <c r="BC136" s="22"/>
      <c r="BD136" s="22"/>
      <c r="BE136" s="22"/>
      <c r="BF136" s="22"/>
      <c r="BG136" s="22"/>
      <c r="BH136" s="22"/>
    </row>
    <row r="137" spans="2:67">
      <c r="B137" s="225">
        <f>MAX(B$5:$B136)+1</f>
        <v>6</v>
      </c>
      <c r="C137" s="225" t="s">
        <v>217</v>
      </c>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24"/>
      <c r="BM137" s="24"/>
      <c r="BN137" s="24"/>
      <c r="BO137" s="24"/>
    </row>
    <row r="138" spans="2:67">
      <c r="E138" s="20"/>
      <c r="F138" s="20"/>
      <c r="K138" s="21"/>
      <c r="L138" s="66"/>
      <c r="M138" s="66"/>
      <c r="N138" s="66"/>
      <c r="O138" s="66"/>
      <c r="P138" s="66"/>
      <c r="Q138" s="66"/>
      <c r="R138" s="66"/>
      <c r="S138" s="66"/>
      <c r="T138" s="66"/>
      <c r="U138" s="66"/>
      <c r="V138" s="66"/>
      <c r="W138" s="66"/>
      <c r="X138" s="66"/>
      <c r="Y138" s="66"/>
      <c r="Z138" s="66"/>
      <c r="AA138" s="66"/>
      <c r="AB138" s="66"/>
      <c r="AC138" s="66"/>
      <c r="AD138" s="66"/>
      <c r="AE138" s="66"/>
      <c r="AF138" s="66"/>
      <c r="AG138" s="66"/>
      <c r="AH138" s="66"/>
      <c r="AI138" s="66"/>
      <c r="AJ138" s="66"/>
      <c r="AK138" s="66"/>
      <c r="AL138" s="66"/>
      <c r="AM138" s="66"/>
      <c r="AN138" s="66"/>
      <c r="AO138" s="66"/>
      <c r="AP138" s="66"/>
      <c r="AQ138" s="66"/>
      <c r="AR138" s="66"/>
      <c r="AS138" s="66"/>
      <c r="AT138" s="66"/>
      <c r="AU138" s="66"/>
      <c r="AV138" s="66"/>
      <c r="AW138" s="66"/>
      <c r="AX138" s="66"/>
      <c r="AY138" s="66"/>
      <c r="AZ138" s="66"/>
      <c r="BA138" s="66"/>
      <c r="BB138" s="66"/>
      <c r="BC138" s="66"/>
      <c r="BD138" s="66"/>
      <c r="BE138" s="66"/>
      <c r="BF138" s="66"/>
      <c r="BG138" s="66"/>
      <c r="BH138" s="66"/>
    </row>
    <row r="139" spans="2:67">
      <c r="B139" s="225">
        <f>MAX(B$5:$B138)+1</f>
        <v>7</v>
      </c>
      <c r="C139" s="225" t="s">
        <v>218</v>
      </c>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24"/>
      <c r="BM139" s="24"/>
      <c r="BN139" s="24"/>
      <c r="BO139" s="24"/>
    </row>
    <row r="140" spans="2:67">
      <c r="H140" s="4"/>
      <c r="I140" s="4"/>
      <c r="J140" s="4"/>
    </row>
    <row r="141" spans="2:67">
      <c r="E141" s="4" t="s">
        <v>218</v>
      </c>
      <c r="F141" s="20"/>
      <c r="G141" s="4" t="s">
        <v>97</v>
      </c>
      <c r="K141" s="21"/>
      <c r="L141" s="101"/>
      <c r="M141" s="101"/>
      <c r="N141" s="101"/>
      <c r="O141" s="101"/>
      <c r="P141" s="101"/>
      <c r="Q141" s="101"/>
      <c r="R141" s="101"/>
      <c r="S141" s="101"/>
      <c r="T141" s="101"/>
      <c r="U141" s="101"/>
      <c r="V141" s="101"/>
      <c r="W141" s="101"/>
      <c r="X141" s="101"/>
      <c r="Y141" s="101"/>
      <c r="Z141" s="101"/>
      <c r="AA141" s="101"/>
      <c r="AB141" s="101"/>
      <c r="AC141" s="101"/>
      <c r="AD141" s="101"/>
      <c r="AE141" s="101"/>
      <c r="AF141" s="101"/>
      <c r="AG141" s="101"/>
      <c r="AH141" s="101"/>
      <c r="AI141" s="101"/>
      <c r="AJ141" s="101"/>
      <c r="AK141" s="101"/>
      <c r="AL141" s="101"/>
      <c r="AM141" s="101"/>
      <c r="AN141" s="101"/>
      <c r="AO141" s="101"/>
      <c r="AP141" s="101"/>
      <c r="AQ141" s="101"/>
      <c r="AR141" s="101"/>
      <c r="AS141" s="101"/>
      <c r="AT141" s="101"/>
      <c r="AU141" s="101"/>
      <c r="AV141" s="101"/>
      <c r="AW141" s="101"/>
      <c r="AX141" s="101"/>
      <c r="AY141" s="101"/>
      <c r="AZ141" s="101"/>
      <c r="BA141" s="101"/>
      <c r="BB141" s="101"/>
      <c r="BC141" s="101"/>
      <c r="BD141" s="101"/>
      <c r="BE141" s="101"/>
      <c r="BF141" s="101"/>
      <c r="BG141" s="101"/>
      <c r="BH141" s="101"/>
    </row>
    <row r="142" spans="2:67">
      <c r="E142" s="80"/>
      <c r="F142" s="20"/>
      <c r="K142" s="21"/>
      <c r="L142" s="22"/>
      <c r="M142" s="22"/>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c r="AK142" s="22"/>
      <c r="AL142" s="22"/>
      <c r="AM142" s="22"/>
      <c r="AN142" s="22"/>
      <c r="AO142" s="22"/>
      <c r="AP142" s="22"/>
      <c r="AQ142" s="22"/>
      <c r="AR142" s="22"/>
      <c r="AS142" s="22"/>
      <c r="AT142" s="22"/>
      <c r="AU142" s="22"/>
      <c r="AV142" s="22"/>
      <c r="AW142" s="22"/>
      <c r="AX142" s="22"/>
      <c r="AY142" s="22"/>
      <c r="AZ142" s="22"/>
      <c r="BA142" s="22"/>
      <c r="BB142" s="22"/>
      <c r="BC142" s="22"/>
      <c r="BD142" s="22"/>
      <c r="BE142" s="22"/>
      <c r="BF142" s="22"/>
      <c r="BG142" s="22"/>
      <c r="BH142" s="22"/>
    </row>
    <row r="143" spans="2:67">
      <c r="B143" s="225">
        <f>MAX(B$5:$B141)+1</f>
        <v>8</v>
      </c>
      <c r="C143" s="225" t="s">
        <v>219</v>
      </c>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24"/>
      <c r="BM143" s="24"/>
      <c r="BN143" s="24"/>
      <c r="BO143" s="24"/>
    </row>
    <row r="144" spans="2:67">
      <c r="B144" s="64" t="s">
        <v>220</v>
      </c>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c r="AA144" s="64"/>
      <c r="AB144" s="64"/>
      <c r="AC144" s="64"/>
      <c r="AD144" s="64"/>
      <c r="AE144" s="64"/>
      <c r="AF144" s="64"/>
      <c r="AG144" s="64"/>
      <c r="AH144" s="64"/>
      <c r="AI144" s="64"/>
      <c r="AJ144" s="64"/>
      <c r="AK144" s="64"/>
      <c r="AL144" s="64"/>
      <c r="AM144" s="64"/>
      <c r="AN144" s="64"/>
      <c r="AO144" s="64"/>
      <c r="AP144" s="64"/>
      <c r="AQ144" s="64"/>
      <c r="AR144" s="64"/>
      <c r="AS144" s="64"/>
      <c r="AT144" s="64"/>
      <c r="AU144" s="64"/>
      <c r="AV144" s="64"/>
      <c r="AW144" s="64"/>
      <c r="AX144" s="64"/>
      <c r="AY144" s="64"/>
      <c r="AZ144" s="64"/>
      <c r="BA144" s="64"/>
      <c r="BB144" s="64"/>
      <c r="BC144" s="64"/>
      <c r="BD144" s="64"/>
      <c r="BE144" s="64"/>
      <c r="BF144" s="64"/>
      <c r="BG144" s="64"/>
      <c r="BH144" s="64"/>
      <c r="BI144" s="64"/>
      <c r="BJ144" s="64"/>
      <c r="BK144" s="64"/>
    </row>
    <row r="145" spans="2:67">
      <c r="E145" s="4" t="s">
        <v>221</v>
      </c>
      <c r="F145" s="20"/>
      <c r="G145" s="4" t="s">
        <v>97</v>
      </c>
      <c r="K145" s="21"/>
      <c r="L145" s="92">
        <f>Interface!$J$55*L11</f>
        <v>0</v>
      </c>
      <c r="M145" s="92">
        <f>Interface!$J$55*M11</f>
        <v>0</v>
      </c>
      <c r="N145" s="92">
        <f>Interface!$J$55*N11</f>
        <v>0</v>
      </c>
      <c r="O145" s="92">
        <f>Interface!$J$55*O11</f>
        <v>0</v>
      </c>
      <c r="P145" s="92">
        <f>Interface!$J$55*P11</f>
        <v>0</v>
      </c>
      <c r="Q145" s="92">
        <f>Interface!$J$55*Q11</f>
        <v>0</v>
      </c>
      <c r="R145" s="92">
        <f>Interface!$J$55*R11</f>
        <v>0</v>
      </c>
      <c r="S145" s="92">
        <f>Interface!$J$55*S11</f>
        <v>0</v>
      </c>
      <c r="T145" s="92">
        <f>Interface!$J$55*T11</f>
        <v>0</v>
      </c>
      <c r="U145" s="92">
        <f>Interface!$J$55*U11</f>
        <v>0</v>
      </c>
      <c r="V145" s="92">
        <f>Interface!$J$55*V11</f>
        <v>0</v>
      </c>
      <c r="W145" s="92">
        <f>Interface!$J$55*W11</f>
        <v>0</v>
      </c>
      <c r="X145" s="92">
        <f>Interface!$J$55*X11</f>
        <v>0</v>
      </c>
      <c r="Y145" s="92">
        <f>Interface!$J$55*Y11</f>
        <v>0</v>
      </c>
      <c r="Z145" s="92">
        <f>Interface!$J$55*Z11</f>
        <v>0</v>
      </c>
      <c r="AA145" s="92">
        <f>Interface!$J$55*AA11</f>
        <v>0</v>
      </c>
      <c r="AB145" s="92">
        <f>Interface!$J$55*AB11</f>
        <v>0</v>
      </c>
      <c r="AC145" s="92">
        <f>Interface!$J$55*AC11</f>
        <v>0</v>
      </c>
      <c r="AD145" s="92">
        <f>Interface!$J$55*AD11</f>
        <v>0</v>
      </c>
      <c r="AE145" s="92">
        <f>Interface!$J$55*AE11</f>
        <v>0</v>
      </c>
      <c r="AF145" s="92">
        <f>Interface!$J$55*AF11</f>
        <v>0</v>
      </c>
      <c r="AG145" s="92">
        <f>Interface!$J$55*AG11</f>
        <v>0</v>
      </c>
      <c r="AH145" s="92">
        <f>Interface!$J$55*AH11</f>
        <v>0</v>
      </c>
      <c r="AI145" s="92">
        <f>Interface!$J$55*AI11</f>
        <v>0</v>
      </c>
      <c r="AJ145" s="92">
        <f>Interface!$J$55*AJ11</f>
        <v>0</v>
      </c>
      <c r="AK145" s="92">
        <f>Interface!$J$55*AK11</f>
        <v>0</v>
      </c>
      <c r="AL145" s="92">
        <f>Interface!$J$55*AL11</f>
        <v>0</v>
      </c>
      <c r="AM145" s="92">
        <f>Interface!$J$55*AM11</f>
        <v>0</v>
      </c>
      <c r="AN145" s="92">
        <f>Interface!$J$55*AN11</f>
        <v>0</v>
      </c>
      <c r="AO145" s="92">
        <f>Interface!$J$55*AO11</f>
        <v>0</v>
      </c>
      <c r="AP145" s="92">
        <f>Interface!$J$55*AP11</f>
        <v>0</v>
      </c>
      <c r="AQ145" s="92">
        <f>Interface!$J$55*AQ11</f>
        <v>0</v>
      </c>
      <c r="AR145" s="92">
        <f>Interface!$J$55*AR11</f>
        <v>0</v>
      </c>
      <c r="AS145" s="92">
        <f>Interface!$J$55*AS11</f>
        <v>0</v>
      </c>
      <c r="AT145" s="92">
        <f>Interface!$J$55*AT11</f>
        <v>0</v>
      </c>
      <c r="AU145" s="92">
        <f>Interface!$J$55*AU11</f>
        <v>0</v>
      </c>
      <c r="AV145" s="92">
        <f>Interface!$J$55*AV11</f>
        <v>0</v>
      </c>
      <c r="AW145" s="92">
        <f>Interface!$J$55*AW11</f>
        <v>0</v>
      </c>
      <c r="AX145" s="92">
        <f>Interface!$J$55*AX11</f>
        <v>0</v>
      </c>
      <c r="AY145" s="92">
        <f>Interface!$J$55*AY11</f>
        <v>0</v>
      </c>
      <c r="AZ145" s="92">
        <f>Interface!$J$55*AZ11</f>
        <v>0</v>
      </c>
      <c r="BA145" s="92">
        <f>Interface!$J$55*BA11</f>
        <v>0</v>
      </c>
      <c r="BB145" s="92">
        <f>Interface!$J$55*BB11</f>
        <v>0</v>
      </c>
      <c r="BC145" s="92">
        <f>Interface!$J$55*BC11</f>
        <v>0</v>
      </c>
      <c r="BD145" s="92">
        <f>Interface!$J$55*BD11</f>
        <v>0</v>
      </c>
      <c r="BE145" s="92">
        <f>Interface!$J$55*BE11</f>
        <v>0</v>
      </c>
      <c r="BF145" s="92">
        <f>Interface!$J$55*BF11</f>
        <v>0</v>
      </c>
      <c r="BG145" s="92">
        <f>Interface!$J$55*BG11</f>
        <v>0</v>
      </c>
      <c r="BH145" s="92">
        <f>Interface!$J$55*BH11</f>
        <v>0</v>
      </c>
    </row>
    <row r="146" spans="2:67">
      <c r="E146" s="80"/>
      <c r="F146" s="20"/>
      <c r="K146" s="21"/>
      <c r="L146" s="22"/>
      <c r="M146" s="22"/>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22"/>
      <c r="AL146" s="22"/>
      <c r="AM146" s="22"/>
      <c r="AN146" s="22"/>
      <c r="AO146" s="22"/>
      <c r="AP146" s="22"/>
      <c r="AQ146" s="22"/>
      <c r="AR146" s="22"/>
      <c r="AS146" s="22"/>
      <c r="AT146" s="22"/>
      <c r="AU146" s="22"/>
      <c r="AV146" s="22"/>
      <c r="AW146" s="22"/>
      <c r="AX146" s="22"/>
      <c r="AY146" s="22"/>
      <c r="AZ146" s="22"/>
      <c r="BA146" s="22"/>
      <c r="BB146" s="22"/>
      <c r="BC146" s="22"/>
      <c r="BD146" s="22"/>
      <c r="BE146" s="22"/>
      <c r="BF146" s="22"/>
      <c r="BG146" s="22"/>
      <c r="BH146" s="22"/>
    </row>
    <row r="147" spans="2:67">
      <c r="B147" s="225">
        <f>MAX(B$5:$B145)+1</f>
        <v>9</v>
      </c>
      <c r="C147" s="225" t="s">
        <v>222</v>
      </c>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24"/>
      <c r="BM147" s="24"/>
      <c r="BN147" s="24"/>
      <c r="BO147" s="24"/>
    </row>
    <row r="148" spans="2:67">
      <c r="B148" s="64" t="s">
        <v>223</v>
      </c>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c r="AA148" s="64"/>
      <c r="AB148" s="64"/>
      <c r="AC148" s="64"/>
      <c r="AD148" s="64"/>
      <c r="AE148" s="64"/>
      <c r="AF148" s="64"/>
      <c r="AG148" s="64"/>
      <c r="AH148" s="64"/>
      <c r="AI148" s="64"/>
      <c r="AJ148" s="64"/>
      <c r="AK148" s="64"/>
      <c r="AL148" s="64"/>
      <c r="AM148" s="64"/>
      <c r="AN148" s="64"/>
      <c r="AO148" s="64"/>
      <c r="AP148" s="64"/>
      <c r="AQ148" s="64"/>
      <c r="AR148" s="64"/>
      <c r="AS148" s="64"/>
      <c r="AT148" s="64"/>
      <c r="AU148" s="64"/>
      <c r="AV148" s="64"/>
      <c r="AW148" s="64"/>
      <c r="AX148" s="64"/>
      <c r="AY148" s="64"/>
      <c r="AZ148" s="64"/>
      <c r="BA148" s="64"/>
      <c r="BB148" s="64"/>
      <c r="BC148" s="64"/>
      <c r="BD148" s="64"/>
      <c r="BE148" s="64"/>
      <c r="BF148" s="64"/>
      <c r="BG148" s="64"/>
      <c r="BH148" s="64"/>
      <c r="BI148" s="6"/>
      <c r="BJ148" s="6"/>
      <c r="BK148" s="6"/>
    </row>
    <row r="149" spans="2:67">
      <c r="C149" s="6"/>
      <c r="D149" s="6"/>
      <c r="E149" s="4" t="s">
        <v>224</v>
      </c>
      <c r="F149" s="6"/>
      <c r="G149" s="4" t="s">
        <v>87</v>
      </c>
      <c r="J149" s="65"/>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c r="AN149" s="68"/>
      <c r="AO149" s="68"/>
      <c r="AP149" s="68"/>
      <c r="AQ149" s="68"/>
      <c r="AR149" s="68"/>
      <c r="AS149" s="68"/>
      <c r="AT149" s="68"/>
      <c r="AU149" s="68"/>
      <c r="AV149" s="68"/>
      <c r="AW149" s="68"/>
      <c r="AX149" s="68"/>
      <c r="AY149" s="68"/>
      <c r="AZ149" s="68"/>
      <c r="BA149" s="68"/>
      <c r="BB149" s="68"/>
      <c r="BC149" s="68"/>
      <c r="BD149" s="68"/>
      <c r="BE149" s="68"/>
      <c r="BF149" s="68"/>
      <c r="BG149" s="68"/>
      <c r="BH149" s="68"/>
      <c r="BI149" s="6"/>
      <c r="BJ149" s="6"/>
      <c r="BK149" s="6"/>
    </row>
    <row r="150" spans="2:67">
      <c r="C150" s="6"/>
      <c r="D150" s="6"/>
      <c r="E150" s="6"/>
      <c r="F150" s="6"/>
      <c r="G150" s="6"/>
      <c r="K150" s="6"/>
      <c r="L150" s="6"/>
      <c r="M150" s="6"/>
      <c r="N150" s="6"/>
      <c r="O150" s="6"/>
      <c r="P150" s="222"/>
      <c r="Q150" s="222"/>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row>
    <row r="151" spans="2:67">
      <c r="E151" s="4" t="s">
        <v>225</v>
      </c>
      <c r="F151" s="20"/>
      <c r="G151" s="4" t="s">
        <v>97</v>
      </c>
      <c r="K151" s="2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01"/>
      <c r="AK151" s="101"/>
      <c r="AL151" s="101"/>
      <c r="AM151" s="101"/>
      <c r="AN151" s="101"/>
      <c r="AO151" s="101"/>
      <c r="AP151" s="101"/>
      <c r="AQ151" s="101"/>
      <c r="AR151" s="101"/>
      <c r="AS151" s="101"/>
      <c r="AT151" s="101"/>
      <c r="AU151" s="101"/>
      <c r="AV151" s="101"/>
      <c r="AW151" s="101"/>
      <c r="AX151" s="101"/>
      <c r="AY151" s="101"/>
      <c r="AZ151" s="101"/>
      <c r="BA151" s="101"/>
      <c r="BB151" s="101"/>
      <c r="BC151" s="101"/>
      <c r="BD151" s="101"/>
      <c r="BE151" s="101"/>
      <c r="BF151" s="101"/>
      <c r="BG151" s="101"/>
      <c r="BH151" s="101"/>
    </row>
    <row r="152" spans="2:67">
      <c r="E152" s="4" t="s">
        <v>226</v>
      </c>
      <c r="F152" s="20"/>
      <c r="G152" s="4" t="s">
        <v>97</v>
      </c>
      <c r="K152" s="21"/>
      <c r="L152" s="101"/>
      <c r="M152" s="101"/>
      <c r="N152" s="101"/>
      <c r="O152" s="101"/>
      <c r="P152" s="101">
        <v>12.091506458872242</v>
      </c>
      <c r="Q152" s="101">
        <v>11.909844691177769</v>
      </c>
      <c r="R152" s="101"/>
      <c r="S152" s="101"/>
      <c r="T152" s="101"/>
      <c r="U152" s="101"/>
      <c r="V152" s="101"/>
      <c r="W152" s="101"/>
      <c r="X152" s="101"/>
      <c r="Y152" s="101"/>
      <c r="Z152" s="101"/>
      <c r="AA152" s="101"/>
      <c r="AB152" s="101"/>
      <c r="AC152" s="101"/>
      <c r="AD152" s="101"/>
      <c r="AE152" s="101"/>
      <c r="AF152" s="101"/>
      <c r="AG152" s="101"/>
      <c r="AH152" s="101"/>
      <c r="AI152" s="101"/>
      <c r="AJ152" s="101"/>
      <c r="AK152" s="101"/>
      <c r="AL152" s="101"/>
      <c r="AM152" s="101"/>
      <c r="AN152" s="101"/>
      <c r="AO152" s="101"/>
      <c r="AP152" s="101"/>
      <c r="AQ152" s="101"/>
      <c r="AR152" s="101"/>
      <c r="AS152" s="101"/>
      <c r="AT152" s="101"/>
      <c r="AU152" s="101"/>
      <c r="AV152" s="101"/>
      <c r="AW152" s="101"/>
      <c r="AX152" s="101"/>
      <c r="AY152" s="101"/>
      <c r="AZ152" s="101"/>
      <c r="BA152" s="101"/>
      <c r="BB152" s="101"/>
      <c r="BC152" s="101"/>
      <c r="BD152" s="101"/>
      <c r="BE152" s="101"/>
      <c r="BF152" s="101"/>
      <c r="BG152" s="101"/>
      <c r="BH152" s="101"/>
    </row>
    <row r="153" spans="2:67">
      <c r="F153" s="20"/>
      <c r="K153" s="21"/>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24"/>
      <c r="AN153" s="124"/>
      <c r="AO153" s="124"/>
      <c r="AP153" s="124"/>
      <c r="AQ153" s="124"/>
      <c r="AR153" s="124"/>
      <c r="AS153" s="124"/>
      <c r="AT153" s="124"/>
      <c r="AU153" s="124"/>
      <c r="AV153" s="124"/>
      <c r="AW153" s="124"/>
      <c r="AX153" s="124"/>
      <c r="AY153" s="124"/>
      <c r="AZ153" s="124"/>
      <c r="BA153" s="124"/>
      <c r="BB153" s="124"/>
      <c r="BC153" s="124"/>
      <c r="BD153" s="124"/>
      <c r="BE153" s="124"/>
      <c r="BF153" s="124"/>
      <c r="BG153" s="124"/>
      <c r="BH153" s="124"/>
    </row>
    <row r="154" spans="2:67">
      <c r="E154" s="4" t="s">
        <v>227</v>
      </c>
      <c r="F154" s="20"/>
      <c r="G154" s="4" t="s">
        <v>97</v>
      </c>
      <c r="K154" s="2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c r="AP154" s="101"/>
      <c r="AQ154" s="101"/>
      <c r="AR154" s="101"/>
      <c r="AS154" s="101"/>
      <c r="AT154" s="101"/>
      <c r="AU154" s="101"/>
      <c r="AV154" s="101"/>
      <c r="AW154" s="101"/>
      <c r="AX154" s="101"/>
      <c r="AY154" s="101"/>
      <c r="AZ154" s="101"/>
      <c r="BA154" s="101"/>
      <c r="BB154" s="101"/>
      <c r="BC154" s="101"/>
      <c r="BD154" s="101"/>
      <c r="BE154" s="101"/>
      <c r="BF154" s="101"/>
      <c r="BG154" s="101"/>
      <c r="BH154" s="101"/>
    </row>
    <row r="155" spans="2:67">
      <c r="F155" s="20"/>
      <c r="K155" s="21"/>
      <c r="L155" s="124"/>
      <c r="M155" s="124"/>
      <c r="N155" s="124"/>
      <c r="O155" s="124"/>
      <c r="P155" s="124"/>
      <c r="Q155" s="124"/>
      <c r="R155" s="124"/>
      <c r="S155" s="124"/>
      <c r="T155" s="124"/>
      <c r="U155" s="124"/>
      <c r="V155" s="124"/>
      <c r="W155" s="124"/>
      <c r="X155" s="124"/>
      <c r="Y155" s="124"/>
      <c r="Z155" s="124"/>
      <c r="AA155" s="124"/>
      <c r="AB155" s="124"/>
      <c r="AC155" s="124"/>
      <c r="AD155" s="124"/>
      <c r="AE155" s="124"/>
      <c r="AF155" s="124"/>
      <c r="AG155" s="124"/>
      <c r="AH155" s="124"/>
      <c r="AI155" s="124"/>
      <c r="AJ155" s="124"/>
      <c r="AK155" s="124"/>
      <c r="AL155" s="124"/>
      <c r="AM155" s="124"/>
      <c r="AN155" s="124"/>
      <c r="AO155" s="124"/>
      <c r="AP155" s="124"/>
      <c r="AQ155" s="124"/>
      <c r="AR155" s="124"/>
      <c r="AS155" s="124"/>
      <c r="AT155" s="124"/>
      <c r="AU155" s="124"/>
      <c r="AV155" s="124"/>
      <c r="AW155" s="124"/>
      <c r="AX155" s="124"/>
      <c r="AY155" s="124"/>
      <c r="AZ155" s="124"/>
      <c r="BA155" s="124"/>
      <c r="BB155" s="124"/>
      <c r="BC155" s="124"/>
      <c r="BD155" s="124"/>
      <c r="BE155" s="124"/>
      <c r="BF155" s="124"/>
      <c r="BG155" s="124"/>
      <c r="BH155" s="124"/>
    </row>
    <row r="156" spans="2:67">
      <c r="E156" s="4" t="s">
        <v>228</v>
      </c>
      <c r="F156" s="20"/>
      <c r="G156" s="4" t="s">
        <v>97</v>
      </c>
      <c r="K156" s="21"/>
      <c r="L156" s="101"/>
      <c r="M156" s="101"/>
      <c r="N156" s="101"/>
      <c r="O156" s="101"/>
      <c r="P156" s="101"/>
      <c r="Q156" s="101"/>
      <c r="R156" s="101"/>
      <c r="S156" s="101"/>
      <c r="T156" s="101"/>
      <c r="U156" s="101"/>
      <c r="V156" s="101"/>
      <c r="W156" s="101"/>
      <c r="X156" s="101"/>
      <c r="Y156" s="101"/>
      <c r="Z156" s="101"/>
      <c r="AA156" s="101"/>
      <c r="AB156" s="101"/>
      <c r="AC156" s="101"/>
      <c r="AD156" s="101"/>
      <c r="AE156" s="101"/>
      <c r="AF156" s="101"/>
      <c r="AG156" s="101"/>
      <c r="AH156" s="101"/>
      <c r="AI156" s="101"/>
      <c r="AJ156" s="101"/>
      <c r="AK156" s="101"/>
      <c r="AL156" s="101"/>
      <c r="AM156" s="101"/>
      <c r="AN156" s="101"/>
      <c r="AO156" s="101"/>
      <c r="AP156" s="101"/>
      <c r="AQ156" s="101"/>
      <c r="AR156" s="101"/>
      <c r="AS156" s="101"/>
      <c r="AT156" s="101"/>
      <c r="AU156" s="101"/>
      <c r="AV156" s="101"/>
      <c r="AW156" s="101"/>
      <c r="AX156" s="101"/>
      <c r="AY156" s="101"/>
      <c r="AZ156" s="101"/>
      <c r="BA156" s="101"/>
      <c r="BB156" s="101"/>
      <c r="BC156" s="101"/>
      <c r="BD156" s="101"/>
      <c r="BE156" s="101"/>
      <c r="BF156" s="101"/>
      <c r="BG156" s="101"/>
      <c r="BH156" s="101"/>
    </row>
    <row r="157" spans="2:67">
      <c r="E157" s="4" t="s">
        <v>229</v>
      </c>
      <c r="F157" s="20"/>
      <c r="G157" s="4" t="s">
        <v>97</v>
      </c>
      <c r="K157" s="2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c r="AP157" s="101"/>
      <c r="AQ157" s="101"/>
      <c r="AR157" s="101"/>
      <c r="AS157" s="101"/>
      <c r="AT157" s="101"/>
      <c r="AU157" s="101"/>
      <c r="AV157" s="101"/>
      <c r="AW157" s="101"/>
      <c r="AX157" s="101"/>
      <c r="AY157" s="101"/>
      <c r="AZ157" s="101"/>
      <c r="BA157" s="101"/>
      <c r="BB157" s="101"/>
      <c r="BC157" s="101"/>
      <c r="BD157" s="101"/>
      <c r="BE157" s="101"/>
      <c r="BF157" s="101"/>
      <c r="BG157" s="101"/>
      <c r="BH157" s="101"/>
    </row>
    <row r="158" spans="2:67">
      <c r="E158" s="4" t="s">
        <v>230</v>
      </c>
      <c r="F158" s="20"/>
      <c r="G158" s="4" t="s">
        <v>97</v>
      </c>
      <c r="K158" s="2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P158" s="101"/>
      <c r="AQ158" s="101"/>
      <c r="AR158" s="101"/>
      <c r="AS158" s="101"/>
      <c r="AT158" s="101"/>
      <c r="AU158" s="101"/>
      <c r="AV158" s="101"/>
      <c r="AW158" s="101"/>
      <c r="AX158" s="101"/>
      <c r="AY158" s="101"/>
      <c r="AZ158" s="101"/>
      <c r="BA158" s="101"/>
      <c r="BB158" s="101"/>
      <c r="BC158" s="101"/>
      <c r="BD158" s="101"/>
      <c r="BE158" s="101"/>
      <c r="BF158" s="101"/>
      <c r="BG158" s="101"/>
      <c r="BH158" s="101"/>
    </row>
    <row r="159" spans="2:67">
      <c r="F159" s="20"/>
      <c r="K159" s="21"/>
      <c r="L159" s="124"/>
      <c r="M159" s="124"/>
      <c r="N159" s="124"/>
      <c r="O159" s="124"/>
      <c r="P159" s="124"/>
      <c r="Q159" s="124"/>
      <c r="R159" s="124"/>
      <c r="S159" s="124"/>
      <c r="T159" s="124"/>
      <c r="U159" s="124"/>
      <c r="V159" s="124"/>
      <c r="W159" s="124"/>
      <c r="X159" s="124"/>
      <c r="Y159" s="124"/>
      <c r="Z159" s="124"/>
      <c r="AA159" s="124"/>
      <c r="AB159" s="124"/>
      <c r="AC159" s="124"/>
      <c r="AD159" s="124"/>
      <c r="AE159" s="124"/>
      <c r="AF159" s="124"/>
      <c r="AG159" s="124"/>
      <c r="AH159" s="124"/>
      <c r="AI159" s="124"/>
      <c r="AJ159" s="124"/>
      <c r="AK159" s="124"/>
      <c r="AL159" s="124"/>
      <c r="AM159" s="124"/>
      <c r="AN159" s="124"/>
      <c r="AO159" s="124"/>
      <c r="AP159" s="124"/>
      <c r="AQ159" s="124"/>
      <c r="AR159" s="124"/>
      <c r="AS159" s="124"/>
      <c r="AT159" s="124"/>
      <c r="AU159" s="124"/>
      <c r="AV159" s="124"/>
      <c r="AW159" s="124"/>
      <c r="AX159" s="124"/>
      <c r="AY159" s="124"/>
      <c r="AZ159" s="124"/>
      <c r="BA159" s="124"/>
      <c r="BB159" s="124"/>
      <c r="BC159" s="124"/>
      <c r="BD159" s="124"/>
      <c r="BE159" s="124"/>
      <c r="BF159" s="124"/>
      <c r="BG159" s="124"/>
      <c r="BH159" s="124"/>
    </row>
    <row r="160" spans="2:67">
      <c r="E160" s="4" t="s">
        <v>231</v>
      </c>
      <c r="F160" s="20"/>
      <c r="G160" s="4" t="s">
        <v>97</v>
      </c>
      <c r="K160" s="21"/>
      <c r="L160" s="101"/>
      <c r="M160" s="101"/>
      <c r="N160" s="101"/>
      <c r="O160" s="101"/>
      <c r="P160" s="101"/>
      <c r="Q160" s="101"/>
      <c r="R160" s="101"/>
      <c r="S160" s="101"/>
      <c r="T160" s="101"/>
      <c r="U160" s="101"/>
      <c r="V160" s="101"/>
      <c r="W160" s="101"/>
      <c r="X160" s="101"/>
      <c r="Y160" s="101"/>
      <c r="Z160" s="101"/>
      <c r="AA160" s="101"/>
      <c r="AB160" s="101"/>
      <c r="AC160" s="101"/>
      <c r="AD160" s="101"/>
      <c r="AE160" s="101"/>
      <c r="AF160" s="101"/>
      <c r="AG160" s="101"/>
      <c r="AH160" s="101"/>
      <c r="AI160" s="101"/>
      <c r="AJ160" s="101"/>
      <c r="AK160" s="101"/>
      <c r="AL160" s="101"/>
      <c r="AM160" s="101"/>
      <c r="AN160" s="101"/>
      <c r="AO160" s="101"/>
      <c r="AP160" s="101"/>
      <c r="AQ160" s="101"/>
      <c r="AR160" s="101"/>
      <c r="AS160" s="101"/>
      <c r="AT160" s="101"/>
      <c r="AU160" s="101"/>
      <c r="AV160" s="101"/>
      <c r="AW160" s="101"/>
      <c r="AX160" s="101"/>
      <c r="AY160" s="101"/>
      <c r="AZ160" s="101"/>
      <c r="BA160" s="101"/>
      <c r="BB160" s="101"/>
      <c r="BC160" s="101"/>
      <c r="BD160" s="101"/>
      <c r="BE160" s="101"/>
      <c r="BF160" s="101"/>
      <c r="BG160" s="101"/>
      <c r="BH160" s="101"/>
    </row>
    <row r="161" spans="2:103">
      <c r="E161" s="4" t="s">
        <v>232</v>
      </c>
      <c r="F161" s="20"/>
      <c r="G161" s="4" t="s">
        <v>97</v>
      </c>
      <c r="K161" s="21"/>
      <c r="L161" s="101"/>
      <c r="M161" s="101"/>
      <c r="N161" s="101"/>
      <c r="O161" s="101"/>
      <c r="P161" s="101"/>
      <c r="Q161" s="101"/>
      <c r="R161" s="101"/>
      <c r="S161" s="101"/>
      <c r="T161" s="101"/>
      <c r="U161" s="101"/>
      <c r="V161" s="101"/>
      <c r="W161" s="101"/>
      <c r="X161" s="101"/>
      <c r="Y161" s="101"/>
      <c r="Z161" s="101"/>
      <c r="AA161" s="101"/>
      <c r="AB161" s="101"/>
      <c r="AC161" s="101"/>
      <c r="AD161" s="101"/>
      <c r="AE161" s="101"/>
      <c r="AF161" s="101"/>
      <c r="AG161" s="101"/>
      <c r="AH161" s="101"/>
      <c r="AI161" s="101"/>
      <c r="AJ161" s="101"/>
      <c r="AK161" s="101"/>
      <c r="AL161" s="101"/>
      <c r="AM161" s="101"/>
      <c r="AN161" s="101"/>
      <c r="AO161" s="101"/>
      <c r="AP161" s="101"/>
      <c r="AQ161" s="101"/>
      <c r="AR161" s="101"/>
      <c r="AS161" s="101"/>
      <c r="AT161" s="101"/>
      <c r="AU161" s="101"/>
      <c r="AV161" s="101"/>
      <c r="AW161" s="101"/>
      <c r="AX161" s="101"/>
      <c r="AY161" s="101"/>
      <c r="AZ161" s="101"/>
      <c r="BA161" s="101"/>
      <c r="BB161" s="101"/>
      <c r="BC161" s="101"/>
      <c r="BD161" s="101"/>
      <c r="BE161" s="101"/>
      <c r="BF161" s="101"/>
      <c r="BG161" s="101"/>
      <c r="BH161" s="101"/>
    </row>
    <row r="162" spans="2:103">
      <c r="E162" s="4" t="s">
        <v>233</v>
      </c>
      <c r="F162" s="20"/>
      <c r="G162" s="4" t="s">
        <v>97</v>
      </c>
      <c r="K162" s="2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c r="AP162" s="101"/>
      <c r="AQ162" s="101"/>
      <c r="AR162" s="101"/>
      <c r="AS162" s="101"/>
      <c r="AT162" s="101"/>
      <c r="AU162" s="101"/>
      <c r="AV162" s="101"/>
      <c r="AW162" s="101"/>
      <c r="AX162" s="101"/>
      <c r="AY162" s="101"/>
      <c r="AZ162" s="101"/>
      <c r="BA162" s="101"/>
      <c r="BB162" s="101"/>
      <c r="BC162" s="101"/>
      <c r="BD162" s="101"/>
      <c r="BE162" s="101"/>
      <c r="BF162" s="101"/>
      <c r="BG162" s="101"/>
      <c r="BH162" s="101"/>
    </row>
    <row r="163" spans="2:103">
      <c r="E163" s="4" t="s">
        <v>234</v>
      </c>
      <c r="F163" s="20"/>
      <c r="G163" s="4" t="s">
        <v>97</v>
      </c>
      <c r="K163" s="21"/>
      <c r="L163" s="101"/>
      <c r="M163" s="101"/>
      <c r="N163" s="101"/>
      <c r="O163" s="101"/>
      <c r="P163" s="101"/>
      <c r="Q163" s="101"/>
      <c r="R163" s="101"/>
      <c r="S163" s="101"/>
      <c r="T163" s="101"/>
      <c r="U163" s="101"/>
      <c r="V163" s="101"/>
      <c r="W163" s="101"/>
      <c r="X163" s="101"/>
      <c r="Y163" s="101"/>
      <c r="Z163" s="101"/>
      <c r="AA163" s="101"/>
      <c r="AB163" s="101"/>
      <c r="AC163" s="101"/>
      <c r="AD163" s="101"/>
      <c r="AE163" s="101"/>
      <c r="AF163" s="101"/>
      <c r="AG163" s="101"/>
      <c r="AH163" s="101"/>
      <c r="AI163" s="101"/>
      <c r="AJ163" s="101"/>
      <c r="AK163" s="101"/>
      <c r="AL163" s="101"/>
      <c r="AM163" s="101"/>
      <c r="AN163" s="101"/>
      <c r="AO163" s="101"/>
      <c r="AP163" s="101"/>
      <c r="AQ163" s="101"/>
      <c r="AR163" s="101"/>
      <c r="AS163" s="101"/>
      <c r="AT163" s="101"/>
      <c r="AU163" s="101"/>
      <c r="AV163" s="101"/>
      <c r="AW163" s="101"/>
      <c r="AX163" s="101"/>
      <c r="AY163" s="101"/>
      <c r="AZ163" s="101"/>
      <c r="BA163" s="101"/>
      <c r="BB163" s="101"/>
      <c r="BC163" s="101"/>
      <c r="BD163" s="101"/>
      <c r="BE163" s="101"/>
      <c r="BF163" s="101"/>
      <c r="BG163" s="101"/>
      <c r="BH163" s="101"/>
    </row>
    <row r="164" spans="2:103">
      <c r="E164" s="80"/>
      <c r="F164" s="20"/>
      <c r="K164" s="21"/>
      <c r="L164" s="22"/>
      <c r="M164" s="22"/>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c r="AN164" s="22"/>
      <c r="AO164" s="22"/>
      <c r="AP164" s="22"/>
      <c r="AQ164" s="22"/>
      <c r="AR164" s="22"/>
      <c r="AS164" s="22"/>
      <c r="AT164" s="22"/>
      <c r="AU164" s="22"/>
      <c r="AV164" s="22"/>
      <c r="AW164" s="22"/>
      <c r="AX164" s="22"/>
      <c r="AY164" s="22"/>
      <c r="AZ164" s="22"/>
      <c r="BA164" s="22"/>
      <c r="BB164" s="22"/>
      <c r="BC164" s="22"/>
      <c r="BD164" s="22"/>
      <c r="BE164" s="22"/>
      <c r="BF164" s="22"/>
      <c r="BG164" s="22"/>
      <c r="BH164" s="22"/>
    </row>
    <row r="165" spans="2:103">
      <c r="B165" s="225">
        <f>MAX(B$5:$B163)+1</f>
        <v>10</v>
      </c>
      <c r="C165" s="225" t="s">
        <v>235</v>
      </c>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8"/>
      <c r="BJ165" s="8"/>
      <c r="BK165" s="8"/>
    </row>
    <row r="166" spans="2:103">
      <c r="B166" s="64" t="s">
        <v>236</v>
      </c>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c r="AA166" s="64"/>
      <c r="AB166" s="64"/>
      <c r="AC166" s="64"/>
      <c r="AD166" s="64"/>
      <c r="AE166" s="64"/>
      <c r="AF166" s="64"/>
      <c r="AG166" s="64"/>
      <c r="AH166" s="64"/>
      <c r="AI166" s="64"/>
      <c r="AJ166" s="64"/>
      <c r="AK166" s="64"/>
      <c r="AL166" s="64"/>
      <c r="AM166" s="64"/>
      <c r="AN166" s="64"/>
      <c r="AO166" s="64"/>
      <c r="AP166" s="64"/>
      <c r="AQ166" s="64"/>
      <c r="AR166" s="64"/>
      <c r="AS166" s="64"/>
      <c r="AT166" s="64"/>
      <c r="AU166" s="64"/>
      <c r="AV166" s="64"/>
      <c r="AW166" s="64"/>
      <c r="AX166" s="64"/>
      <c r="AY166" s="64"/>
      <c r="AZ166" s="64"/>
      <c r="BA166" s="64"/>
      <c r="BB166" s="64"/>
      <c r="BC166" s="64"/>
      <c r="BD166" s="64"/>
      <c r="BE166" s="64"/>
      <c r="BF166" s="64"/>
      <c r="BG166" s="64"/>
      <c r="BH166" s="64"/>
      <c r="BI166" s="64"/>
      <c r="BJ166" s="64"/>
      <c r="BK166" s="64"/>
    </row>
    <row r="167" spans="2:103">
      <c r="B167" s="24"/>
      <c r="C167" s="228">
        <f>MAX($B$5:C166)+0.1</f>
        <v>10.1</v>
      </c>
      <c r="D167" s="227" t="s">
        <v>235</v>
      </c>
      <c r="E167" s="37"/>
      <c r="F167" s="37"/>
      <c r="G167" s="37"/>
      <c r="H167" s="37"/>
      <c r="I167" s="37"/>
      <c r="J167" s="37"/>
      <c r="K167" s="37"/>
      <c r="L167" s="37"/>
      <c r="M167" s="37"/>
      <c r="N167" s="37"/>
      <c r="O167" s="37"/>
      <c r="P167" s="37"/>
      <c r="Q167" s="37"/>
      <c r="R167" s="37"/>
      <c r="S167" s="37"/>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7"/>
      <c r="BB167" s="37"/>
      <c r="BC167" s="37"/>
      <c r="BD167" s="37"/>
      <c r="BE167" s="37"/>
      <c r="BF167" s="37"/>
      <c r="BG167" s="37"/>
      <c r="BH167" s="37"/>
      <c r="BI167" s="37"/>
      <c r="BJ167" s="37"/>
      <c r="BK167" s="37"/>
      <c r="BM167" s="37"/>
      <c r="BN167" s="37"/>
      <c r="BO167" s="37"/>
      <c r="BP167" s="37"/>
      <c r="BQ167" s="37"/>
      <c r="BR167" s="37"/>
      <c r="BS167" s="37"/>
      <c r="BT167" s="37"/>
      <c r="BU167" s="37"/>
      <c r="BV167" s="37"/>
      <c r="BW167" s="37"/>
      <c r="BX167" s="37"/>
      <c r="BY167" s="37"/>
      <c r="BZ167" s="37"/>
      <c r="CA167" s="37"/>
      <c r="CB167" s="37"/>
      <c r="CC167" s="37"/>
      <c r="CD167" s="37"/>
      <c r="CE167" s="37"/>
      <c r="CF167" s="37"/>
      <c r="CG167" s="37"/>
      <c r="CH167" s="37"/>
      <c r="CI167" s="37"/>
      <c r="CJ167" s="37"/>
      <c r="CK167" s="37"/>
      <c r="CL167" s="37"/>
      <c r="CM167" s="37"/>
      <c r="CN167" s="37"/>
      <c r="CO167" s="37"/>
      <c r="CP167" s="37"/>
      <c r="CQ167" s="37"/>
      <c r="CR167" s="37"/>
      <c r="CS167" s="37"/>
      <c r="CT167" s="37"/>
      <c r="CU167" s="37"/>
      <c r="CV167" s="37"/>
      <c r="CW167" s="81"/>
      <c r="CX167" s="81"/>
      <c r="CY167" s="81"/>
    </row>
    <row r="168" spans="2:103">
      <c r="B168" s="24"/>
      <c r="C168" s="6"/>
      <c r="F168" s="20"/>
      <c r="K168" s="21"/>
      <c r="L168" s="109"/>
      <c r="M168" s="109"/>
      <c r="N168" s="109"/>
      <c r="O168" s="109"/>
      <c r="P168" s="109"/>
      <c r="Q168" s="109"/>
      <c r="R168" s="109"/>
      <c r="S168" s="109"/>
      <c r="T168" s="109"/>
      <c r="U168" s="109"/>
      <c r="V168" s="109"/>
      <c r="W168" s="109"/>
      <c r="X168" s="109"/>
      <c r="Y168" s="109"/>
      <c r="Z168" s="109"/>
      <c r="AA168" s="109"/>
      <c r="AB168" s="109"/>
      <c r="AC168" s="109"/>
      <c r="AD168" s="109"/>
      <c r="AE168" s="109"/>
      <c r="AF168" s="109"/>
      <c r="AG168" s="109"/>
      <c r="AH168" s="109"/>
      <c r="AI168" s="109"/>
      <c r="AJ168" s="109"/>
      <c r="AK168" s="109"/>
      <c r="AL168" s="109"/>
      <c r="AM168" s="109"/>
      <c r="AN168" s="109"/>
      <c r="AO168" s="109"/>
      <c r="AP168" s="109"/>
      <c r="AQ168" s="109"/>
      <c r="AR168" s="109"/>
      <c r="AS168" s="109"/>
      <c r="AT168" s="109"/>
      <c r="AU168" s="109"/>
      <c r="AV168" s="109"/>
      <c r="AW168" s="109"/>
      <c r="AX168" s="109"/>
      <c r="AY168" s="109"/>
      <c r="AZ168" s="109"/>
      <c r="BA168" s="109"/>
      <c r="BB168" s="109"/>
      <c r="BC168" s="109"/>
      <c r="BD168" s="109"/>
      <c r="BE168" s="109"/>
      <c r="BF168" s="109"/>
      <c r="BG168" s="109"/>
      <c r="BH168" s="109"/>
    </row>
    <row r="169" spans="2:103">
      <c r="E169" s="79" t="s">
        <v>237</v>
      </c>
      <c r="F169" s="79"/>
      <c r="G169" s="79" t="s">
        <v>210</v>
      </c>
      <c r="J169" s="4"/>
      <c r="K169" s="9"/>
      <c r="L169" s="101">
        <v>0</v>
      </c>
      <c r="M169" s="101">
        <v>0</v>
      </c>
      <c r="N169" s="101">
        <v>0</v>
      </c>
      <c r="O169" s="101">
        <v>0</v>
      </c>
      <c r="P169" s="101">
        <v>0</v>
      </c>
      <c r="Q169" s="101">
        <v>0</v>
      </c>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1"/>
      <c r="AY169" s="101"/>
      <c r="AZ169" s="101"/>
      <c r="BA169" s="101"/>
      <c r="BB169" s="101"/>
      <c r="BC169" s="101"/>
      <c r="BD169" s="101"/>
      <c r="BE169" s="101"/>
      <c r="BF169" s="101"/>
      <c r="BG169" s="101"/>
      <c r="BH169" s="101"/>
      <c r="BI169" s="6"/>
      <c r="BJ169" s="6"/>
      <c r="BK169" s="6"/>
    </row>
    <row r="170" spans="2:103">
      <c r="E170" s="79" t="s">
        <v>238</v>
      </c>
      <c r="F170" s="79"/>
      <c r="G170" s="79" t="s">
        <v>210</v>
      </c>
      <c r="J170" s="4"/>
      <c r="K170" s="9"/>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1"/>
      <c r="AY170" s="101"/>
      <c r="AZ170" s="101"/>
      <c r="BA170" s="101"/>
      <c r="BB170" s="101"/>
      <c r="BC170" s="101"/>
      <c r="BD170" s="101"/>
      <c r="BE170" s="101"/>
      <c r="BF170" s="101"/>
      <c r="BG170" s="101"/>
      <c r="BH170" s="101"/>
      <c r="BI170" s="6"/>
      <c r="BJ170" s="6"/>
      <c r="BK170" s="6"/>
    </row>
    <row r="171" spans="2:103">
      <c r="E171" s="79"/>
      <c r="F171" s="79"/>
      <c r="G171" s="79"/>
      <c r="J171" s="4"/>
      <c r="K171" s="9"/>
      <c r="L171" s="124"/>
      <c r="M171" s="124"/>
      <c r="N171" s="124"/>
      <c r="O171" s="124"/>
      <c r="P171" s="124"/>
      <c r="Q171" s="124"/>
      <c r="R171" s="124"/>
      <c r="S171" s="124"/>
      <c r="T171" s="124"/>
      <c r="U171" s="124"/>
      <c r="V171" s="124"/>
      <c r="W171" s="124"/>
      <c r="X171" s="124"/>
      <c r="Y171" s="124"/>
      <c r="Z171" s="124"/>
      <c r="AA171" s="124"/>
      <c r="AB171" s="124"/>
      <c r="AC171" s="124"/>
      <c r="AD171" s="124"/>
      <c r="AE171" s="124"/>
      <c r="AF171" s="124"/>
      <c r="AG171" s="124"/>
      <c r="AH171" s="124"/>
      <c r="AI171" s="124"/>
      <c r="AJ171" s="124"/>
      <c r="AK171" s="124"/>
      <c r="AL171" s="124"/>
      <c r="AM171" s="124"/>
      <c r="AN171" s="124"/>
      <c r="AO171" s="124"/>
      <c r="AP171" s="124"/>
      <c r="AQ171" s="124"/>
      <c r="AR171" s="124"/>
      <c r="AS171" s="124"/>
      <c r="AT171" s="124"/>
      <c r="AU171" s="124"/>
      <c r="AV171" s="124"/>
      <c r="AW171" s="124"/>
      <c r="AX171" s="124"/>
      <c r="AY171" s="124"/>
      <c r="AZ171" s="124"/>
      <c r="BA171" s="124"/>
      <c r="BB171" s="124"/>
      <c r="BC171" s="124"/>
      <c r="BD171" s="124"/>
      <c r="BE171" s="124"/>
      <c r="BF171" s="124"/>
      <c r="BG171" s="124"/>
      <c r="BH171" s="124"/>
      <c r="BI171" s="6"/>
      <c r="BJ171" s="6"/>
      <c r="BK171" s="6"/>
    </row>
    <row r="172" spans="2:103">
      <c r="B172" s="225">
        <f>MAX(B$5:$B170)+1</f>
        <v>11</v>
      </c>
      <c r="C172" s="225" t="s">
        <v>239</v>
      </c>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8"/>
      <c r="BJ172" s="8"/>
      <c r="BK172" s="8"/>
    </row>
    <row r="173" spans="2:103">
      <c r="E173" s="20"/>
      <c r="F173" s="20"/>
      <c r="J173" s="4"/>
      <c r="K173" s="9"/>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2"/>
      <c r="AY173" s="62"/>
      <c r="AZ173" s="62"/>
      <c r="BA173" s="62"/>
      <c r="BB173" s="62"/>
      <c r="BC173" s="62"/>
      <c r="BD173" s="62"/>
      <c r="BE173" s="62"/>
      <c r="BF173" s="62"/>
      <c r="BG173" s="62"/>
      <c r="BH173" s="62"/>
      <c r="BI173" s="6"/>
      <c r="BJ173" s="6"/>
      <c r="BK173" s="6"/>
    </row>
    <row r="174" spans="2:103">
      <c r="B174" s="24"/>
      <c r="C174" s="228">
        <f>MAX($B$5:C173)+0.1</f>
        <v>11.1</v>
      </c>
      <c r="D174" s="227" t="s">
        <v>239</v>
      </c>
      <c r="E174" s="37"/>
      <c r="F174" s="37"/>
      <c r="G174" s="37"/>
      <c r="H174" s="37"/>
      <c r="I174" s="37"/>
      <c r="J174" s="37"/>
      <c r="K174" s="37"/>
      <c r="L174" s="37"/>
      <c r="M174" s="37"/>
      <c r="N174" s="37"/>
      <c r="O174" s="37"/>
      <c r="P174" s="37"/>
      <c r="Q174" s="37"/>
      <c r="R174" s="37"/>
      <c r="S174" s="37"/>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M174" s="37"/>
      <c r="BN174" s="37"/>
      <c r="BO174" s="37"/>
      <c r="BP174" s="37"/>
      <c r="BQ174" s="37"/>
      <c r="BR174" s="37"/>
      <c r="BS174" s="37"/>
      <c r="BT174" s="37"/>
      <c r="BU174" s="37"/>
      <c r="BV174" s="37"/>
      <c r="BW174" s="37"/>
      <c r="BX174" s="37"/>
      <c r="BY174" s="37"/>
      <c r="BZ174" s="37"/>
      <c r="CA174" s="37"/>
      <c r="CB174" s="37"/>
      <c r="CC174" s="37"/>
      <c r="CD174" s="37"/>
      <c r="CE174" s="37"/>
      <c r="CF174" s="37"/>
      <c r="CG174" s="37"/>
      <c r="CH174" s="37"/>
      <c r="CI174" s="37"/>
      <c r="CJ174" s="37"/>
      <c r="CK174" s="37"/>
      <c r="CL174" s="37"/>
      <c r="CM174" s="37"/>
      <c r="CN174" s="37"/>
      <c r="CO174" s="37"/>
      <c r="CP174" s="37"/>
      <c r="CQ174" s="37"/>
      <c r="CR174" s="37"/>
      <c r="CS174" s="37"/>
      <c r="CT174" s="37"/>
      <c r="CU174" s="37"/>
      <c r="CV174" s="37"/>
      <c r="CW174" s="81"/>
      <c r="CX174" s="81"/>
      <c r="CY174" s="81"/>
    </row>
    <row r="175" spans="2:103">
      <c r="B175" s="24"/>
      <c r="C175" s="64" t="s">
        <v>240</v>
      </c>
      <c r="D175" s="104"/>
      <c r="E175" s="104"/>
      <c r="F175" s="159"/>
      <c r="G175" s="104"/>
      <c r="H175" s="64"/>
      <c r="I175" s="64"/>
      <c r="J175" s="64"/>
      <c r="K175" s="160"/>
      <c r="L175" s="161"/>
      <c r="M175" s="161"/>
      <c r="N175" s="161"/>
      <c r="O175" s="161"/>
      <c r="P175" s="161"/>
      <c r="Q175" s="161"/>
      <c r="R175" s="161"/>
      <c r="S175" s="161"/>
      <c r="T175" s="161"/>
      <c r="U175" s="161"/>
      <c r="V175" s="161"/>
      <c r="W175" s="161"/>
      <c r="X175" s="161"/>
      <c r="Y175" s="161"/>
      <c r="Z175" s="161"/>
      <c r="AA175" s="161"/>
      <c r="AB175" s="161"/>
      <c r="AC175" s="161"/>
      <c r="AD175" s="161"/>
      <c r="AE175" s="161"/>
      <c r="AF175" s="161"/>
      <c r="AG175" s="161"/>
      <c r="AH175" s="161"/>
      <c r="AI175" s="161"/>
      <c r="AJ175" s="161"/>
      <c r="AK175" s="161"/>
      <c r="AL175" s="161"/>
      <c r="AM175" s="161"/>
      <c r="AN175" s="161"/>
      <c r="AO175" s="161"/>
      <c r="AP175" s="161"/>
      <c r="AQ175" s="161"/>
      <c r="AR175" s="161"/>
      <c r="AS175" s="161"/>
      <c r="AT175" s="161"/>
      <c r="AU175" s="161"/>
      <c r="AV175" s="161"/>
      <c r="AW175" s="161"/>
      <c r="AX175" s="161"/>
      <c r="AY175" s="161"/>
      <c r="AZ175" s="161"/>
      <c r="BA175" s="161"/>
      <c r="BB175" s="161"/>
      <c r="BC175" s="161"/>
      <c r="BD175" s="161"/>
      <c r="BE175" s="161"/>
      <c r="BF175" s="161"/>
      <c r="BG175" s="161"/>
      <c r="BH175" s="161"/>
      <c r="BI175" s="104"/>
      <c r="BJ175" s="104"/>
      <c r="BK175" s="104"/>
    </row>
    <row r="176" spans="2:103">
      <c r="E176" s="79" t="s">
        <v>241</v>
      </c>
      <c r="F176" s="79"/>
      <c r="G176" s="79" t="s">
        <v>210</v>
      </c>
      <c r="J176" s="4"/>
      <c r="K176" s="9"/>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c r="AL176" s="101"/>
      <c r="AM176" s="101"/>
      <c r="AN176" s="101"/>
      <c r="AO176" s="101"/>
      <c r="AP176" s="101"/>
      <c r="AQ176" s="101"/>
      <c r="AR176" s="101"/>
      <c r="AS176" s="101"/>
      <c r="AT176" s="101"/>
      <c r="AU176" s="101"/>
      <c r="AV176" s="101"/>
      <c r="AW176" s="101"/>
      <c r="AX176" s="101"/>
      <c r="AY176" s="101"/>
      <c r="AZ176" s="101"/>
      <c r="BA176" s="101"/>
      <c r="BB176" s="101"/>
      <c r="BC176" s="101"/>
      <c r="BD176" s="101"/>
      <c r="BE176" s="101"/>
      <c r="BF176" s="101"/>
      <c r="BG176" s="101"/>
      <c r="BH176" s="101"/>
      <c r="BI176" s="6"/>
      <c r="BJ176" s="6"/>
      <c r="BK176" s="6"/>
    </row>
    <row r="177" spans="2:103"/>
    <row r="178" spans="2:103" s="10" customFormat="1">
      <c r="B178" s="30" t="s">
        <v>51</v>
      </c>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c r="AE178" s="30"/>
      <c r="AF178" s="30"/>
      <c r="AG178" s="30"/>
      <c r="AH178" s="30"/>
      <c r="AI178" s="30"/>
      <c r="AJ178" s="30"/>
      <c r="AK178" s="30"/>
      <c r="AL178" s="30"/>
      <c r="AM178" s="30"/>
      <c r="AN178" s="30"/>
      <c r="AO178" s="30"/>
      <c r="AP178" s="30"/>
      <c r="AQ178" s="30"/>
      <c r="AR178" s="30"/>
      <c r="AS178" s="30"/>
      <c r="AT178" s="30"/>
      <c r="AU178" s="30"/>
      <c r="AV178" s="30"/>
      <c r="AW178" s="30"/>
      <c r="AX178" s="30"/>
      <c r="AY178" s="30"/>
      <c r="AZ178" s="30"/>
      <c r="BA178" s="30"/>
      <c r="BB178" s="30"/>
      <c r="BC178" s="30"/>
      <c r="BD178" s="30"/>
      <c r="BE178" s="30"/>
      <c r="BF178" s="30"/>
      <c r="BG178" s="30"/>
      <c r="BH178" s="30"/>
      <c r="BI178" s="30"/>
      <c r="BJ178" s="30"/>
      <c r="BK178" s="30"/>
      <c r="BL178" s="30"/>
      <c r="BM178" s="30"/>
      <c r="BN178" s="30"/>
      <c r="BO178" s="30"/>
      <c r="BP178" s="30"/>
      <c r="BQ178" s="30"/>
      <c r="BR178" s="30"/>
      <c r="BS178" s="30"/>
      <c r="BT178" s="30"/>
      <c r="BU178" s="30"/>
      <c r="BV178" s="30"/>
      <c r="BW178" s="30"/>
      <c r="BX178" s="30"/>
      <c r="BY178" s="30"/>
      <c r="BZ178" s="30"/>
      <c r="CA178" s="30"/>
      <c r="CB178" s="30"/>
      <c r="CC178" s="30"/>
      <c r="CD178" s="30"/>
      <c r="CE178" s="30"/>
      <c r="CF178" s="30"/>
      <c r="CG178" s="30"/>
      <c r="CH178" s="30"/>
      <c r="CI178" s="30"/>
      <c r="CJ178" s="30"/>
      <c r="CK178" s="30"/>
      <c r="CL178" s="30"/>
      <c r="CM178" s="30"/>
      <c r="CN178" s="30"/>
      <c r="CO178" s="30"/>
      <c r="CP178" s="30"/>
      <c r="CQ178" s="30"/>
      <c r="CR178" s="30"/>
      <c r="CS178" s="30"/>
      <c r="CT178" s="30"/>
      <c r="CU178" s="30"/>
      <c r="CV178" s="30"/>
      <c r="CW178" s="31"/>
      <c r="CX178" s="31"/>
      <c r="CY178" s="31"/>
    </row>
    <row r="179" spans="2:103"/>
    <row r="180" spans="2:103"/>
    <row r="181" spans="2:103"/>
    <row r="182" spans="2:103"/>
    <row r="183" spans="2:103"/>
    <row r="184" spans="2:103"/>
    <row r="185" spans="2:103"/>
    <row r="186" spans="2:103"/>
    <row r="187" spans="2:103"/>
    <row r="188" spans="2:103"/>
    <row r="189" spans="2:103"/>
    <row r="190" spans="2:103"/>
    <row r="191" spans="2:103"/>
    <row r="192" spans="2:103"/>
    <row r="193"/>
    <row r="194"/>
    <row r="195"/>
    <row r="196"/>
    <row r="197"/>
    <row r="198"/>
    <row r="199"/>
    <row r="200"/>
    <row r="201"/>
    <row r="202"/>
    <row r="203"/>
    <row r="204"/>
    <row r="205"/>
  </sheetData>
  <phoneticPr fontId="16" type="noConversion"/>
  <conditionalFormatting sqref="H1">
    <cfRule type="containsText" dxfId="8" priority="1" operator="containsText" text="FALSE">
      <formula>NOT(ISERROR(SEARCH("FALSE",H1)))</formula>
    </cfRule>
  </conditionalFormatting>
  <conditionalFormatting sqref="K45:BH46">
    <cfRule type="containsText" dxfId="7" priority="2" operator="containsText" text="FALSE">
      <formula>NOT(ISERROR(SEARCH("FALSE",K45)))</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70157-51B8-4C43-A40A-F206AFCFBED7}">
  <sheetPr>
    <tabColor rgb="FFFFFFCC"/>
    <pageSetUpPr autoPageBreaks="0"/>
  </sheetPr>
  <dimension ref="A1:CY205"/>
  <sheetViews>
    <sheetView zoomScaleNormal="100" workbookViewId="0">
      <pane xSplit="10" ySplit="3" topLeftCell="K162" activePane="bottomRight" state="frozen"/>
      <selection pane="bottomRight" activeCell="C175" sqref="C175"/>
      <selection pane="bottomLeft" activeCell="E209" sqref="E209"/>
      <selection pane="topRight" activeCell="E209" sqref="E209"/>
    </sheetView>
  </sheetViews>
  <sheetFormatPr defaultColWidth="0" defaultRowHeight="16.899999999999999" zeroHeight="1"/>
  <cols>
    <col min="1" max="2" width="3.125" style="4" customWidth="1"/>
    <col min="3" max="3" width="3.625" style="4" customWidth="1"/>
    <col min="4" max="4" width="3.5" style="4" customWidth="1"/>
    <col min="5" max="5" width="43.5" style="4" customWidth="1"/>
    <col min="6" max="6" width="2.75" style="4" customWidth="1"/>
    <col min="7" max="7" width="15.75" style="4" customWidth="1"/>
    <col min="8" max="8" width="12.375" style="6" customWidth="1"/>
    <col min="9" max="9" width="2.75" style="6" customWidth="1"/>
    <col min="10" max="10" width="12.875" style="6" customWidth="1"/>
    <col min="11" max="61" width="9.25" style="4" customWidth="1"/>
    <col min="62" max="104" width="9.25" style="4" hidden="1" customWidth="1"/>
    <col min="105" max="16384" width="9.25" style="4" hidden="1"/>
  </cols>
  <sheetData>
    <row r="1" spans="1:101" s="1" customFormat="1">
      <c r="A1" s="1" t="s">
        <v>22</v>
      </c>
      <c r="G1" s="198" t="s">
        <v>145</v>
      </c>
      <c r="H1" s="198" t="b">
        <f>AND(L45:BH45)</f>
        <v>1</v>
      </c>
      <c r="I1" s="2"/>
      <c r="J1" s="2"/>
      <c r="K1" s="3">
        <f t="shared" ref="K1:BH1" si="0">DATE(K3-1,4,1)</f>
        <v>43922</v>
      </c>
      <c r="L1" s="3">
        <f t="shared" si="0"/>
        <v>44287</v>
      </c>
      <c r="M1" s="3">
        <f t="shared" si="0"/>
        <v>44652</v>
      </c>
      <c r="N1" s="3">
        <f t="shared" si="0"/>
        <v>45017</v>
      </c>
      <c r="O1" s="3">
        <f t="shared" si="0"/>
        <v>45383</v>
      </c>
      <c r="P1" s="3">
        <f t="shared" si="0"/>
        <v>45748</v>
      </c>
      <c r="Q1" s="3">
        <f t="shared" si="0"/>
        <v>46113</v>
      </c>
      <c r="R1" s="3">
        <f t="shared" si="0"/>
        <v>46478</v>
      </c>
      <c r="S1" s="3">
        <f t="shared" si="0"/>
        <v>46844</v>
      </c>
      <c r="T1" s="3">
        <f t="shared" si="0"/>
        <v>47209</v>
      </c>
      <c r="U1" s="3">
        <f t="shared" si="0"/>
        <v>47574</v>
      </c>
      <c r="V1" s="3">
        <f t="shared" si="0"/>
        <v>47939</v>
      </c>
      <c r="W1" s="3">
        <f t="shared" si="0"/>
        <v>48305</v>
      </c>
      <c r="X1" s="3">
        <f t="shared" si="0"/>
        <v>48670</v>
      </c>
      <c r="Y1" s="3">
        <f t="shared" si="0"/>
        <v>49035</v>
      </c>
      <c r="Z1" s="3">
        <f t="shared" si="0"/>
        <v>49400</v>
      </c>
      <c r="AA1" s="3">
        <f t="shared" si="0"/>
        <v>49766</v>
      </c>
      <c r="AB1" s="3">
        <f t="shared" si="0"/>
        <v>50131</v>
      </c>
      <c r="AC1" s="3">
        <f t="shared" si="0"/>
        <v>50496</v>
      </c>
      <c r="AD1" s="3">
        <f t="shared" si="0"/>
        <v>50861</v>
      </c>
      <c r="AE1" s="3">
        <f t="shared" si="0"/>
        <v>51227</v>
      </c>
      <c r="AF1" s="3">
        <f t="shared" si="0"/>
        <v>51592</v>
      </c>
      <c r="AG1" s="3">
        <f t="shared" si="0"/>
        <v>51957</v>
      </c>
      <c r="AH1" s="3">
        <f t="shared" si="0"/>
        <v>52322</v>
      </c>
      <c r="AI1" s="3">
        <f t="shared" si="0"/>
        <v>52688</v>
      </c>
      <c r="AJ1" s="3">
        <f t="shared" si="0"/>
        <v>53053</v>
      </c>
      <c r="AK1" s="3">
        <f t="shared" si="0"/>
        <v>53418</v>
      </c>
      <c r="AL1" s="3">
        <f t="shared" si="0"/>
        <v>53783</v>
      </c>
      <c r="AM1" s="3">
        <f t="shared" si="0"/>
        <v>54149</v>
      </c>
      <c r="AN1" s="3">
        <f t="shared" si="0"/>
        <v>54514</v>
      </c>
      <c r="AO1" s="3">
        <f t="shared" si="0"/>
        <v>54879</v>
      </c>
      <c r="AP1" s="3">
        <f t="shared" si="0"/>
        <v>55244</v>
      </c>
      <c r="AQ1" s="3">
        <f t="shared" si="0"/>
        <v>55610</v>
      </c>
      <c r="AR1" s="3">
        <f t="shared" si="0"/>
        <v>55975</v>
      </c>
      <c r="AS1" s="3">
        <f t="shared" si="0"/>
        <v>56340</v>
      </c>
      <c r="AT1" s="3">
        <f t="shared" si="0"/>
        <v>56705</v>
      </c>
      <c r="AU1" s="3">
        <f t="shared" si="0"/>
        <v>57071</v>
      </c>
      <c r="AV1" s="3">
        <f t="shared" si="0"/>
        <v>57436</v>
      </c>
      <c r="AW1" s="3">
        <f t="shared" si="0"/>
        <v>57801</v>
      </c>
      <c r="AX1" s="3">
        <f t="shared" si="0"/>
        <v>58166</v>
      </c>
      <c r="AY1" s="3">
        <f t="shared" si="0"/>
        <v>58532</v>
      </c>
      <c r="AZ1" s="3">
        <f t="shared" si="0"/>
        <v>58897</v>
      </c>
      <c r="BA1" s="3">
        <f t="shared" si="0"/>
        <v>59262</v>
      </c>
      <c r="BB1" s="3">
        <f t="shared" si="0"/>
        <v>59627</v>
      </c>
      <c r="BC1" s="3">
        <f t="shared" si="0"/>
        <v>59993</v>
      </c>
      <c r="BD1" s="3">
        <f t="shared" si="0"/>
        <v>60358</v>
      </c>
      <c r="BE1" s="3">
        <f t="shared" si="0"/>
        <v>60723</v>
      </c>
      <c r="BF1" s="3">
        <f t="shared" si="0"/>
        <v>61088</v>
      </c>
      <c r="BG1" s="3">
        <f t="shared" si="0"/>
        <v>61454</v>
      </c>
      <c r="BH1" s="3">
        <f t="shared" si="0"/>
        <v>61819</v>
      </c>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row>
    <row r="2" spans="1:101" s="1" customFormat="1">
      <c r="H2" s="2"/>
      <c r="I2" s="2"/>
      <c r="J2" s="2"/>
      <c r="K2" s="3">
        <f t="shared" ref="K2:BH2" si="1">DATE(K3,3,31)</f>
        <v>44286</v>
      </c>
      <c r="L2" s="3">
        <f t="shared" si="1"/>
        <v>44651</v>
      </c>
      <c r="M2" s="3">
        <f t="shared" si="1"/>
        <v>45016</v>
      </c>
      <c r="N2" s="3">
        <f t="shared" si="1"/>
        <v>45382</v>
      </c>
      <c r="O2" s="3">
        <f t="shared" si="1"/>
        <v>45747</v>
      </c>
      <c r="P2" s="3">
        <f t="shared" si="1"/>
        <v>46112</v>
      </c>
      <c r="Q2" s="3">
        <f t="shared" si="1"/>
        <v>46477</v>
      </c>
      <c r="R2" s="3">
        <f t="shared" si="1"/>
        <v>46843</v>
      </c>
      <c r="S2" s="3">
        <f t="shared" si="1"/>
        <v>47208</v>
      </c>
      <c r="T2" s="3">
        <f t="shared" si="1"/>
        <v>47573</v>
      </c>
      <c r="U2" s="3">
        <f t="shared" si="1"/>
        <v>47938</v>
      </c>
      <c r="V2" s="3">
        <f t="shared" si="1"/>
        <v>48304</v>
      </c>
      <c r="W2" s="3">
        <f t="shared" si="1"/>
        <v>48669</v>
      </c>
      <c r="X2" s="3">
        <f t="shared" si="1"/>
        <v>49034</v>
      </c>
      <c r="Y2" s="3">
        <f t="shared" si="1"/>
        <v>49399</v>
      </c>
      <c r="Z2" s="3">
        <f t="shared" si="1"/>
        <v>49765</v>
      </c>
      <c r="AA2" s="3">
        <f t="shared" si="1"/>
        <v>50130</v>
      </c>
      <c r="AB2" s="3">
        <f t="shared" si="1"/>
        <v>50495</v>
      </c>
      <c r="AC2" s="3">
        <f t="shared" si="1"/>
        <v>50860</v>
      </c>
      <c r="AD2" s="3">
        <f t="shared" si="1"/>
        <v>51226</v>
      </c>
      <c r="AE2" s="3">
        <f t="shared" si="1"/>
        <v>51591</v>
      </c>
      <c r="AF2" s="3">
        <f t="shared" si="1"/>
        <v>51956</v>
      </c>
      <c r="AG2" s="3">
        <f t="shared" si="1"/>
        <v>52321</v>
      </c>
      <c r="AH2" s="3">
        <f t="shared" si="1"/>
        <v>52687</v>
      </c>
      <c r="AI2" s="3">
        <f t="shared" si="1"/>
        <v>53052</v>
      </c>
      <c r="AJ2" s="3">
        <f t="shared" si="1"/>
        <v>53417</v>
      </c>
      <c r="AK2" s="3">
        <f t="shared" si="1"/>
        <v>53782</v>
      </c>
      <c r="AL2" s="3">
        <f t="shared" si="1"/>
        <v>54148</v>
      </c>
      <c r="AM2" s="3">
        <f t="shared" si="1"/>
        <v>54513</v>
      </c>
      <c r="AN2" s="3">
        <f t="shared" si="1"/>
        <v>54878</v>
      </c>
      <c r="AO2" s="3">
        <f t="shared" si="1"/>
        <v>55243</v>
      </c>
      <c r="AP2" s="3">
        <f t="shared" si="1"/>
        <v>55609</v>
      </c>
      <c r="AQ2" s="3">
        <f t="shared" si="1"/>
        <v>55974</v>
      </c>
      <c r="AR2" s="3">
        <f t="shared" si="1"/>
        <v>56339</v>
      </c>
      <c r="AS2" s="3">
        <f t="shared" si="1"/>
        <v>56704</v>
      </c>
      <c r="AT2" s="3">
        <f t="shared" si="1"/>
        <v>57070</v>
      </c>
      <c r="AU2" s="3">
        <f t="shared" si="1"/>
        <v>57435</v>
      </c>
      <c r="AV2" s="3">
        <f t="shared" si="1"/>
        <v>57800</v>
      </c>
      <c r="AW2" s="3">
        <f t="shared" si="1"/>
        <v>58165</v>
      </c>
      <c r="AX2" s="3">
        <f t="shared" si="1"/>
        <v>58531</v>
      </c>
      <c r="AY2" s="3">
        <f t="shared" si="1"/>
        <v>58896</v>
      </c>
      <c r="AZ2" s="3">
        <f t="shared" si="1"/>
        <v>59261</v>
      </c>
      <c r="BA2" s="3">
        <f t="shared" si="1"/>
        <v>59626</v>
      </c>
      <c r="BB2" s="3">
        <f t="shared" si="1"/>
        <v>59992</v>
      </c>
      <c r="BC2" s="3">
        <f t="shared" si="1"/>
        <v>60357</v>
      </c>
      <c r="BD2" s="3">
        <f t="shared" si="1"/>
        <v>60722</v>
      </c>
      <c r="BE2" s="3">
        <f t="shared" si="1"/>
        <v>61087</v>
      </c>
      <c r="BF2" s="3">
        <f t="shared" si="1"/>
        <v>61453</v>
      </c>
      <c r="BG2" s="3">
        <f t="shared" si="1"/>
        <v>61818</v>
      </c>
      <c r="BH2" s="3">
        <f t="shared" si="1"/>
        <v>62183</v>
      </c>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row>
    <row r="3" spans="1:101" s="1" customFormat="1">
      <c r="E3" s="1" t="s">
        <v>53</v>
      </c>
      <c r="G3" s="1" t="s">
        <v>102</v>
      </c>
      <c r="H3" s="1" t="s">
        <v>146</v>
      </c>
      <c r="J3" s="1" t="s">
        <v>147</v>
      </c>
      <c r="K3" s="1">
        <v>2021</v>
      </c>
      <c r="L3" s="1">
        <v>2022</v>
      </c>
      <c r="M3" s="1">
        <v>2023</v>
      </c>
      <c r="N3" s="1">
        <v>2024</v>
      </c>
      <c r="O3" s="1">
        <v>2025</v>
      </c>
      <c r="P3" s="1">
        <v>2026</v>
      </c>
      <c r="Q3" s="1">
        <v>2027</v>
      </c>
      <c r="R3" s="1">
        <v>2028</v>
      </c>
      <c r="S3" s="1">
        <v>2029</v>
      </c>
      <c r="T3" s="1">
        <v>2030</v>
      </c>
      <c r="U3" s="1">
        <v>2031</v>
      </c>
      <c r="V3" s="1">
        <v>2032</v>
      </c>
      <c r="W3" s="1">
        <v>2033</v>
      </c>
      <c r="X3" s="1">
        <v>2034</v>
      </c>
      <c r="Y3" s="1">
        <v>2035</v>
      </c>
      <c r="Z3" s="1">
        <v>2036</v>
      </c>
      <c r="AA3" s="1">
        <v>2037</v>
      </c>
      <c r="AB3" s="1">
        <v>2038</v>
      </c>
      <c r="AC3" s="1">
        <v>2039</v>
      </c>
      <c r="AD3" s="1">
        <v>2040</v>
      </c>
      <c r="AE3" s="1">
        <v>2041</v>
      </c>
      <c r="AF3" s="1">
        <v>2042</v>
      </c>
      <c r="AG3" s="1">
        <v>2043</v>
      </c>
      <c r="AH3" s="1">
        <v>2044</v>
      </c>
      <c r="AI3" s="1">
        <v>2045</v>
      </c>
      <c r="AJ3" s="1">
        <v>2046</v>
      </c>
      <c r="AK3" s="1">
        <v>2047</v>
      </c>
      <c r="AL3" s="1">
        <v>2048</v>
      </c>
      <c r="AM3" s="1">
        <v>2049</v>
      </c>
      <c r="AN3" s="1">
        <v>2050</v>
      </c>
      <c r="AO3" s="1">
        <v>2051</v>
      </c>
      <c r="AP3" s="1">
        <v>2052</v>
      </c>
      <c r="AQ3" s="1">
        <v>2053</v>
      </c>
      <c r="AR3" s="1">
        <v>2054</v>
      </c>
      <c r="AS3" s="1">
        <v>2055</v>
      </c>
      <c r="AT3" s="1">
        <v>2056</v>
      </c>
      <c r="AU3" s="1">
        <v>2057</v>
      </c>
      <c r="AV3" s="1">
        <v>2058</v>
      </c>
      <c r="AW3" s="1">
        <v>2059</v>
      </c>
      <c r="AX3" s="1">
        <v>2060</v>
      </c>
      <c r="AY3" s="1">
        <v>2061</v>
      </c>
      <c r="AZ3" s="1">
        <v>2062</v>
      </c>
      <c r="BA3" s="1">
        <v>2063</v>
      </c>
      <c r="BB3" s="1">
        <v>2064</v>
      </c>
      <c r="BC3" s="1">
        <v>2065</v>
      </c>
      <c r="BD3" s="1">
        <v>2066</v>
      </c>
      <c r="BE3" s="1">
        <v>2067</v>
      </c>
      <c r="BF3" s="1">
        <v>2068</v>
      </c>
      <c r="BG3" s="1">
        <v>2069</v>
      </c>
      <c r="BH3" s="1">
        <v>2070</v>
      </c>
      <c r="CW3" s="2"/>
    </row>
    <row r="4" spans="1:101">
      <c r="H4" s="4"/>
      <c r="I4" s="4"/>
      <c r="J4" s="4"/>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6"/>
    </row>
    <row r="5" spans="1:101">
      <c r="B5" s="225">
        <v>0</v>
      </c>
      <c r="C5" s="225" t="s">
        <v>59</v>
      </c>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8"/>
      <c r="BJ5" s="8"/>
      <c r="BK5" s="8"/>
    </row>
    <row r="6" spans="1:101">
      <c r="H6" s="4"/>
      <c r="I6" s="4"/>
      <c r="J6" s="4"/>
      <c r="BJ6" s="64"/>
      <c r="BK6" s="64"/>
    </row>
    <row r="7" spans="1:101" customFormat="1">
      <c r="E7" s="4" t="s">
        <v>148</v>
      </c>
      <c r="G7" s="4" t="s">
        <v>61</v>
      </c>
      <c r="L7">
        <f t="shared" ref="L7:AQ7" si="2">L2-L1+1</f>
        <v>365</v>
      </c>
      <c r="M7">
        <f t="shared" si="2"/>
        <v>365</v>
      </c>
      <c r="N7">
        <f t="shared" si="2"/>
        <v>366</v>
      </c>
      <c r="O7">
        <f>O2-O1+1</f>
        <v>365</v>
      </c>
      <c r="P7">
        <f t="shared" si="2"/>
        <v>365</v>
      </c>
      <c r="Q7">
        <f t="shared" si="2"/>
        <v>365</v>
      </c>
      <c r="R7">
        <f t="shared" si="2"/>
        <v>366</v>
      </c>
      <c r="S7">
        <f t="shared" si="2"/>
        <v>365</v>
      </c>
      <c r="T7">
        <f t="shared" si="2"/>
        <v>365</v>
      </c>
      <c r="U7">
        <f t="shared" si="2"/>
        <v>365</v>
      </c>
      <c r="V7">
        <f t="shared" si="2"/>
        <v>366</v>
      </c>
      <c r="W7">
        <f t="shared" si="2"/>
        <v>365</v>
      </c>
      <c r="X7">
        <f t="shared" si="2"/>
        <v>365</v>
      </c>
      <c r="Y7">
        <f t="shared" si="2"/>
        <v>365</v>
      </c>
      <c r="Z7">
        <f t="shared" si="2"/>
        <v>366</v>
      </c>
      <c r="AA7">
        <f t="shared" si="2"/>
        <v>365</v>
      </c>
      <c r="AB7">
        <f t="shared" si="2"/>
        <v>365</v>
      </c>
      <c r="AC7">
        <f t="shared" si="2"/>
        <v>365</v>
      </c>
      <c r="AD7">
        <f t="shared" si="2"/>
        <v>366</v>
      </c>
      <c r="AE7">
        <f t="shared" si="2"/>
        <v>365</v>
      </c>
      <c r="AF7">
        <f t="shared" si="2"/>
        <v>365</v>
      </c>
      <c r="AG7">
        <f t="shared" si="2"/>
        <v>365</v>
      </c>
      <c r="AH7">
        <f t="shared" si="2"/>
        <v>366</v>
      </c>
      <c r="AI7">
        <f t="shared" si="2"/>
        <v>365</v>
      </c>
      <c r="AJ7">
        <f t="shared" si="2"/>
        <v>365</v>
      </c>
      <c r="AK7">
        <f t="shared" si="2"/>
        <v>365</v>
      </c>
      <c r="AL7">
        <f t="shared" si="2"/>
        <v>366</v>
      </c>
      <c r="AM7">
        <f t="shared" si="2"/>
        <v>365</v>
      </c>
      <c r="AN7">
        <f t="shared" si="2"/>
        <v>365</v>
      </c>
      <c r="AO7">
        <f t="shared" si="2"/>
        <v>365</v>
      </c>
      <c r="AP7">
        <f t="shared" si="2"/>
        <v>366</v>
      </c>
      <c r="AQ7">
        <f t="shared" si="2"/>
        <v>365</v>
      </c>
      <c r="AR7">
        <f t="shared" ref="AR7:BH7" si="3">AR2-AR1+1</f>
        <v>365</v>
      </c>
      <c r="AS7">
        <f t="shared" si="3"/>
        <v>365</v>
      </c>
      <c r="AT7">
        <f t="shared" si="3"/>
        <v>366</v>
      </c>
      <c r="AU7">
        <f t="shared" si="3"/>
        <v>365</v>
      </c>
      <c r="AV7">
        <f t="shared" si="3"/>
        <v>365</v>
      </c>
      <c r="AW7">
        <f t="shared" si="3"/>
        <v>365</v>
      </c>
      <c r="AX7">
        <f t="shared" si="3"/>
        <v>366</v>
      </c>
      <c r="AY7">
        <f t="shared" si="3"/>
        <v>365</v>
      </c>
      <c r="AZ7">
        <f t="shared" si="3"/>
        <v>365</v>
      </c>
      <c r="BA7">
        <f t="shared" si="3"/>
        <v>365</v>
      </c>
      <c r="BB7">
        <f t="shared" si="3"/>
        <v>366</v>
      </c>
      <c r="BC7">
        <f t="shared" si="3"/>
        <v>365</v>
      </c>
      <c r="BD7">
        <f t="shared" si="3"/>
        <v>365</v>
      </c>
      <c r="BE7">
        <f t="shared" si="3"/>
        <v>365</v>
      </c>
      <c r="BF7">
        <f t="shared" si="3"/>
        <v>366</v>
      </c>
      <c r="BG7">
        <f t="shared" si="3"/>
        <v>365</v>
      </c>
      <c r="BH7">
        <f t="shared" si="3"/>
        <v>365</v>
      </c>
    </row>
    <row r="8" spans="1:101" customFormat="1">
      <c r="E8" s="4"/>
      <c r="G8" s="4"/>
    </row>
    <row r="9" spans="1:101">
      <c r="E9" s="4" t="s">
        <v>149</v>
      </c>
      <c r="G9" s="4" t="s">
        <v>150</v>
      </c>
      <c r="J9" s="4"/>
      <c r="K9" s="118"/>
      <c r="L9" s="118">
        <f>IF(AND(L2&gt;=Interface!$L$18, L1&lt;Interface!$L$21),1,0)</f>
        <v>0</v>
      </c>
      <c r="M9" s="118">
        <f>IF(AND(M2&gt;=Interface!$L$18, M1&lt;Interface!$L$21),1,0)</f>
        <v>0</v>
      </c>
      <c r="N9" s="118">
        <f>IF(AND(N2&gt;=Interface!$L$18, N1&lt;Interface!$L$21),1,0)</f>
        <v>0</v>
      </c>
      <c r="O9" s="118">
        <f>IF(AND(O2&gt;=Interface!$L$18, O1&lt;Interface!$L$21),1,0)</f>
        <v>1</v>
      </c>
      <c r="P9" s="118">
        <f>IF(AND(P2&gt;=Interface!$L$18, P1&lt;Interface!$L$21),1,0)</f>
        <v>1</v>
      </c>
      <c r="Q9" s="118">
        <f>IF(AND(Q2&gt;=Interface!$L$18, Q1&lt;Interface!$L$21),1,0)</f>
        <v>1</v>
      </c>
      <c r="R9" s="118">
        <f>IF(AND(R2&gt;=Interface!$L$18, R1&lt;Interface!$L$21),1,0)</f>
        <v>1</v>
      </c>
      <c r="S9" s="118">
        <f>IF(AND(S2&gt;=Interface!$L$18, S1&lt;Interface!$L$21),1,0)</f>
        <v>1</v>
      </c>
      <c r="T9" s="118">
        <f>IF(AND(T2&gt;=Interface!$L$18, T1&lt;Interface!$L$21),1,0)</f>
        <v>0</v>
      </c>
      <c r="U9" s="118">
        <f>IF(AND(U2&gt;=Interface!$L$18, U1&lt;Interface!$L$21),1,0)</f>
        <v>0</v>
      </c>
      <c r="V9" s="118">
        <f>IF(AND(V2&gt;=Interface!$L$18, V1&lt;Interface!$L$21),1,0)</f>
        <v>0</v>
      </c>
      <c r="W9" s="118">
        <f>IF(AND(W2&gt;=Interface!$L$18, W1&lt;Interface!$L$21),1,0)</f>
        <v>0</v>
      </c>
      <c r="X9" s="118">
        <f>IF(AND(X2&gt;=Interface!$L$18, X1&lt;Interface!$L$21),1,0)</f>
        <v>0</v>
      </c>
      <c r="Y9" s="118">
        <f>IF(AND(Y2&gt;=Interface!$L$18, Y1&lt;Interface!$L$21),1,0)</f>
        <v>0</v>
      </c>
      <c r="Z9" s="118">
        <f>IF(AND(Z2&gt;=Interface!$L$18, Z1&lt;Interface!$L$21),1,0)</f>
        <v>0</v>
      </c>
      <c r="AA9" s="118">
        <f>IF(AND(AA2&gt;=Interface!$L$18, AA1&lt;Interface!$L$21),1,0)</f>
        <v>0</v>
      </c>
      <c r="AB9" s="118">
        <f>IF(AND(AB2&gt;=Interface!$L$18, AB1&lt;Interface!$L$21),1,0)</f>
        <v>0</v>
      </c>
      <c r="AC9" s="118">
        <f>IF(AND(AC2&gt;=Interface!$L$18, AC1&lt;Interface!$L$21),1,0)</f>
        <v>0</v>
      </c>
      <c r="AD9" s="118">
        <f>IF(AND(AD2&gt;=Interface!$L$18, AD1&lt;Interface!$L$21),1,0)</f>
        <v>0</v>
      </c>
      <c r="AE9" s="118">
        <f>IF(AND(AE2&gt;=Interface!$L$18, AE1&lt;Interface!$L$21),1,0)</f>
        <v>0</v>
      </c>
      <c r="AF9" s="118">
        <f>IF(AND(AF2&gt;=Interface!$L$18, AF1&lt;Interface!$L$21),1,0)</f>
        <v>0</v>
      </c>
      <c r="AG9" s="118">
        <f>IF(AND(AG2&gt;=Interface!$L$18, AG1&lt;Interface!$L$21),1,0)</f>
        <v>0</v>
      </c>
      <c r="AH9" s="118">
        <f>IF(AND(AH2&gt;=Interface!$L$18, AH1&lt;Interface!$L$21),1,0)</f>
        <v>0</v>
      </c>
      <c r="AI9" s="118">
        <f>IF(AND(AI2&gt;=Interface!$L$18, AI1&lt;Interface!$L$21),1,0)</f>
        <v>0</v>
      </c>
      <c r="AJ9" s="118">
        <f>IF(AND(AJ2&gt;=Interface!$L$18, AJ1&lt;Interface!$L$21),1,0)</f>
        <v>0</v>
      </c>
      <c r="AK9" s="118">
        <f>IF(AND(AK2&gt;=Interface!$L$18, AK1&lt;Interface!$L$21),1,0)</f>
        <v>0</v>
      </c>
      <c r="AL9" s="118">
        <f>IF(AND(AL2&gt;=Interface!$L$18, AL1&lt;Interface!$L$21),1,0)</f>
        <v>0</v>
      </c>
      <c r="AM9" s="118">
        <f>IF(AND(AM2&gt;=Interface!$L$18, AM1&lt;Interface!$L$21),1,0)</f>
        <v>0</v>
      </c>
      <c r="AN9" s="118">
        <f>IF(AND(AN2&gt;=Interface!$L$18, AN1&lt;Interface!$L$21),1,0)</f>
        <v>0</v>
      </c>
      <c r="AO9" s="118">
        <f>IF(AND(AO2&gt;=Interface!$L$18, AO1&lt;Interface!$L$21),1,0)</f>
        <v>0</v>
      </c>
      <c r="AP9" s="118">
        <f>IF(AND(AP2&gt;=Interface!$L$18, AP1&lt;Interface!$L$21),1,0)</f>
        <v>0</v>
      </c>
      <c r="AQ9" s="118">
        <f>IF(AND(AQ2&gt;=Interface!$L$18, AQ1&lt;Interface!$L$21),1,0)</f>
        <v>0</v>
      </c>
      <c r="AR9" s="118">
        <f>IF(AND(AR2&gt;=Interface!$L$18, AR1&lt;Interface!$L$21),1,0)</f>
        <v>0</v>
      </c>
      <c r="AS9" s="118">
        <f>IF(AND(AS2&gt;=Interface!$L$18, AS1&lt;Interface!$L$21),1,0)</f>
        <v>0</v>
      </c>
      <c r="AT9" s="118">
        <f>IF(AND(AT2&gt;=Interface!$L$18, AT1&lt;Interface!$L$21),1,0)</f>
        <v>0</v>
      </c>
      <c r="AU9" s="118">
        <f>IF(AND(AU2&gt;=Interface!$L$18, AU1&lt;Interface!$L$21),1,0)</f>
        <v>0</v>
      </c>
      <c r="AV9" s="118">
        <f>IF(AND(AV2&gt;=Interface!$L$18, AV1&lt;Interface!$L$21),1,0)</f>
        <v>0</v>
      </c>
      <c r="AW9" s="118">
        <f>IF(AND(AW2&gt;=Interface!$L$18, AW1&lt;Interface!$L$21),1,0)</f>
        <v>0</v>
      </c>
      <c r="AX9" s="118">
        <f>IF(AND(AX2&gt;=Interface!$L$18, AX1&lt;Interface!$L$21),1,0)</f>
        <v>0</v>
      </c>
      <c r="AY9" s="118">
        <f>IF(AND(AY2&gt;=Interface!$L$18, AY1&lt;Interface!$L$21),1,0)</f>
        <v>0</v>
      </c>
      <c r="AZ9" s="118">
        <f>IF(AND(AZ2&gt;=Interface!$L$18, AZ1&lt;Interface!$L$21),1,0)</f>
        <v>0</v>
      </c>
      <c r="BA9" s="118">
        <f>IF(AND(BA2&gt;=Interface!$L$18, BA1&lt;Interface!$L$21),1,0)</f>
        <v>0</v>
      </c>
      <c r="BB9" s="118">
        <f>IF(AND(BB2&gt;=Interface!$L$18, BB1&lt;Interface!$L$21),1,0)</f>
        <v>0</v>
      </c>
      <c r="BC9" s="118">
        <f>IF(AND(BC2&gt;=Interface!$L$18, BC1&lt;Interface!$L$21),1,0)</f>
        <v>0</v>
      </c>
      <c r="BD9" s="118">
        <f>IF(AND(BD2&gt;=Interface!$L$18, BD1&lt;Interface!$L$21),1,0)</f>
        <v>0</v>
      </c>
      <c r="BE9" s="118">
        <f>IF(AND(BE2&gt;=Interface!$L$18, BE1&lt;Interface!$L$21),1,0)</f>
        <v>0</v>
      </c>
      <c r="BF9" s="118">
        <f>IF(AND(BF2&gt;=Interface!$L$18, BF1&lt;Interface!$L$21),1,0)</f>
        <v>0</v>
      </c>
      <c r="BG9" s="118">
        <f>IF(AND(BG2&gt;=Interface!$L$18, BG1&lt;Interface!$L$21),1,0)</f>
        <v>0</v>
      </c>
      <c r="BH9" s="118">
        <f>IF(AND(BH2&gt;=Interface!$L$18, BH1&lt;Interface!$L$21),1,0)</f>
        <v>0</v>
      </c>
      <c r="BI9" s="6"/>
      <c r="BJ9" s="6"/>
      <c r="BK9" s="6"/>
    </row>
    <row r="10" spans="1:101">
      <c r="E10" s="4" t="s">
        <v>151</v>
      </c>
      <c r="G10" s="4" t="s">
        <v>150</v>
      </c>
      <c r="J10" s="4"/>
      <c r="K10" s="118"/>
      <c r="L10" s="118">
        <f>IF(AND(L2&gt;=Interface!$L$21, L1&lt;Interface!$L$27),1,0)</f>
        <v>0</v>
      </c>
      <c r="M10" s="118">
        <f>IF(AND(M2&gt;=Interface!$L$21, M1&lt;Interface!$L$27),1,0)</f>
        <v>0</v>
      </c>
      <c r="N10" s="118">
        <f>IF(AND(N2&gt;=Interface!$L$21, N1&lt;Interface!$L$27),1,0)</f>
        <v>0</v>
      </c>
      <c r="O10" s="118">
        <f>IF(AND(O2&gt;=Interface!$L$21, O1&lt;Interface!$L$27),1,0)</f>
        <v>0</v>
      </c>
      <c r="P10" s="118">
        <f>IF(AND(P2&gt;=Interface!$L$21, P1&lt;Interface!$L$27),1,0)</f>
        <v>0</v>
      </c>
      <c r="Q10" s="118">
        <f>IF(AND(Q2&gt;=Interface!$L$21, Q1&lt;Interface!$L$27),1,0)</f>
        <v>0</v>
      </c>
      <c r="R10" s="118">
        <f>IF(AND(R2&gt;=Interface!$L$21, R1&lt;Interface!$L$27),1,0)</f>
        <v>0</v>
      </c>
      <c r="S10" s="118">
        <f>IF(AND(S2&gt;=Interface!$L$21, S1&lt;Interface!$L$27),1,0)</f>
        <v>1</v>
      </c>
      <c r="T10" s="118">
        <f>IF(AND(T2&gt;=Interface!$L$21, T1&lt;Interface!$L$27),1,0)</f>
        <v>0</v>
      </c>
      <c r="U10" s="118">
        <f>IF(AND(U2&gt;=Interface!$L$21, U1&lt;Interface!$L$27),1,0)</f>
        <v>0</v>
      </c>
      <c r="V10" s="118">
        <f>IF(AND(V2&gt;=Interface!$L$21, V1&lt;Interface!$L$27),1,0)</f>
        <v>0</v>
      </c>
      <c r="W10" s="118">
        <f>IF(AND(W2&gt;=Interface!$L$21, W1&lt;Interface!$L$27),1,0)</f>
        <v>0</v>
      </c>
      <c r="X10" s="118">
        <f>IF(AND(X2&gt;=Interface!$L$21, X1&lt;Interface!$L$27),1,0)</f>
        <v>0</v>
      </c>
      <c r="Y10" s="118">
        <f>IF(AND(Y2&gt;=Interface!$L$21, Y1&lt;Interface!$L$27),1,0)</f>
        <v>0</v>
      </c>
      <c r="Z10" s="118">
        <f>IF(AND(Z2&gt;=Interface!$L$21, Z1&lt;Interface!$L$27),1,0)</f>
        <v>0</v>
      </c>
      <c r="AA10" s="118">
        <f>IF(AND(AA2&gt;=Interface!$L$21, AA1&lt;Interface!$L$27),1,0)</f>
        <v>0</v>
      </c>
      <c r="AB10" s="118">
        <f>IF(AND(AB2&gt;=Interface!$L$21, AB1&lt;Interface!$L$27),1,0)</f>
        <v>0</v>
      </c>
      <c r="AC10" s="118">
        <f>IF(AND(AC2&gt;=Interface!$L$21, AC1&lt;Interface!$L$27),1,0)</f>
        <v>0</v>
      </c>
      <c r="AD10" s="118">
        <f>IF(AND(AD2&gt;=Interface!$L$21, AD1&lt;Interface!$L$27),1,0)</f>
        <v>0</v>
      </c>
      <c r="AE10" s="118">
        <f>IF(AND(AE2&gt;=Interface!$L$21, AE1&lt;Interface!$L$27),1,0)</f>
        <v>0</v>
      </c>
      <c r="AF10" s="118">
        <f>IF(AND(AF2&gt;=Interface!$L$21, AF1&lt;Interface!$L$27),1,0)</f>
        <v>0</v>
      </c>
      <c r="AG10" s="118">
        <f>IF(AND(AG2&gt;=Interface!$L$21, AG1&lt;Interface!$L$27),1,0)</f>
        <v>0</v>
      </c>
      <c r="AH10" s="118">
        <f>IF(AND(AH2&gt;=Interface!$L$21, AH1&lt;Interface!$L$27),1,0)</f>
        <v>0</v>
      </c>
      <c r="AI10" s="118">
        <f>IF(AND(AI2&gt;=Interface!$L$21, AI1&lt;Interface!$L$27),1,0)</f>
        <v>0</v>
      </c>
      <c r="AJ10" s="118">
        <f>IF(AND(AJ2&gt;=Interface!$L$21, AJ1&lt;Interface!$L$27),1,0)</f>
        <v>0</v>
      </c>
      <c r="AK10" s="118">
        <f>IF(AND(AK2&gt;=Interface!$L$21, AK1&lt;Interface!$L$27),1,0)</f>
        <v>0</v>
      </c>
      <c r="AL10" s="118">
        <f>IF(AND(AL2&gt;=Interface!$L$21, AL1&lt;Interface!$L$27),1,0)</f>
        <v>0</v>
      </c>
      <c r="AM10" s="118">
        <f>IF(AND(AM2&gt;=Interface!$L$21, AM1&lt;Interface!$L$27),1,0)</f>
        <v>0</v>
      </c>
      <c r="AN10" s="118">
        <f>IF(AND(AN2&gt;=Interface!$L$21, AN1&lt;Interface!$L$27),1,0)</f>
        <v>0</v>
      </c>
      <c r="AO10" s="118">
        <f>IF(AND(AO2&gt;=Interface!$L$21, AO1&lt;Interface!$L$27),1,0)</f>
        <v>0</v>
      </c>
      <c r="AP10" s="118">
        <f>IF(AND(AP2&gt;=Interface!$L$21, AP1&lt;Interface!$L$27),1,0)</f>
        <v>0</v>
      </c>
      <c r="AQ10" s="118">
        <f>IF(AND(AQ2&gt;=Interface!$L$21, AQ1&lt;Interface!$L$27),1,0)</f>
        <v>0</v>
      </c>
      <c r="AR10" s="118">
        <f>IF(AND(AR2&gt;=Interface!$L$21, AR1&lt;Interface!$L$27),1,0)</f>
        <v>0</v>
      </c>
      <c r="AS10" s="118">
        <f>IF(AND(AS2&gt;=Interface!$L$21, AS1&lt;Interface!$L$27),1,0)</f>
        <v>0</v>
      </c>
      <c r="AT10" s="118">
        <f>IF(AND(AT2&gt;=Interface!$L$21, AT1&lt;Interface!$L$27),1,0)</f>
        <v>0</v>
      </c>
      <c r="AU10" s="118">
        <f>IF(AND(AU2&gt;=Interface!$L$21, AU1&lt;Interface!$L$27),1,0)</f>
        <v>0</v>
      </c>
      <c r="AV10" s="118">
        <f>IF(AND(AV2&gt;=Interface!$L$21, AV1&lt;Interface!$L$27),1,0)</f>
        <v>0</v>
      </c>
      <c r="AW10" s="118">
        <f>IF(AND(AW2&gt;=Interface!$L$21, AW1&lt;Interface!$L$27),1,0)</f>
        <v>0</v>
      </c>
      <c r="AX10" s="118">
        <f>IF(AND(AX2&gt;=Interface!$L$21, AX1&lt;Interface!$L$27),1,0)</f>
        <v>0</v>
      </c>
      <c r="AY10" s="118">
        <f>IF(AND(AY2&gt;=Interface!$L$21, AY1&lt;Interface!$L$27),1,0)</f>
        <v>0</v>
      </c>
      <c r="AZ10" s="118">
        <f>IF(AND(AZ2&gt;=Interface!$L$21, AZ1&lt;Interface!$L$27),1,0)</f>
        <v>0</v>
      </c>
      <c r="BA10" s="118">
        <f>IF(AND(BA2&gt;=Interface!$L$21, BA1&lt;Interface!$L$27),1,0)</f>
        <v>0</v>
      </c>
      <c r="BB10" s="118">
        <f>IF(AND(BB2&gt;=Interface!$L$21, BB1&lt;Interface!$L$27),1,0)</f>
        <v>0</v>
      </c>
      <c r="BC10" s="118">
        <f>IF(AND(BC2&gt;=Interface!$L$21, BC1&lt;Interface!$L$27),1,0)</f>
        <v>0</v>
      </c>
      <c r="BD10" s="118">
        <f>IF(AND(BD2&gt;=Interface!$L$21, BD1&lt;Interface!$L$27),1,0)</f>
        <v>0</v>
      </c>
      <c r="BE10" s="118">
        <f>IF(AND(BE2&gt;=Interface!$L$21, BE1&lt;Interface!$L$27),1,0)</f>
        <v>0</v>
      </c>
      <c r="BF10" s="118">
        <f>IF(AND(BF2&gt;=Interface!$L$21, BF1&lt;Interface!$L$27),1,0)</f>
        <v>0</v>
      </c>
      <c r="BG10" s="118">
        <f>IF(AND(BG2&gt;=Interface!$L$21, BG1&lt;Interface!$L$27),1,0)</f>
        <v>0</v>
      </c>
      <c r="BH10" s="118">
        <f>IF(AND(BH2&gt;=Interface!$L$21, BH1&lt;Interface!$L$27),1,0)</f>
        <v>0</v>
      </c>
      <c r="BI10" s="6"/>
      <c r="BJ10" s="6"/>
      <c r="BK10" s="6"/>
    </row>
    <row r="11" spans="1:101">
      <c r="E11" s="4" t="s">
        <v>152</v>
      </c>
      <c r="G11" s="4" t="s">
        <v>150</v>
      </c>
      <c r="J11" s="4"/>
      <c r="K11" s="44"/>
      <c r="L11" s="44">
        <f>IF(AND(L2&gt;=Interface!$L$32, L1&lt;Interface!$L$33),1,0)</f>
        <v>0</v>
      </c>
      <c r="M11" s="44">
        <f>IF(AND(M2&gt;=Interface!$L$32, M1&lt;Interface!$L$33),1,0)</f>
        <v>0</v>
      </c>
      <c r="N11" s="44">
        <f>IF(AND(N2&gt;=Interface!$L$32, N1&lt;Interface!$L$33),1,0)</f>
        <v>0</v>
      </c>
      <c r="O11" s="44">
        <f>IF(AND(O2&gt;=Interface!$L$32, O1&lt;Interface!$L$33),1,0)</f>
        <v>0</v>
      </c>
      <c r="P11" s="44">
        <f>IF(AND(P2&gt;=Interface!$L$32, P1&lt;Interface!$L$33),1,0)</f>
        <v>0</v>
      </c>
      <c r="Q11" s="44">
        <f>IF(AND(Q2&gt;=Interface!$L$32, Q1&lt;Interface!$L$33),1,0)</f>
        <v>0</v>
      </c>
      <c r="R11" s="44">
        <f>IF(AND(R2&gt;=Interface!$L$32, R1&lt;Interface!$L$33),1,0)</f>
        <v>0</v>
      </c>
      <c r="S11" s="44">
        <f>IF(AND(S2&gt;=Interface!$L$32, S1&lt;Interface!$L$33),1,0)</f>
        <v>1</v>
      </c>
      <c r="T11" s="44">
        <f>IF(AND(T2&gt;=Interface!$L$32, T1&lt;Interface!$L$33),1,0)</f>
        <v>1</v>
      </c>
      <c r="U11" s="44">
        <f>IF(AND(U2&gt;=Interface!$L$32, U1&lt;Interface!$L$33),1,0)</f>
        <v>1</v>
      </c>
      <c r="V11" s="44">
        <f>IF(AND(V2&gt;=Interface!$L$32, V1&lt;Interface!$L$33),1,0)</f>
        <v>1</v>
      </c>
      <c r="W11" s="44">
        <f>IF(AND(W2&gt;=Interface!$L$32, W1&lt;Interface!$L$33),1,0)</f>
        <v>1</v>
      </c>
      <c r="X11" s="44">
        <f>IF(AND(X2&gt;=Interface!$L$32, X1&lt;Interface!$L$33),1,0)</f>
        <v>1</v>
      </c>
      <c r="Y11" s="44">
        <f>IF(AND(Y2&gt;=Interface!$L$32, Y1&lt;Interface!$L$33),1,0)</f>
        <v>1</v>
      </c>
      <c r="Z11" s="44">
        <f>IF(AND(Z2&gt;=Interface!$L$32, Z1&lt;Interface!$L$33),1,0)</f>
        <v>1</v>
      </c>
      <c r="AA11" s="44">
        <f>IF(AND(AA2&gt;=Interface!$L$32, AA1&lt;Interface!$L$33),1,0)</f>
        <v>1</v>
      </c>
      <c r="AB11" s="44">
        <f>IF(AND(AB2&gt;=Interface!$L$32, AB1&lt;Interface!$L$33),1,0)</f>
        <v>1</v>
      </c>
      <c r="AC11" s="44">
        <f>IF(AND(AC2&gt;=Interface!$L$32, AC1&lt;Interface!$L$33),1,0)</f>
        <v>1</v>
      </c>
      <c r="AD11" s="44">
        <f>IF(AND(AD2&gt;=Interface!$L$32, AD1&lt;Interface!$L$33),1,0)</f>
        <v>1</v>
      </c>
      <c r="AE11" s="44">
        <f>IF(AND(AE2&gt;=Interface!$L$32, AE1&lt;Interface!$L$33),1,0)</f>
        <v>1</v>
      </c>
      <c r="AF11" s="44">
        <f>IF(AND(AF2&gt;=Interface!$L$32, AF1&lt;Interface!$L$33),1,0)</f>
        <v>1</v>
      </c>
      <c r="AG11" s="44">
        <f>IF(AND(AG2&gt;=Interface!$L$32, AG1&lt;Interface!$L$33),1,0)</f>
        <v>1</v>
      </c>
      <c r="AH11" s="44">
        <f>IF(AND(AH2&gt;=Interface!$L$32, AH1&lt;Interface!$L$33),1,0)</f>
        <v>1</v>
      </c>
      <c r="AI11" s="44">
        <f>IF(AND(AI2&gt;=Interface!$L$32, AI1&lt;Interface!$L$33),1,0)</f>
        <v>1</v>
      </c>
      <c r="AJ11" s="44">
        <f>IF(AND(AJ2&gt;=Interface!$L$32, AJ1&lt;Interface!$L$33),1,0)</f>
        <v>1</v>
      </c>
      <c r="AK11" s="44">
        <f>IF(AND(AK2&gt;=Interface!$L$32, AK1&lt;Interface!$L$33),1,0)</f>
        <v>1</v>
      </c>
      <c r="AL11" s="44">
        <f>IF(AND(AL2&gt;=Interface!$L$32, AL1&lt;Interface!$L$33),1,0)</f>
        <v>1</v>
      </c>
      <c r="AM11" s="44">
        <f>IF(AND(AM2&gt;=Interface!$L$32, AM1&lt;Interface!$L$33),1,0)</f>
        <v>1</v>
      </c>
      <c r="AN11" s="44">
        <f>IF(AND(AN2&gt;=Interface!$L$32, AN1&lt;Interface!$L$33),1,0)</f>
        <v>1</v>
      </c>
      <c r="AO11" s="44">
        <f>IF(AND(AO2&gt;=Interface!$L$32, AO1&lt;Interface!$L$33),1,0)</f>
        <v>1</v>
      </c>
      <c r="AP11" s="44">
        <f>IF(AND(AP2&gt;=Interface!$L$32, AP1&lt;Interface!$L$33),1,0)</f>
        <v>1</v>
      </c>
      <c r="AQ11" s="44">
        <f>IF(AND(AQ2&gt;=Interface!$L$32, AQ1&lt;Interface!$L$33),1,0)</f>
        <v>1</v>
      </c>
      <c r="AR11" s="44">
        <f>IF(AND(AR2&gt;=Interface!$L$32, AR1&lt;Interface!$L$33),1,0)</f>
        <v>1</v>
      </c>
      <c r="AS11" s="44">
        <f>IF(AND(AS2&gt;=Interface!$L$32, AS1&lt;Interface!$L$33),1,0)</f>
        <v>0</v>
      </c>
      <c r="AT11" s="44">
        <f>IF(AND(AT2&gt;=Interface!$L$32, AT1&lt;Interface!$L$33),1,0)</f>
        <v>0</v>
      </c>
      <c r="AU11" s="44">
        <f>IF(AND(AU2&gt;=Interface!$L$32, AU1&lt;Interface!$L$33),1,0)</f>
        <v>0</v>
      </c>
      <c r="AV11" s="44">
        <f>IF(AND(AV2&gt;=Interface!$L$32, AV1&lt;Interface!$L$33),1,0)</f>
        <v>0</v>
      </c>
      <c r="AW11" s="44">
        <f>IF(AND(AW2&gt;=Interface!$L$32, AW1&lt;Interface!$L$33),1,0)</f>
        <v>0</v>
      </c>
      <c r="AX11" s="44">
        <f>IF(AND(AX2&gt;=Interface!$L$32, AX1&lt;Interface!$L$33),1,0)</f>
        <v>0</v>
      </c>
      <c r="AY11" s="44">
        <f>IF(AND(AY2&gt;=Interface!$L$32, AY1&lt;Interface!$L$33),1,0)</f>
        <v>0</v>
      </c>
      <c r="AZ11" s="44">
        <f>IF(AND(AZ2&gt;=Interface!$L$32, AZ1&lt;Interface!$L$33),1,0)</f>
        <v>0</v>
      </c>
      <c r="BA11" s="44">
        <f>IF(AND(BA2&gt;=Interface!$L$32, BA1&lt;Interface!$L$33),1,0)</f>
        <v>0</v>
      </c>
      <c r="BB11" s="44">
        <f>IF(AND(BB2&gt;=Interface!$L$32, BB1&lt;Interface!$L$33),1,0)</f>
        <v>0</v>
      </c>
      <c r="BC11" s="44">
        <f>IF(AND(BC2&gt;=Interface!$L$32, BC1&lt;Interface!$L$33),1,0)</f>
        <v>0</v>
      </c>
      <c r="BD11" s="44">
        <f>IF(AND(BD2&gt;=Interface!$L$32, BD1&lt;Interface!$L$33),1,0)</f>
        <v>0</v>
      </c>
      <c r="BE11" s="44">
        <f>IF(AND(BE2&gt;=Interface!$L$32, BE1&lt;Interface!$L$33),1,0)</f>
        <v>0</v>
      </c>
      <c r="BF11" s="44">
        <f>IF(AND(BF2&gt;=Interface!$L$32, BF1&lt;Interface!$L$33),1,0)</f>
        <v>0</v>
      </c>
      <c r="BG11" s="44">
        <f>IF(AND(BG2&gt;=Interface!$L$32, BG1&lt;Interface!$L$33),1,0)</f>
        <v>0</v>
      </c>
      <c r="BH11" s="44">
        <f>IF(AND(BH2&gt;=Interface!$L$32, BH1&lt;Interface!$L$33),1,0)</f>
        <v>0</v>
      </c>
      <c r="BI11" s="6"/>
      <c r="BJ11" s="6"/>
      <c r="BK11" s="6"/>
    </row>
    <row r="12" spans="1:101">
      <c r="J12" s="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6"/>
      <c r="BJ12" s="6"/>
      <c r="BK12" s="6"/>
    </row>
    <row r="13" spans="1:101">
      <c r="E13" s="4" t="s">
        <v>153</v>
      </c>
      <c r="G13" s="4" t="s">
        <v>150</v>
      </c>
      <c r="J13" s="4"/>
      <c r="K13" s="44"/>
      <c r="L13" s="44">
        <f>IF(AND(L$1&lt;=Interface!$L$18,L$2&gt;=Interface!$L$18),1,0)</f>
        <v>0</v>
      </c>
      <c r="M13" s="44">
        <f>IF(AND(M$1&lt;=Interface!$L$18,M$2&gt;=Interface!$L$18),1,0)</f>
        <v>0</v>
      </c>
      <c r="N13" s="44">
        <f>IF(AND(N$1&lt;=Interface!$L$18,N$2&gt;=Interface!$L$18),1,0)</f>
        <v>0</v>
      </c>
      <c r="O13" s="44">
        <f>IF(AND(O$1&lt;=Interface!$L$18,O$2&gt;=Interface!$L$18),1,0)</f>
        <v>1</v>
      </c>
      <c r="P13" s="44">
        <f>IF(AND(P$1&lt;=Interface!$L$18,P$2&gt;=Interface!$L$18),1,0)</f>
        <v>0</v>
      </c>
      <c r="Q13" s="44">
        <f>IF(AND(Q$1&lt;=Interface!$L$18,Q$2&gt;=Interface!$L$18),1,0)</f>
        <v>0</v>
      </c>
      <c r="R13" s="44">
        <f>IF(AND(R$1&lt;=Interface!$L$18,R$2&gt;=Interface!$L$18),1,0)</f>
        <v>0</v>
      </c>
      <c r="S13" s="44">
        <f>IF(AND(S$1&lt;=Interface!$L$18,S$2&gt;=Interface!$L$18),1,0)</f>
        <v>0</v>
      </c>
      <c r="T13" s="44">
        <f>IF(AND(T$1&lt;=Interface!$L$18,T$2&gt;=Interface!$L$18),1,0)</f>
        <v>0</v>
      </c>
      <c r="U13" s="44">
        <f>IF(AND(U$1&lt;=Interface!$L$18,U$2&gt;=Interface!$L$18),1,0)</f>
        <v>0</v>
      </c>
      <c r="V13" s="44">
        <f>IF(AND(V$1&lt;=Interface!$L$18,V$2&gt;=Interface!$L$18),1,0)</f>
        <v>0</v>
      </c>
      <c r="W13" s="44">
        <f>IF(AND(W$1&lt;=Interface!$L$18,W$2&gt;=Interface!$L$18),1,0)</f>
        <v>0</v>
      </c>
      <c r="X13" s="44">
        <f>IF(AND(X$1&lt;=Interface!$L$18,X$2&gt;=Interface!$L$18),1,0)</f>
        <v>0</v>
      </c>
      <c r="Y13" s="44">
        <f>IF(AND(Y$1&lt;=Interface!$L$18,Y$2&gt;=Interface!$L$18),1,0)</f>
        <v>0</v>
      </c>
      <c r="Z13" s="44">
        <f>IF(AND(Z$1&lt;=Interface!$L$18,Z$2&gt;=Interface!$L$18),1,0)</f>
        <v>0</v>
      </c>
      <c r="AA13" s="44">
        <f>IF(AND(AA$1&lt;=Interface!$L$18,AA$2&gt;=Interface!$L$18),1,0)</f>
        <v>0</v>
      </c>
      <c r="AB13" s="44">
        <f>IF(AND(AB$1&lt;=Interface!$L$18,AB$2&gt;=Interface!$L$18),1,0)</f>
        <v>0</v>
      </c>
      <c r="AC13" s="44">
        <f>IF(AND(AC$1&lt;=Interface!$L$18,AC$2&gt;=Interface!$L$18),1,0)</f>
        <v>0</v>
      </c>
      <c r="AD13" s="44">
        <f>IF(AND(AD$1&lt;=Interface!$L$18,AD$2&gt;=Interface!$L$18),1,0)</f>
        <v>0</v>
      </c>
      <c r="AE13" s="44">
        <f>IF(AND(AE$1&lt;=Interface!$L$18,AE$2&gt;=Interface!$L$18),1,0)</f>
        <v>0</v>
      </c>
      <c r="AF13" s="44">
        <f>IF(AND(AF$1&lt;=Interface!$L$18,AF$2&gt;=Interface!$L$18),1,0)</f>
        <v>0</v>
      </c>
      <c r="AG13" s="44">
        <f>IF(AND(AG$1&lt;=Interface!$L$18,AG$2&gt;=Interface!$L$18),1,0)</f>
        <v>0</v>
      </c>
      <c r="AH13" s="44">
        <f>IF(AND(AH$1&lt;=Interface!$L$18,AH$2&gt;=Interface!$L$18),1,0)</f>
        <v>0</v>
      </c>
      <c r="AI13" s="44">
        <f>IF(AND(AI$1&lt;=Interface!$L$18,AI$2&gt;=Interface!$L$18),1,0)</f>
        <v>0</v>
      </c>
      <c r="AJ13" s="44">
        <f>IF(AND(AJ$1&lt;=Interface!$L$18,AJ$2&gt;=Interface!$L$18),1,0)</f>
        <v>0</v>
      </c>
      <c r="AK13" s="44">
        <f>IF(AND(AK$1&lt;=Interface!$L$18,AK$2&gt;=Interface!$L$18),1,0)</f>
        <v>0</v>
      </c>
      <c r="AL13" s="44">
        <f>IF(AND(AL$1&lt;=Interface!$L$18,AL$2&gt;=Interface!$L$18),1,0)</f>
        <v>0</v>
      </c>
      <c r="AM13" s="44">
        <f>IF(AND(AM$1&lt;=Interface!$L$18,AM$2&gt;=Interface!$L$18),1,0)</f>
        <v>0</v>
      </c>
      <c r="AN13" s="44">
        <f>IF(AND(AN$1&lt;=Interface!$L$18,AN$2&gt;=Interface!$L$18),1,0)</f>
        <v>0</v>
      </c>
      <c r="AO13" s="44">
        <f>IF(AND(AO$1&lt;=Interface!$L$18,AO$2&gt;=Interface!$L$18),1,0)</f>
        <v>0</v>
      </c>
      <c r="AP13" s="44">
        <f>IF(AND(AP$1&lt;=Interface!$L$18,AP$2&gt;=Interface!$L$18),1,0)</f>
        <v>0</v>
      </c>
      <c r="AQ13" s="44">
        <f>IF(AND(AQ$1&lt;=Interface!$L$18,AQ$2&gt;=Interface!$L$18),1,0)</f>
        <v>0</v>
      </c>
      <c r="AR13" s="44">
        <f>IF(AND(AR$1&lt;=Interface!$L$18,AR$2&gt;=Interface!$L$18),1,0)</f>
        <v>0</v>
      </c>
      <c r="AS13" s="44">
        <f>IF(AND(AS$1&lt;=Interface!$L$18,AS$2&gt;=Interface!$L$18),1,0)</f>
        <v>0</v>
      </c>
      <c r="AT13" s="44">
        <f>IF(AND(AT$1&lt;=Interface!$L$18,AT$2&gt;=Interface!$L$18),1,0)</f>
        <v>0</v>
      </c>
      <c r="AU13" s="44">
        <f>IF(AND(AU$1&lt;=Interface!$L$18,AU$2&gt;=Interface!$L$18),1,0)</f>
        <v>0</v>
      </c>
      <c r="AV13" s="44">
        <f>IF(AND(AV$1&lt;=Interface!$L$18,AV$2&gt;=Interface!$L$18),1,0)</f>
        <v>0</v>
      </c>
      <c r="AW13" s="44">
        <f>IF(AND(AW$1&lt;=Interface!$L$18,AW$2&gt;=Interface!$L$18),1,0)</f>
        <v>0</v>
      </c>
      <c r="AX13" s="44">
        <f>IF(AND(AX$1&lt;=Interface!$L$18,AX$2&gt;=Interface!$L$18),1,0)</f>
        <v>0</v>
      </c>
      <c r="AY13" s="44">
        <f>IF(AND(AY$1&lt;=Interface!$L$18,AY$2&gt;=Interface!$L$18),1,0)</f>
        <v>0</v>
      </c>
      <c r="AZ13" s="44">
        <f>IF(AND(AZ$1&lt;=Interface!$L$18,AZ$2&gt;=Interface!$L$18),1,0)</f>
        <v>0</v>
      </c>
      <c r="BA13" s="44">
        <f>IF(AND(BA$1&lt;=Interface!$L$18,BA$2&gt;=Interface!$L$18),1,0)</f>
        <v>0</v>
      </c>
      <c r="BB13" s="44">
        <f>IF(AND(BB$1&lt;=Interface!$L$18,BB$2&gt;=Interface!$L$18),1,0)</f>
        <v>0</v>
      </c>
      <c r="BC13" s="44">
        <f>IF(AND(BC$1&lt;=Interface!$L$18,BC$2&gt;=Interface!$L$18),1,0)</f>
        <v>0</v>
      </c>
      <c r="BD13" s="44">
        <f>IF(AND(BD$1&lt;=Interface!$L$18,BD$2&gt;=Interface!$L$18),1,0)</f>
        <v>0</v>
      </c>
      <c r="BE13" s="44">
        <f>IF(AND(BE$1&lt;=Interface!$L$18,BE$2&gt;=Interface!$L$18),1,0)</f>
        <v>0</v>
      </c>
      <c r="BF13" s="44">
        <f>IF(AND(BF$1&lt;=Interface!$L$18,BF$2&gt;=Interface!$L$18),1,0)</f>
        <v>0</v>
      </c>
      <c r="BG13" s="44">
        <f>IF(AND(BG$1&lt;=Interface!$L$18,BG$2&gt;=Interface!$L$18),1,0)</f>
        <v>0</v>
      </c>
      <c r="BH13" s="44">
        <f>IF(AND(BH$1&lt;=Interface!$L$18,BH$2&gt;=Interface!$L$18),1,0)</f>
        <v>0</v>
      </c>
      <c r="BI13" s="6"/>
      <c r="BJ13" s="6"/>
      <c r="BK13" s="6"/>
    </row>
    <row r="14" spans="1:101">
      <c r="E14" s="4" t="s">
        <v>154</v>
      </c>
      <c r="G14" s="4" t="s">
        <v>150</v>
      </c>
      <c r="J14" s="4"/>
      <c r="K14" s="44"/>
      <c r="L14" s="44">
        <f>IF(AND(L$1&lt;=Interface!$L$21,L$2&gt;=Interface!$L$21),1,0)</f>
        <v>0</v>
      </c>
      <c r="M14" s="44">
        <f>IF(AND(M$1&lt;=Interface!$L$21,M$2&gt;=Interface!$L$21),1,0)</f>
        <v>0</v>
      </c>
      <c r="N14" s="44">
        <f>IF(AND(N$1&lt;=Interface!$L$21,N$2&gt;=Interface!$L$21),1,0)</f>
        <v>0</v>
      </c>
      <c r="O14" s="44">
        <f>IF(AND(O$1&lt;=Interface!$L$21,O$2&gt;=Interface!$L$21),1,0)</f>
        <v>0</v>
      </c>
      <c r="P14" s="44">
        <f>IF(AND(P$1&lt;=Interface!$L$21,P$2&gt;=Interface!$L$21),1,0)</f>
        <v>0</v>
      </c>
      <c r="Q14" s="44">
        <f>IF(AND(Q$1&lt;=Interface!$L$21,Q$2&gt;=Interface!$L$21),1,0)</f>
        <v>0</v>
      </c>
      <c r="R14" s="44">
        <f>IF(AND(R$1&lt;=Interface!$L$21,R$2&gt;=Interface!$L$21),1,0)</f>
        <v>0</v>
      </c>
      <c r="S14" s="44">
        <f>IF(AND(S$1&lt;=Interface!$L$21,S$2&gt;=Interface!$L$21),1,0)</f>
        <v>1</v>
      </c>
      <c r="T14" s="44">
        <f>IF(AND(T$1&lt;=Interface!$L$21,T$2&gt;=Interface!$L$21),1,0)</f>
        <v>0</v>
      </c>
      <c r="U14" s="44">
        <f>IF(AND(U$1&lt;=Interface!$L$21,U$2&gt;=Interface!$L$21),1,0)</f>
        <v>0</v>
      </c>
      <c r="V14" s="44">
        <f>IF(AND(V$1&lt;=Interface!$L$21,V$2&gt;=Interface!$L$21),1,0)</f>
        <v>0</v>
      </c>
      <c r="W14" s="44">
        <f>IF(AND(W$1&lt;=Interface!$L$21,W$2&gt;=Interface!$L$21),1,0)</f>
        <v>0</v>
      </c>
      <c r="X14" s="44">
        <f>IF(AND(X$1&lt;=Interface!$L$21,X$2&gt;=Interface!$L$21),1,0)</f>
        <v>0</v>
      </c>
      <c r="Y14" s="44">
        <f>IF(AND(Y$1&lt;=Interface!$L$21,Y$2&gt;=Interface!$L$21),1,0)</f>
        <v>0</v>
      </c>
      <c r="Z14" s="44">
        <f>IF(AND(Z$1&lt;=Interface!$L$21,Z$2&gt;=Interface!$L$21),1,0)</f>
        <v>0</v>
      </c>
      <c r="AA14" s="44">
        <f>IF(AND(AA$1&lt;=Interface!$L$21,AA$2&gt;=Interface!$L$21),1,0)</f>
        <v>0</v>
      </c>
      <c r="AB14" s="44">
        <f>IF(AND(AB$1&lt;=Interface!$L$21,AB$2&gt;=Interface!$L$21),1,0)</f>
        <v>0</v>
      </c>
      <c r="AC14" s="44">
        <f>IF(AND(AC$1&lt;=Interface!$L$21,AC$2&gt;=Interface!$L$21),1,0)</f>
        <v>0</v>
      </c>
      <c r="AD14" s="44">
        <f>IF(AND(AD$1&lt;=Interface!$L$21,AD$2&gt;=Interface!$L$21),1,0)</f>
        <v>0</v>
      </c>
      <c r="AE14" s="44">
        <f>IF(AND(AE$1&lt;=Interface!$L$21,AE$2&gt;=Interface!$L$21),1,0)</f>
        <v>0</v>
      </c>
      <c r="AF14" s="44">
        <f>IF(AND(AF$1&lt;=Interface!$L$21,AF$2&gt;=Interface!$L$21),1,0)</f>
        <v>0</v>
      </c>
      <c r="AG14" s="44">
        <f>IF(AND(AG$1&lt;=Interface!$L$21,AG$2&gt;=Interface!$L$21),1,0)</f>
        <v>0</v>
      </c>
      <c r="AH14" s="44">
        <f>IF(AND(AH$1&lt;=Interface!$L$21,AH$2&gt;=Interface!$L$21),1,0)</f>
        <v>0</v>
      </c>
      <c r="AI14" s="44">
        <f>IF(AND(AI$1&lt;=Interface!$L$21,AI$2&gt;=Interface!$L$21),1,0)</f>
        <v>0</v>
      </c>
      <c r="AJ14" s="44">
        <f>IF(AND(AJ$1&lt;=Interface!$L$21,AJ$2&gt;=Interface!$L$21),1,0)</f>
        <v>0</v>
      </c>
      <c r="AK14" s="44">
        <f>IF(AND(AK$1&lt;=Interface!$L$21,AK$2&gt;=Interface!$L$21),1,0)</f>
        <v>0</v>
      </c>
      <c r="AL14" s="44">
        <f>IF(AND(AL$1&lt;=Interface!$L$21,AL$2&gt;=Interface!$L$21),1,0)</f>
        <v>0</v>
      </c>
      <c r="AM14" s="44">
        <f>IF(AND(AM$1&lt;=Interface!$L$21,AM$2&gt;=Interface!$L$21),1,0)</f>
        <v>0</v>
      </c>
      <c r="AN14" s="44">
        <f>IF(AND(AN$1&lt;=Interface!$L$21,AN$2&gt;=Interface!$L$21),1,0)</f>
        <v>0</v>
      </c>
      <c r="AO14" s="44">
        <f>IF(AND(AO$1&lt;=Interface!$L$21,AO$2&gt;=Interface!$L$21),1,0)</f>
        <v>0</v>
      </c>
      <c r="AP14" s="44">
        <f>IF(AND(AP$1&lt;=Interface!$L$21,AP$2&gt;=Interface!$L$21),1,0)</f>
        <v>0</v>
      </c>
      <c r="AQ14" s="44">
        <f>IF(AND(AQ$1&lt;=Interface!$L$21,AQ$2&gt;=Interface!$L$21),1,0)</f>
        <v>0</v>
      </c>
      <c r="AR14" s="44">
        <f>IF(AND(AR$1&lt;=Interface!$L$21,AR$2&gt;=Interface!$L$21),1,0)</f>
        <v>0</v>
      </c>
      <c r="AS14" s="44">
        <f>IF(AND(AS$1&lt;=Interface!$L$21,AS$2&gt;=Interface!$L$21),1,0)</f>
        <v>0</v>
      </c>
      <c r="AT14" s="44">
        <f>IF(AND(AT$1&lt;=Interface!$L$21,AT$2&gt;=Interface!$L$21),1,0)</f>
        <v>0</v>
      </c>
      <c r="AU14" s="44">
        <f>IF(AND(AU$1&lt;=Interface!$L$21,AU$2&gt;=Interface!$L$21),1,0)</f>
        <v>0</v>
      </c>
      <c r="AV14" s="44">
        <f>IF(AND(AV$1&lt;=Interface!$L$21,AV$2&gt;=Interface!$L$21),1,0)</f>
        <v>0</v>
      </c>
      <c r="AW14" s="44">
        <f>IF(AND(AW$1&lt;=Interface!$L$21,AW$2&gt;=Interface!$L$21),1,0)</f>
        <v>0</v>
      </c>
      <c r="AX14" s="44">
        <f>IF(AND(AX$1&lt;=Interface!$L$21,AX$2&gt;=Interface!$L$21),1,0)</f>
        <v>0</v>
      </c>
      <c r="AY14" s="44">
        <f>IF(AND(AY$1&lt;=Interface!$L$21,AY$2&gt;=Interface!$L$21),1,0)</f>
        <v>0</v>
      </c>
      <c r="AZ14" s="44">
        <f>IF(AND(AZ$1&lt;=Interface!$L$21,AZ$2&gt;=Interface!$L$21),1,0)</f>
        <v>0</v>
      </c>
      <c r="BA14" s="44">
        <f>IF(AND(BA$1&lt;=Interface!$L$21,BA$2&gt;=Interface!$L$21),1,0)</f>
        <v>0</v>
      </c>
      <c r="BB14" s="44">
        <f>IF(AND(BB$1&lt;=Interface!$L$21,BB$2&gt;=Interface!$L$21),1,0)</f>
        <v>0</v>
      </c>
      <c r="BC14" s="44">
        <f>IF(AND(BC$1&lt;=Interface!$L$21,BC$2&gt;=Interface!$L$21),1,0)</f>
        <v>0</v>
      </c>
      <c r="BD14" s="44">
        <f>IF(AND(BD$1&lt;=Interface!$L$21,BD$2&gt;=Interface!$L$21),1,0)</f>
        <v>0</v>
      </c>
      <c r="BE14" s="44">
        <f>IF(AND(BE$1&lt;=Interface!$L$21,BE$2&gt;=Interface!$L$21),1,0)</f>
        <v>0</v>
      </c>
      <c r="BF14" s="44">
        <f>IF(AND(BF$1&lt;=Interface!$L$21,BF$2&gt;=Interface!$L$21),1,0)</f>
        <v>0</v>
      </c>
      <c r="BG14" s="44">
        <f>IF(AND(BG$1&lt;=Interface!$L$21,BG$2&gt;=Interface!$L$21),1,0)</f>
        <v>0</v>
      </c>
      <c r="BH14" s="44">
        <f>IF(AND(BH$1&lt;=Interface!$L$21,BH$2&gt;=Interface!$L$21),1,0)</f>
        <v>0</v>
      </c>
      <c r="BI14" s="6"/>
      <c r="BJ14" s="6"/>
      <c r="BK14" s="6"/>
    </row>
    <row r="15" spans="1:101">
      <c r="E15" s="4" t="s">
        <v>155</v>
      </c>
      <c r="G15" s="4" t="s">
        <v>150</v>
      </c>
      <c r="J15" s="4"/>
      <c r="K15" s="44"/>
      <c r="L15" s="44">
        <f>IF(AND(L$1&lt;=Interface!$L$25,L$2&gt;=Interface!$L$25),1,0)</f>
        <v>0</v>
      </c>
      <c r="M15" s="44">
        <f>IF(AND(M$1&lt;=Interface!$L$25,M$2&gt;=Interface!$L$25),1,0)</f>
        <v>0</v>
      </c>
      <c r="N15" s="44">
        <f>IF(AND(N$1&lt;=Interface!$L$25,N$2&gt;=Interface!$L$25),1,0)</f>
        <v>0</v>
      </c>
      <c r="O15" s="44">
        <f>IF(AND(O$1&lt;=Interface!$L$25,O$2&gt;=Interface!$L$25),1,0)</f>
        <v>0</v>
      </c>
      <c r="P15" s="44">
        <f>IF(AND(P$1&lt;=Interface!$L$25,P$2&gt;=Interface!$L$25),1,0)</f>
        <v>0</v>
      </c>
      <c r="Q15" s="44">
        <f>IF(AND(Q$1&lt;=Interface!$L$25,Q$2&gt;=Interface!$L$25),1,0)</f>
        <v>0</v>
      </c>
      <c r="R15" s="44">
        <f>IF(AND(R$1&lt;=Interface!$L$25,R$2&gt;=Interface!$L$25),1,0)</f>
        <v>0</v>
      </c>
      <c r="S15" s="44">
        <f>IF(AND(S$1&lt;=Interface!$L$25,S$2&gt;=Interface!$L$25),1,0)</f>
        <v>1</v>
      </c>
      <c r="T15" s="44">
        <f>IF(AND(T$1&lt;=Interface!$L$25,T$2&gt;=Interface!$L$25),1,0)</f>
        <v>0</v>
      </c>
      <c r="U15" s="44">
        <f>IF(AND(U$1&lt;=Interface!$L$25,U$2&gt;=Interface!$L$25),1,0)</f>
        <v>0</v>
      </c>
      <c r="V15" s="44">
        <f>IF(AND(V$1&lt;=Interface!$L$25,V$2&gt;=Interface!$L$25),1,0)</f>
        <v>0</v>
      </c>
      <c r="W15" s="44">
        <f>IF(AND(W$1&lt;=Interface!$L$25,W$2&gt;=Interface!$L$25),1,0)</f>
        <v>0</v>
      </c>
      <c r="X15" s="44">
        <f>IF(AND(X$1&lt;=Interface!$L$25,X$2&gt;=Interface!$L$25),1,0)</f>
        <v>0</v>
      </c>
      <c r="Y15" s="44">
        <f>IF(AND(Y$1&lt;=Interface!$L$25,Y$2&gt;=Interface!$L$25),1,0)</f>
        <v>0</v>
      </c>
      <c r="Z15" s="44">
        <f>IF(AND(Z$1&lt;=Interface!$L$25,Z$2&gt;=Interface!$L$25),1,0)</f>
        <v>0</v>
      </c>
      <c r="AA15" s="44">
        <f>IF(AND(AA$1&lt;=Interface!$L$25,AA$2&gt;=Interface!$L$25),1,0)</f>
        <v>0</v>
      </c>
      <c r="AB15" s="44">
        <f>IF(AND(AB$1&lt;=Interface!$L$25,AB$2&gt;=Interface!$L$25),1,0)</f>
        <v>0</v>
      </c>
      <c r="AC15" s="44">
        <f>IF(AND(AC$1&lt;=Interface!$L$25,AC$2&gt;=Interface!$L$25),1,0)</f>
        <v>0</v>
      </c>
      <c r="AD15" s="44">
        <f>IF(AND(AD$1&lt;=Interface!$L$25,AD$2&gt;=Interface!$L$25),1,0)</f>
        <v>0</v>
      </c>
      <c r="AE15" s="44">
        <f>IF(AND(AE$1&lt;=Interface!$L$25,AE$2&gt;=Interface!$L$25),1,0)</f>
        <v>0</v>
      </c>
      <c r="AF15" s="44">
        <f>IF(AND(AF$1&lt;=Interface!$L$25,AF$2&gt;=Interface!$L$25),1,0)</f>
        <v>0</v>
      </c>
      <c r="AG15" s="44">
        <f>IF(AND(AG$1&lt;=Interface!$L$25,AG$2&gt;=Interface!$L$25),1,0)</f>
        <v>0</v>
      </c>
      <c r="AH15" s="44">
        <f>IF(AND(AH$1&lt;=Interface!$L$25,AH$2&gt;=Interface!$L$25),1,0)</f>
        <v>0</v>
      </c>
      <c r="AI15" s="44">
        <f>IF(AND(AI$1&lt;=Interface!$L$25,AI$2&gt;=Interface!$L$25),1,0)</f>
        <v>0</v>
      </c>
      <c r="AJ15" s="44">
        <f>IF(AND(AJ$1&lt;=Interface!$L$25,AJ$2&gt;=Interface!$L$25),1,0)</f>
        <v>0</v>
      </c>
      <c r="AK15" s="44">
        <f>IF(AND(AK$1&lt;=Interface!$L$25,AK$2&gt;=Interface!$L$25),1,0)</f>
        <v>0</v>
      </c>
      <c r="AL15" s="44">
        <f>IF(AND(AL$1&lt;=Interface!$L$25,AL$2&gt;=Interface!$L$25),1,0)</f>
        <v>0</v>
      </c>
      <c r="AM15" s="44">
        <f>IF(AND(AM$1&lt;=Interface!$L$25,AM$2&gt;=Interface!$L$25),1,0)</f>
        <v>0</v>
      </c>
      <c r="AN15" s="44">
        <f>IF(AND(AN$1&lt;=Interface!$L$25,AN$2&gt;=Interface!$L$25),1,0)</f>
        <v>0</v>
      </c>
      <c r="AO15" s="44">
        <f>IF(AND(AO$1&lt;=Interface!$L$25,AO$2&gt;=Interface!$L$25),1,0)</f>
        <v>0</v>
      </c>
      <c r="AP15" s="44">
        <f>IF(AND(AP$1&lt;=Interface!$L$25,AP$2&gt;=Interface!$L$25),1,0)</f>
        <v>0</v>
      </c>
      <c r="AQ15" s="44">
        <f>IF(AND(AQ$1&lt;=Interface!$L$25,AQ$2&gt;=Interface!$L$25),1,0)</f>
        <v>0</v>
      </c>
      <c r="AR15" s="44">
        <f>IF(AND(AR$1&lt;=Interface!$L$25,AR$2&gt;=Interface!$L$25),1,0)</f>
        <v>0</v>
      </c>
      <c r="AS15" s="44">
        <f>IF(AND(AS$1&lt;=Interface!$L$25,AS$2&gt;=Interface!$L$25),1,0)</f>
        <v>0</v>
      </c>
      <c r="AT15" s="44">
        <f>IF(AND(AT$1&lt;=Interface!$L$25,AT$2&gt;=Interface!$L$25),1,0)</f>
        <v>0</v>
      </c>
      <c r="AU15" s="44">
        <f>IF(AND(AU$1&lt;=Interface!$L$25,AU$2&gt;=Interface!$L$25),1,0)</f>
        <v>0</v>
      </c>
      <c r="AV15" s="44">
        <f>IF(AND(AV$1&lt;=Interface!$L$25,AV$2&gt;=Interface!$L$25),1,0)</f>
        <v>0</v>
      </c>
      <c r="AW15" s="44">
        <f>IF(AND(AW$1&lt;=Interface!$L$25,AW$2&gt;=Interface!$L$25),1,0)</f>
        <v>0</v>
      </c>
      <c r="AX15" s="44">
        <f>IF(AND(AX$1&lt;=Interface!$L$25,AX$2&gt;=Interface!$L$25),1,0)</f>
        <v>0</v>
      </c>
      <c r="AY15" s="44">
        <f>IF(AND(AY$1&lt;=Interface!$L$25,AY$2&gt;=Interface!$L$25),1,0)</f>
        <v>0</v>
      </c>
      <c r="AZ15" s="44">
        <f>IF(AND(AZ$1&lt;=Interface!$L$25,AZ$2&gt;=Interface!$L$25),1,0)</f>
        <v>0</v>
      </c>
      <c r="BA15" s="44">
        <f>IF(AND(BA$1&lt;=Interface!$L$25,BA$2&gt;=Interface!$L$25),1,0)</f>
        <v>0</v>
      </c>
      <c r="BB15" s="44">
        <f>IF(AND(BB$1&lt;=Interface!$L$25,BB$2&gt;=Interface!$L$25),1,0)</f>
        <v>0</v>
      </c>
      <c r="BC15" s="44">
        <f>IF(AND(BC$1&lt;=Interface!$L$25,BC$2&gt;=Interface!$L$25),1,0)</f>
        <v>0</v>
      </c>
      <c r="BD15" s="44">
        <f>IF(AND(BD$1&lt;=Interface!$L$25,BD$2&gt;=Interface!$L$25),1,0)</f>
        <v>0</v>
      </c>
      <c r="BE15" s="44">
        <f>IF(AND(BE$1&lt;=Interface!$L$25,BE$2&gt;=Interface!$L$25),1,0)</f>
        <v>0</v>
      </c>
      <c r="BF15" s="44">
        <f>IF(AND(BF$1&lt;=Interface!$L$25,BF$2&gt;=Interface!$L$25),1,0)</f>
        <v>0</v>
      </c>
      <c r="BG15" s="44">
        <f>IF(AND(BG$1&lt;=Interface!$L$25,BG$2&gt;=Interface!$L$25),1,0)</f>
        <v>0</v>
      </c>
      <c r="BH15" s="44">
        <f>IF(AND(BH$1&lt;=Interface!$L$25,BH$2&gt;=Interface!$L$25),1,0)</f>
        <v>0</v>
      </c>
      <c r="BI15" s="6"/>
      <c r="BJ15" s="6"/>
      <c r="BK15" s="6"/>
    </row>
    <row r="16" spans="1:101">
      <c r="E16" s="4" t="s">
        <v>63</v>
      </c>
      <c r="G16" s="4" t="s">
        <v>150</v>
      </c>
      <c r="J16" s="4"/>
      <c r="K16" s="44"/>
      <c r="L16" s="44">
        <f>IF(L24,1,0)</f>
        <v>0</v>
      </c>
      <c r="M16" s="44">
        <f t="shared" ref="M16:BH16" si="4">IF(M24,1,0)</f>
        <v>0</v>
      </c>
      <c r="N16" s="44">
        <f t="shared" si="4"/>
        <v>0</v>
      </c>
      <c r="O16" s="44">
        <f t="shared" si="4"/>
        <v>0</v>
      </c>
      <c r="P16" s="44">
        <f t="shared" si="4"/>
        <v>0</v>
      </c>
      <c r="Q16" s="44">
        <f t="shared" si="4"/>
        <v>0</v>
      </c>
      <c r="R16" s="44">
        <f t="shared" si="4"/>
        <v>0</v>
      </c>
      <c r="S16" s="44">
        <f t="shared" si="4"/>
        <v>0</v>
      </c>
      <c r="T16" s="44">
        <f t="shared" si="4"/>
        <v>0</v>
      </c>
      <c r="U16" s="44">
        <f t="shared" si="4"/>
        <v>0</v>
      </c>
      <c r="V16" s="44">
        <f t="shared" si="4"/>
        <v>0</v>
      </c>
      <c r="W16" s="44">
        <f t="shared" si="4"/>
        <v>0</v>
      </c>
      <c r="X16" s="44">
        <f t="shared" si="4"/>
        <v>0</v>
      </c>
      <c r="Y16" s="44">
        <f t="shared" si="4"/>
        <v>0</v>
      </c>
      <c r="Z16" s="44">
        <f t="shared" si="4"/>
        <v>0</v>
      </c>
      <c r="AA16" s="44">
        <f t="shared" si="4"/>
        <v>0</v>
      </c>
      <c r="AB16" s="44">
        <f t="shared" si="4"/>
        <v>0</v>
      </c>
      <c r="AC16" s="44">
        <f t="shared" si="4"/>
        <v>0</v>
      </c>
      <c r="AD16" s="44">
        <f t="shared" si="4"/>
        <v>0</v>
      </c>
      <c r="AE16" s="44">
        <f t="shared" si="4"/>
        <v>0</v>
      </c>
      <c r="AF16" s="44">
        <f t="shared" si="4"/>
        <v>0</v>
      </c>
      <c r="AG16" s="44">
        <f t="shared" si="4"/>
        <v>0</v>
      </c>
      <c r="AH16" s="44">
        <f t="shared" si="4"/>
        <v>0</v>
      </c>
      <c r="AI16" s="44">
        <f t="shared" si="4"/>
        <v>0</v>
      </c>
      <c r="AJ16" s="44">
        <f t="shared" si="4"/>
        <v>0</v>
      </c>
      <c r="AK16" s="44">
        <f t="shared" si="4"/>
        <v>0</v>
      </c>
      <c r="AL16" s="44">
        <f t="shared" si="4"/>
        <v>0</v>
      </c>
      <c r="AM16" s="44">
        <f t="shared" si="4"/>
        <v>0</v>
      </c>
      <c r="AN16" s="44">
        <f t="shared" si="4"/>
        <v>0</v>
      </c>
      <c r="AO16" s="44">
        <f t="shared" si="4"/>
        <v>0</v>
      </c>
      <c r="AP16" s="44">
        <f t="shared" si="4"/>
        <v>0</v>
      </c>
      <c r="AQ16" s="44">
        <f t="shared" si="4"/>
        <v>0</v>
      </c>
      <c r="AR16" s="44">
        <f t="shared" si="4"/>
        <v>0</v>
      </c>
      <c r="AS16" s="44">
        <f t="shared" si="4"/>
        <v>0</v>
      </c>
      <c r="AT16" s="44">
        <f t="shared" si="4"/>
        <v>0</v>
      </c>
      <c r="AU16" s="44">
        <f t="shared" si="4"/>
        <v>0</v>
      </c>
      <c r="AV16" s="44">
        <f t="shared" si="4"/>
        <v>0</v>
      </c>
      <c r="AW16" s="44">
        <f t="shared" si="4"/>
        <v>0</v>
      </c>
      <c r="AX16" s="44">
        <f t="shared" si="4"/>
        <v>0</v>
      </c>
      <c r="AY16" s="44">
        <f t="shared" si="4"/>
        <v>0</v>
      </c>
      <c r="AZ16" s="44">
        <f t="shared" si="4"/>
        <v>0</v>
      </c>
      <c r="BA16" s="44">
        <f t="shared" si="4"/>
        <v>0</v>
      </c>
      <c r="BB16" s="44">
        <f t="shared" si="4"/>
        <v>0</v>
      </c>
      <c r="BC16" s="44">
        <f t="shared" si="4"/>
        <v>0</v>
      </c>
      <c r="BD16" s="44">
        <f t="shared" si="4"/>
        <v>0</v>
      </c>
      <c r="BE16" s="44">
        <f t="shared" si="4"/>
        <v>0</v>
      </c>
      <c r="BF16" s="44">
        <f t="shared" si="4"/>
        <v>0</v>
      </c>
      <c r="BG16" s="44">
        <f t="shared" si="4"/>
        <v>0</v>
      </c>
      <c r="BH16" s="44">
        <f t="shared" si="4"/>
        <v>0</v>
      </c>
      <c r="BI16" s="6"/>
      <c r="BJ16" s="6"/>
      <c r="BK16" s="6"/>
    </row>
    <row r="17" spans="5:63">
      <c r="E17" s="4" t="s">
        <v>156</v>
      </c>
      <c r="G17" s="4" t="s">
        <v>150</v>
      </c>
      <c r="J17" s="4"/>
      <c r="K17" s="44"/>
      <c r="L17" s="44">
        <f>IF(AND(L$1&lt;=Interface!$L$32,L$2&gt;=Interface!$L$32),1,0)</f>
        <v>0</v>
      </c>
      <c r="M17" s="44">
        <f>IF(AND(M$1&lt;=Interface!$L$32,M$2&gt;=Interface!$L$32),1,0)</f>
        <v>0</v>
      </c>
      <c r="N17" s="44">
        <f>IF(AND(N$1&lt;=Interface!$L$32,N$2&gt;=Interface!$L$32),1,0)</f>
        <v>0</v>
      </c>
      <c r="O17" s="44">
        <f>IF(AND(O$1&lt;=Interface!$L$32,O$2&gt;=Interface!$L$32),1,0)</f>
        <v>0</v>
      </c>
      <c r="P17" s="44">
        <f>IF(AND(P$1&lt;=Interface!$L$32,P$2&gt;=Interface!$L$32),1,0)</f>
        <v>0</v>
      </c>
      <c r="Q17" s="44">
        <f>IF(AND(Q$1&lt;=Interface!$L$32,Q$2&gt;=Interface!$L$32),1,0)</f>
        <v>0</v>
      </c>
      <c r="R17" s="44">
        <f>IF(AND(R$1&lt;=Interface!$L$32,R$2&gt;=Interface!$L$32),1,0)</f>
        <v>0</v>
      </c>
      <c r="S17" s="44">
        <f>IF(AND(S$1&lt;=Interface!$L$32,S$2&gt;=Interface!$L$32),1,0)</f>
        <v>1</v>
      </c>
      <c r="T17" s="44">
        <f>IF(AND(T$1&lt;=Interface!$L$32,T$2&gt;=Interface!$L$32),1,0)</f>
        <v>0</v>
      </c>
      <c r="U17" s="44">
        <f>IF(AND(U$1&lt;=Interface!$L$32,U$2&gt;=Interface!$L$32),1,0)</f>
        <v>0</v>
      </c>
      <c r="V17" s="44">
        <f>IF(AND(V$1&lt;=Interface!$L$32,V$2&gt;=Interface!$L$32),1,0)</f>
        <v>0</v>
      </c>
      <c r="W17" s="44">
        <f>IF(AND(W$1&lt;=Interface!$L$32,W$2&gt;=Interface!$L$32),1,0)</f>
        <v>0</v>
      </c>
      <c r="X17" s="44">
        <f>IF(AND(X$1&lt;=Interface!$L$32,X$2&gt;=Interface!$L$32),1,0)</f>
        <v>0</v>
      </c>
      <c r="Y17" s="44">
        <f>IF(AND(Y$1&lt;=Interface!$L$32,Y$2&gt;=Interface!$L$32),1,0)</f>
        <v>0</v>
      </c>
      <c r="Z17" s="44">
        <f>IF(AND(Z$1&lt;=Interface!$L$32,Z$2&gt;=Interface!$L$32),1,0)</f>
        <v>0</v>
      </c>
      <c r="AA17" s="44">
        <f>IF(AND(AA$1&lt;=Interface!$L$32,AA$2&gt;=Interface!$L$32),1,0)</f>
        <v>0</v>
      </c>
      <c r="AB17" s="44">
        <f>IF(AND(AB$1&lt;=Interface!$L$32,AB$2&gt;=Interface!$L$32),1,0)</f>
        <v>0</v>
      </c>
      <c r="AC17" s="44">
        <f>IF(AND(AC$1&lt;=Interface!$L$32,AC$2&gt;=Interface!$L$32),1,0)</f>
        <v>0</v>
      </c>
      <c r="AD17" s="44">
        <f>IF(AND(AD$1&lt;=Interface!$L$32,AD$2&gt;=Interface!$L$32),1,0)</f>
        <v>0</v>
      </c>
      <c r="AE17" s="44">
        <f>IF(AND(AE$1&lt;=Interface!$L$32,AE$2&gt;=Interface!$L$32),1,0)</f>
        <v>0</v>
      </c>
      <c r="AF17" s="44">
        <f>IF(AND(AF$1&lt;=Interface!$L$32,AF$2&gt;=Interface!$L$32),1,0)</f>
        <v>0</v>
      </c>
      <c r="AG17" s="44">
        <f>IF(AND(AG$1&lt;=Interface!$L$32,AG$2&gt;=Interface!$L$32),1,0)</f>
        <v>0</v>
      </c>
      <c r="AH17" s="44">
        <f>IF(AND(AH$1&lt;=Interface!$L$32,AH$2&gt;=Interface!$L$32),1,0)</f>
        <v>0</v>
      </c>
      <c r="AI17" s="44">
        <f>IF(AND(AI$1&lt;=Interface!$L$32,AI$2&gt;=Interface!$L$32),1,0)</f>
        <v>0</v>
      </c>
      <c r="AJ17" s="44">
        <f>IF(AND(AJ$1&lt;=Interface!$L$32,AJ$2&gt;=Interface!$L$32),1,0)</f>
        <v>0</v>
      </c>
      <c r="AK17" s="44">
        <f>IF(AND(AK$1&lt;=Interface!$L$32,AK$2&gt;=Interface!$L$32),1,0)</f>
        <v>0</v>
      </c>
      <c r="AL17" s="44">
        <f>IF(AND(AL$1&lt;=Interface!$L$32,AL$2&gt;=Interface!$L$32),1,0)</f>
        <v>0</v>
      </c>
      <c r="AM17" s="44">
        <f>IF(AND(AM$1&lt;=Interface!$L$32,AM$2&gt;=Interface!$L$32),1,0)</f>
        <v>0</v>
      </c>
      <c r="AN17" s="44">
        <f>IF(AND(AN$1&lt;=Interface!$L$32,AN$2&gt;=Interface!$L$32),1,0)</f>
        <v>0</v>
      </c>
      <c r="AO17" s="44">
        <f>IF(AND(AO$1&lt;=Interface!$L$32,AO$2&gt;=Interface!$L$32),1,0)</f>
        <v>0</v>
      </c>
      <c r="AP17" s="44">
        <f>IF(AND(AP$1&lt;=Interface!$L$32,AP$2&gt;=Interface!$L$32),1,0)</f>
        <v>0</v>
      </c>
      <c r="AQ17" s="44">
        <f>IF(AND(AQ$1&lt;=Interface!$L$32,AQ$2&gt;=Interface!$L$32),1,0)</f>
        <v>0</v>
      </c>
      <c r="AR17" s="44">
        <f>IF(AND(AR$1&lt;=Interface!$L$32,AR$2&gt;=Interface!$L$32),1,0)</f>
        <v>0</v>
      </c>
      <c r="AS17" s="44">
        <f>IF(AND(AS$1&lt;=Interface!$L$32,AS$2&gt;=Interface!$L$32),1,0)</f>
        <v>0</v>
      </c>
      <c r="AT17" s="44">
        <f>IF(AND(AT$1&lt;=Interface!$L$32,AT$2&gt;=Interface!$L$32),1,0)</f>
        <v>0</v>
      </c>
      <c r="AU17" s="44">
        <f>IF(AND(AU$1&lt;=Interface!$L$32,AU$2&gt;=Interface!$L$32),1,0)</f>
        <v>0</v>
      </c>
      <c r="AV17" s="44">
        <f>IF(AND(AV$1&lt;=Interface!$L$32,AV$2&gt;=Interface!$L$32),1,0)</f>
        <v>0</v>
      </c>
      <c r="AW17" s="44">
        <f>IF(AND(AW$1&lt;=Interface!$L$32,AW$2&gt;=Interface!$L$32),1,0)</f>
        <v>0</v>
      </c>
      <c r="AX17" s="44">
        <f>IF(AND(AX$1&lt;=Interface!$L$32,AX$2&gt;=Interface!$L$32),1,0)</f>
        <v>0</v>
      </c>
      <c r="AY17" s="44">
        <f>IF(AND(AY$1&lt;=Interface!$L$32,AY$2&gt;=Interface!$L$32),1,0)</f>
        <v>0</v>
      </c>
      <c r="AZ17" s="44">
        <f>IF(AND(AZ$1&lt;=Interface!$L$32,AZ$2&gt;=Interface!$L$32),1,0)</f>
        <v>0</v>
      </c>
      <c r="BA17" s="44">
        <f>IF(AND(BA$1&lt;=Interface!$L$32,BA$2&gt;=Interface!$L$32),1,0)</f>
        <v>0</v>
      </c>
      <c r="BB17" s="44">
        <f>IF(AND(BB$1&lt;=Interface!$L$32,BB$2&gt;=Interface!$L$32),1,0)</f>
        <v>0</v>
      </c>
      <c r="BC17" s="44">
        <f>IF(AND(BC$1&lt;=Interface!$L$32,BC$2&gt;=Interface!$L$32),1,0)</f>
        <v>0</v>
      </c>
      <c r="BD17" s="44">
        <f>IF(AND(BD$1&lt;=Interface!$L$32,BD$2&gt;=Interface!$L$32),1,0)</f>
        <v>0</v>
      </c>
      <c r="BE17" s="44">
        <f>IF(AND(BE$1&lt;=Interface!$L$32,BE$2&gt;=Interface!$L$32),1,0)</f>
        <v>0</v>
      </c>
      <c r="BF17" s="44">
        <f>IF(AND(BF$1&lt;=Interface!$L$32,BF$2&gt;=Interface!$L$32),1,0)</f>
        <v>0</v>
      </c>
      <c r="BG17" s="44">
        <f>IF(AND(BG$1&lt;=Interface!$L$32,BG$2&gt;=Interface!$L$32),1,0)</f>
        <v>0</v>
      </c>
      <c r="BH17" s="44">
        <f>IF(AND(BH$1&lt;=Interface!$L$32,BH$2&gt;=Interface!$L$32),1,0)</f>
        <v>0</v>
      </c>
      <c r="BI17" s="6"/>
      <c r="BJ17" s="6"/>
      <c r="BK17" s="6"/>
    </row>
    <row r="18" spans="5:63">
      <c r="E18" s="4" t="s">
        <v>157</v>
      </c>
      <c r="G18" s="4" t="s">
        <v>150</v>
      </c>
      <c r="J18" s="4"/>
      <c r="K18" s="44"/>
      <c r="L18" s="44">
        <f>IF(AND(L$1&lt;=Interface!$L$33,L$2&gt;=Interface!$L$33),1,0)</f>
        <v>0</v>
      </c>
      <c r="M18" s="44">
        <f>IF(AND(M$1&lt;=Interface!$L$33,M$2&gt;=Interface!$L$33),1,0)</f>
        <v>0</v>
      </c>
      <c r="N18" s="44">
        <f>IF(AND(N$1&lt;=Interface!$L$33,N$2&gt;=Interface!$L$33),1,0)</f>
        <v>0</v>
      </c>
      <c r="O18" s="44">
        <f>IF(AND(O$1&lt;=Interface!$L$33,O$2&gt;=Interface!$L$33),1,0)</f>
        <v>0</v>
      </c>
      <c r="P18" s="44">
        <f>IF(AND(P$1&lt;=Interface!$L$33,P$2&gt;=Interface!$L$33),1,0)</f>
        <v>0</v>
      </c>
      <c r="Q18" s="44">
        <f>IF(AND(Q$1&lt;=Interface!$L$33,Q$2&gt;=Interface!$L$33),1,0)</f>
        <v>0</v>
      </c>
      <c r="R18" s="44">
        <f>IF(AND(R$1&lt;=Interface!$L$33,R$2&gt;=Interface!$L$33),1,0)</f>
        <v>0</v>
      </c>
      <c r="S18" s="44">
        <f>IF(AND(S$1&lt;=Interface!$L$33,S$2&gt;=Interface!$L$33),1,0)</f>
        <v>0</v>
      </c>
      <c r="T18" s="44">
        <f>IF(AND(T$1&lt;=Interface!$L$33,T$2&gt;=Interface!$L$33),1,0)</f>
        <v>0</v>
      </c>
      <c r="U18" s="44">
        <f>IF(AND(U$1&lt;=Interface!$L$33,U$2&gt;=Interface!$L$33),1,0)</f>
        <v>0</v>
      </c>
      <c r="V18" s="44">
        <f>IF(AND(V$1&lt;=Interface!$L$33,V$2&gt;=Interface!$L$33),1,0)</f>
        <v>0</v>
      </c>
      <c r="W18" s="44">
        <f>IF(AND(W$1&lt;=Interface!$L$33,W$2&gt;=Interface!$L$33),1,0)</f>
        <v>0</v>
      </c>
      <c r="X18" s="44">
        <f>IF(AND(X$1&lt;=Interface!$L$33,X$2&gt;=Interface!$L$33),1,0)</f>
        <v>0</v>
      </c>
      <c r="Y18" s="44">
        <f>IF(AND(Y$1&lt;=Interface!$L$33,Y$2&gt;=Interface!$L$33),1,0)</f>
        <v>0</v>
      </c>
      <c r="Z18" s="44">
        <f>IF(AND(Z$1&lt;=Interface!$L$33,Z$2&gt;=Interface!$L$33),1,0)</f>
        <v>0</v>
      </c>
      <c r="AA18" s="44">
        <f>IF(AND(AA$1&lt;=Interface!$L$33,AA$2&gt;=Interface!$L$33),1,0)</f>
        <v>0</v>
      </c>
      <c r="AB18" s="44">
        <f>IF(AND(AB$1&lt;=Interface!$L$33,AB$2&gt;=Interface!$L$33),1,0)</f>
        <v>0</v>
      </c>
      <c r="AC18" s="44">
        <f>IF(AND(AC$1&lt;=Interface!$L$33,AC$2&gt;=Interface!$L$33),1,0)</f>
        <v>0</v>
      </c>
      <c r="AD18" s="44">
        <f>IF(AND(AD$1&lt;=Interface!$L$33,AD$2&gt;=Interface!$L$33),1,0)</f>
        <v>0</v>
      </c>
      <c r="AE18" s="44">
        <f>IF(AND(AE$1&lt;=Interface!$L$33,AE$2&gt;=Interface!$L$33),1,0)</f>
        <v>0</v>
      </c>
      <c r="AF18" s="44">
        <f>IF(AND(AF$1&lt;=Interface!$L$33,AF$2&gt;=Interface!$L$33),1,0)</f>
        <v>0</v>
      </c>
      <c r="AG18" s="44">
        <f>IF(AND(AG$1&lt;=Interface!$L$33,AG$2&gt;=Interface!$L$33),1,0)</f>
        <v>0</v>
      </c>
      <c r="AH18" s="44">
        <f>IF(AND(AH$1&lt;=Interface!$L$33,AH$2&gt;=Interface!$L$33),1,0)</f>
        <v>0</v>
      </c>
      <c r="AI18" s="44">
        <f>IF(AND(AI$1&lt;=Interface!$L$33,AI$2&gt;=Interface!$L$33),1,0)</f>
        <v>0</v>
      </c>
      <c r="AJ18" s="44">
        <f>IF(AND(AJ$1&lt;=Interface!$L$33,AJ$2&gt;=Interface!$L$33),1,0)</f>
        <v>0</v>
      </c>
      <c r="AK18" s="44">
        <f>IF(AND(AK$1&lt;=Interface!$L$33,AK$2&gt;=Interface!$L$33),1,0)</f>
        <v>0</v>
      </c>
      <c r="AL18" s="44">
        <f>IF(AND(AL$1&lt;=Interface!$L$33,AL$2&gt;=Interface!$L$33),1,0)</f>
        <v>0</v>
      </c>
      <c r="AM18" s="44">
        <f>IF(AND(AM$1&lt;=Interface!$L$33,AM$2&gt;=Interface!$L$33),1,0)</f>
        <v>0</v>
      </c>
      <c r="AN18" s="44">
        <f>IF(AND(AN$1&lt;=Interface!$L$33,AN$2&gt;=Interface!$L$33),1,0)</f>
        <v>0</v>
      </c>
      <c r="AO18" s="44">
        <f>IF(AND(AO$1&lt;=Interface!$L$33,AO$2&gt;=Interface!$L$33),1,0)</f>
        <v>0</v>
      </c>
      <c r="AP18" s="44">
        <f>IF(AND(AP$1&lt;=Interface!$L$33,AP$2&gt;=Interface!$L$33),1,0)</f>
        <v>0</v>
      </c>
      <c r="AQ18" s="44">
        <f>IF(AND(AQ$1&lt;=Interface!$L$33,AQ$2&gt;=Interface!$L$33),1,0)</f>
        <v>0</v>
      </c>
      <c r="AR18" s="44">
        <f>IF(AND(AR$1&lt;=Interface!$L$33,AR$2&gt;=Interface!$L$33),1,0)</f>
        <v>1</v>
      </c>
      <c r="AS18" s="44">
        <f>IF(AND(AS$1&lt;=Interface!$L$33,AS$2&gt;=Interface!$L$33),1,0)</f>
        <v>0</v>
      </c>
      <c r="AT18" s="44">
        <f>IF(AND(AT$1&lt;=Interface!$L$33,AT$2&gt;=Interface!$L$33),1,0)</f>
        <v>0</v>
      </c>
      <c r="AU18" s="44">
        <f>IF(AND(AU$1&lt;=Interface!$L$33,AU$2&gt;=Interface!$L$33),1,0)</f>
        <v>0</v>
      </c>
      <c r="AV18" s="44">
        <f>IF(AND(AV$1&lt;=Interface!$L$33,AV$2&gt;=Interface!$L$33),1,0)</f>
        <v>0</v>
      </c>
      <c r="AW18" s="44">
        <f>IF(AND(AW$1&lt;=Interface!$L$33,AW$2&gt;=Interface!$L$33),1,0)</f>
        <v>0</v>
      </c>
      <c r="AX18" s="44">
        <f>IF(AND(AX$1&lt;=Interface!$L$33,AX$2&gt;=Interface!$L$33),1,0)</f>
        <v>0</v>
      </c>
      <c r="AY18" s="44">
        <f>IF(AND(AY$1&lt;=Interface!$L$33,AY$2&gt;=Interface!$L$33),1,0)</f>
        <v>0</v>
      </c>
      <c r="AZ18" s="44">
        <f>IF(AND(AZ$1&lt;=Interface!$L$33,AZ$2&gt;=Interface!$L$33),1,0)</f>
        <v>0</v>
      </c>
      <c r="BA18" s="44">
        <f>IF(AND(BA$1&lt;=Interface!$L$33,BA$2&gt;=Interface!$L$33),1,0)</f>
        <v>0</v>
      </c>
      <c r="BB18" s="44">
        <f>IF(AND(BB$1&lt;=Interface!$L$33,BB$2&gt;=Interface!$L$33),1,0)</f>
        <v>0</v>
      </c>
      <c r="BC18" s="44">
        <f>IF(AND(BC$1&lt;=Interface!$L$33,BC$2&gt;=Interface!$L$33),1,0)</f>
        <v>0</v>
      </c>
      <c r="BD18" s="44">
        <f>IF(AND(BD$1&lt;=Interface!$L$33,BD$2&gt;=Interface!$L$33),1,0)</f>
        <v>0</v>
      </c>
      <c r="BE18" s="44">
        <f>IF(AND(BE$1&lt;=Interface!$L$33,BE$2&gt;=Interface!$L$33),1,0)</f>
        <v>0</v>
      </c>
      <c r="BF18" s="44">
        <f>IF(AND(BF$1&lt;=Interface!$L$33,BF$2&gt;=Interface!$L$33),1,0)</f>
        <v>0</v>
      </c>
      <c r="BG18" s="44">
        <f>IF(AND(BG$1&lt;=Interface!$L$33,BG$2&gt;=Interface!$L$33),1,0)</f>
        <v>0</v>
      </c>
      <c r="BH18" s="44">
        <f>IF(AND(BH$1&lt;=Interface!$L$33,BH$2&gt;=Interface!$L$33),1,0)</f>
        <v>0</v>
      </c>
      <c r="BI18" s="6"/>
      <c r="BJ18" s="6"/>
      <c r="BK18" s="6"/>
    </row>
    <row r="19" spans="5:63">
      <c r="J19" s="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6"/>
      <c r="BJ19" s="6"/>
      <c r="BK19" s="6"/>
    </row>
    <row r="20" spans="5:63" customFormat="1">
      <c r="E20" s="4" t="s">
        <v>158</v>
      </c>
      <c r="G20" s="4" t="s">
        <v>61</v>
      </c>
      <c r="L20">
        <f>MIN(IF(Interface!$L$18&lt;=NEP!L$1, (Interface!$L$21-NEP!L$1), IF(AND(Interface!$L$18&gt;NEP!L$1, Interface!$L$21&lt;=NEP!L$2), (Interface!$L$21-Interface!$L$18), (NEP!L$2-Interface!$L$18+1))), L$7)*NEP!L$9</f>
        <v>0</v>
      </c>
      <c r="M20">
        <f>MIN(IF(Interface!$L$18&lt;=NEP!M$1, (Interface!$L$21-NEP!M$1), IF(AND(Interface!$L$18&gt;NEP!M$1, Interface!$L$21&lt;=NEP!M$2), (Interface!$L$21-Interface!$L$18), (NEP!M$2-Interface!$L$18+1))), M$7)*NEP!M$9</f>
        <v>0</v>
      </c>
      <c r="N20">
        <f>MIN(IF(Interface!$L$18&lt;=NEP!N$1, (Interface!$L$21-NEP!N$1), IF(AND(Interface!$L$18&gt;NEP!N$1, Interface!$L$21&lt;=NEP!N$2), (Interface!$L$21-Interface!$L$18), (NEP!N$2-Interface!$L$18+1))), N$7)*NEP!N$9</f>
        <v>0</v>
      </c>
      <c r="O20">
        <f>MIN(IF(Interface!$L$18&lt;=NEP!O$1, (Interface!$L$21-NEP!O$1), IF(AND(Interface!$L$18&gt;NEP!O$1, Interface!$L$21&lt;=NEP!O$2), (Interface!$L$21-Interface!$L$18), (NEP!O$2-Interface!$L$18+1))), O$7)*NEP!O$9</f>
        <v>112</v>
      </c>
      <c r="P20">
        <f>MIN(IF(Interface!$L$18&lt;=NEP!P$1, (Interface!$L$21-NEP!P$1), IF(AND(Interface!$L$18&gt;NEP!P$1, Interface!$L$21&lt;=NEP!P$2), (Interface!$L$21-Interface!$L$18), (NEP!P$2-Interface!$L$18+1))), P$7)*NEP!P$9</f>
        <v>365</v>
      </c>
      <c r="Q20">
        <f>MIN(IF(Interface!$L$18&lt;=NEP!Q$1, (Interface!$L$21-NEP!Q$1), IF(AND(Interface!$L$18&gt;NEP!Q$1, Interface!$L$21&lt;=NEP!Q$2), (Interface!$L$21-Interface!$L$18), (NEP!Q$2-Interface!$L$18+1))), Q$7)*NEP!Q$9</f>
        <v>365</v>
      </c>
      <c r="R20">
        <f>MIN(IF(Interface!$L$18&lt;=NEP!R$1, (Interface!$L$21-NEP!R$1), IF(AND(Interface!$L$18&gt;NEP!R$1, Interface!$L$21&lt;=NEP!R$2), (Interface!$L$21-Interface!$L$18), (NEP!R$2-Interface!$L$18+1))), R$7)*NEP!R$9</f>
        <v>366</v>
      </c>
      <c r="S20">
        <f>MIN(IF(Interface!$L$18&lt;=NEP!S$1, (Interface!$L$21-NEP!S$1), IF(AND(Interface!$L$18&gt;NEP!S$1, Interface!$L$21&lt;=NEP!S$2), (Interface!$L$21-Interface!$L$18), (NEP!S$2-Interface!$L$18+1))), S$7)*NEP!S$9</f>
        <v>107</v>
      </c>
      <c r="T20">
        <f>MIN(IF(Interface!$L$18&lt;=NEP!T$1, (Interface!$L$21-NEP!T$1), IF(AND(Interface!$L$18&gt;NEP!T$1, Interface!$L$21&lt;=NEP!T$2), (Interface!$L$21-Interface!$L$18), (NEP!T$2-Interface!$L$18+1))), T$7)*NEP!T$9</f>
        <v>0</v>
      </c>
      <c r="U20">
        <f>MIN(IF(Interface!$L$18&lt;=NEP!U$1, (Interface!$L$21-NEP!U$1), IF(AND(Interface!$L$18&gt;NEP!U$1, Interface!$L$21&lt;=NEP!U$2), (Interface!$L$21-Interface!$L$18), (NEP!U$2-Interface!$L$18+1))), U$7)*NEP!U$9</f>
        <v>0</v>
      </c>
      <c r="V20">
        <f>MIN(IF(Interface!$L$18&lt;=NEP!V$1, (Interface!$L$21-NEP!V$1), IF(AND(Interface!$L$18&gt;NEP!V$1, Interface!$L$21&lt;=NEP!V$2), (Interface!$L$21-Interface!$L$18), (NEP!V$2-Interface!$L$18+1))), V$7)*NEP!V$9</f>
        <v>0</v>
      </c>
      <c r="W20">
        <f>MIN(IF(Interface!$L$18&lt;=NEP!W$1, (Interface!$L$21-NEP!W$1), IF(AND(Interface!$L$18&gt;NEP!W$1, Interface!$L$21&lt;=NEP!W$2), (Interface!$L$21-Interface!$L$18), (NEP!W$2-Interface!$L$18+1))), W$7)*NEP!W$9</f>
        <v>0</v>
      </c>
      <c r="X20">
        <f>MIN(IF(Interface!$L$18&lt;=NEP!X$1, (Interface!$L$21-NEP!X$1), IF(AND(Interface!$L$18&gt;NEP!X$1, Interface!$L$21&lt;=NEP!X$2), (Interface!$L$21-Interface!$L$18), (NEP!X$2-Interface!$L$18+1))), X$7)*NEP!X$9</f>
        <v>0</v>
      </c>
      <c r="Y20">
        <f>MIN(IF(Interface!$L$18&lt;=NEP!Y$1, (Interface!$L$21-NEP!Y$1), IF(AND(Interface!$L$18&gt;NEP!Y$1, Interface!$L$21&lt;=NEP!Y$2), (Interface!$L$21-Interface!$L$18), (NEP!Y$2-Interface!$L$18+1))), Y$7)*NEP!Y$9</f>
        <v>0</v>
      </c>
      <c r="Z20">
        <f>MIN(IF(Interface!$L$18&lt;=NEP!Z$1, (Interface!$L$21-NEP!Z$1), IF(AND(Interface!$L$18&gt;NEP!Z$1, Interface!$L$21&lt;=NEP!Z$2), (Interface!$L$21-Interface!$L$18), (NEP!Z$2-Interface!$L$18+1))), Z$7)*NEP!Z$9</f>
        <v>0</v>
      </c>
      <c r="AA20">
        <f>MIN(IF(Interface!$L$18&lt;=NEP!AA$1, (Interface!$L$21-NEP!AA$1), IF(AND(Interface!$L$18&gt;NEP!AA$1, Interface!$L$21&lt;=NEP!AA$2), (Interface!$L$21-Interface!$L$18), (NEP!AA$2-Interface!$L$18+1))), AA$7)*NEP!AA$9</f>
        <v>0</v>
      </c>
      <c r="AB20">
        <f>MIN(IF(Interface!$L$18&lt;=NEP!AB$1, (Interface!$L$21-NEP!AB$1), IF(AND(Interface!$L$18&gt;NEP!AB$1, Interface!$L$21&lt;=NEP!AB$2), (Interface!$L$21-Interface!$L$18), (NEP!AB$2-Interface!$L$18+1))), AB$7)*NEP!AB$9</f>
        <v>0</v>
      </c>
      <c r="AC20">
        <f>MIN(IF(Interface!$L$18&lt;=NEP!AC$1, (Interface!$L$21-NEP!AC$1), IF(AND(Interface!$L$18&gt;NEP!AC$1, Interface!$L$21&lt;=NEP!AC$2), (Interface!$L$21-Interface!$L$18), (NEP!AC$2-Interface!$L$18+1))), AC$7)*NEP!AC$9</f>
        <v>0</v>
      </c>
      <c r="AD20">
        <f>MIN(IF(Interface!$L$18&lt;=NEP!AD$1, (Interface!$L$21-NEP!AD$1), IF(AND(Interface!$L$18&gt;NEP!AD$1, Interface!$L$21&lt;=NEP!AD$2), (Interface!$L$21-Interface!$L$18), (NEP!AD$2-Interface!$L$18+1))), AD$7)*NEP!AD$9</f>
        <v>0</v>
      </c>
      <c r="AE20">
        <f>MIN(IF(Interface!$L$18&lt;=NEP!AE$1, (Interface!$L$21-NEP!AE$1), IF(AND(Interface!$L$18&gt;NEP!AE$1, Interface!$L$21&lt;=NEP!AE$2), (Interface!$L$21-Interface!$L$18), (NEP!AE$2-Interface!$L$18+1))), AE$7)*NEP!AE$9</f>
        <v>0</v>
      </c>
      <c r="AF20">
        <f>MIN(IF(Interface!$L$18&lt;=NEP!AF$1, (Interface!$L$21-NEP!AF$1), IF(AND(Interface!$L$18&gt;NEP!AF$1, Interface!$L$21&lt;=NEP!AF$2), (Interface!$L$21-Interface!$L$18), (NEP!AF$2-Interface!$L$18+1))), AF$7)*NEP!AF$9</f>
        <v>0</v>
      </c>
      <c r="AG20">
        <f>MIN(IF(Interface!$L$18&lt;=NEP!AG$1, (Interface!$L$21-NEP!AG$1), IF(AND(Interface!$L$18&gt;NEP!AG$1, Interface!$L$21&lt;=NEP!AG$2), (Interface!$L$21-Interface!$L$18), (NEP!AG$2-Interface!$L$18+1))), AG$7)*NEP!AG$9</f>
        <v>0</v>
      </c>
      <c r="AH20">
        <f>MIN(IF(Interface!$L$18&lt;=NEP!AH$1, (Interface!$L$21-NEP!AH$1), IF(AND(Interface!$L$18&gt;NEP!AH$1, Interface!$L$21&lt;=NEP!AH$2), (Interface!$L$21-Interface!$L$18), (NEP!AH$2-Interface!$L$18+1))), AH$7)*NEP!AH$9</f>
        <v>0</v>
      </c>
      <c r="AI20">
        <f>MIN(IF(Interface!$L$18&lt;=NEP!AI$1, (Interface!$L$21-NEP!AI$1), IF(AND(Interface!$L$18&gt;NEP!AI$1, Interface!$L$21&lt;=NEP!AI$2), (Interface!$L$21-Interface!$L$18), (NEP!AI$2-Interface!$L$18+1))), AI$7)*NEP!AI$9</f>
        <v>0</v>
      </c>
      <c r="AJ20">
        <f>MIN(IF(Interface!$L$18&lt;=NEP!AJ$1, (Interface!$L$21-NEP!AJ$1), IF(AND(Interface!$L$18&gt;NEP!AJ$1, Interface!$L$21&lt;=NEP!AJ$2), (Interface!$L$21-Interface!$L$18), (NEP!AJ$2-Interface!$L$18+1))), AJ$7)*NEP!AJ$9</f>
        <v>0</v>
      </c>
      <c r="AK20">
        <f>MIN(IF(Interface!$L$18&lt;=NEP!AK$1, (Interface!$L$21-NEP!AK$1), IF(AND(Interface!$L$18&gt;NEP!AK$1, Interface!$L$21&lt;=NEP!AK$2), (Interface!$L$21-Interface!$L$18), (NEP!AK$2-Interface!$L$18+1))), AK$7)*NEP!AK$9</f>
        <v>0</v>
      </c>
      <c r="AL20">
        <f>MIN(IF(Interface!$L$18&lt;=NEP!AL$1, (Interface!$L$21-NEP!AL$1), IF(AND(Interface!$L$18&gt;NEP!AL$1, Interface!$L$21&lt;=NEP!AL$2), (Interface!$L$21-Interface!$L$18), (NEP!AL$2-Interface!$L$18+1))), AL$7)*NEP!AL$9</f>
        <v>0</v>
      </c>
      <c r="AM20">
        <f>MIN(IF(Interface!$L$18&lt;=NEP!AM$1, (Interface!$L$21-NEP!AM$1), IF(AND(Interface!$L$18&gt;NEP!AM$1, Interface!$L$21&lt;=NEP!AM$2), (Interface!$L$21-Interface!$L$18), (NEP!AM$2-Interface!$L$18+1))), AM$7)*NEP!AM$9</f>
        <v>0</v>
      </c>
      <c r="AN20">
        <f>MIN(IF(Interface!$L$18&lt;=NEP!AN$1, (Interface!$L$21-NEP!AN$1), IF(AND(Interface!$L$18&gt;NEP!AN$1, Interface!$L$21&lt;=NEP!AN$2), (Interface!$L$21-Interface!$L$18), (NEP!AN$2-Interface!$L$18+1))), AN$7)*NEP!AN$9</f>
        <v>0</v>
      </c>
      <c r="AO20">
        <f>MIN(IF(Interface!$L$18&lt;=NEP!AO$1, (Interface!$L$21-NEP!AO$1), IF(AND(Interface!$L$18&gt;NEP!AO$1, Interface!$L$21&lt;=NEP!AO$2), (Interface!$L$21-Interface!$L$18), (NEP!AO$2-Interface!$L$18+1))), AO$7)*NEP!AO$9</f>
        <v>0</v>
      </c>
      <c r="AP20">
        <f>MIN(IF(Interface!$L$18&lt;=NEP!AP$1, (Interface!$L$21-NEP!AP$1), IF(AND(Interface!$L$18&gt;NEP!AP$1, Interface!$L$21&lt;=NEP!AP$2), (Interface!$L$21-Interface!$L$18), (NEP!AP$2-Interface!$L$18+1))), AP$7)*NEP!AP$9</f>
        <v>0</v>
      </c>
      <c r="AQ20">
        <f>MIN(IF(Interface!$L$18&lt;=NEP!AQ$1, (Interface!$L$21-NEP!AQ$1), IF(AND(Interface!$L$18&gt;NEP!AQ$1, Interface!$L$21&lt;=NEP!AQ$2), (Interface!$L$21-Interface!$L$18), (NEP!AQ$2-Interface!$L$18+1))), AQ$7)*NEP!AQ$9</f>
        <v>0</v>
      </c>
      <c r="AR20">
        <f>MIN(IF(Interface!$L$18&lt;=NEP!AR$1, (Interface!$L$21-NEP!AR$1), IF(AND(Interface!$L$18&gt;NEP!AR$1, Interface!$L$21&lt;=NEP!AR$2), (Interface!$L$21-Interface!$L$18), (NEP!AR$2-Interface!$L$18+1))), AR$7)*NEP!AR$9</f>
        <v>0</v>
      </c>
      <c r="AS20">
        <f>MIN(IF(Interface!$L$18&lt;=NEP!AS$1, (Interface!$L$21-NEP!AS$1), IF(AND(Interface!$L$18&gt;NEP!AS$1, Interface!$L$21&lt;=NEP!AS$2), (Interface!$L$21-Interface!$L$18), (NEP!AS$2-Interface!$L$18+1))), AS$7)*NEP!AS$9</f>
        <v>0</v>
      </c>
      <c r="AT20">
        <f>MIN(IF(Interface!$L$18&lt;=NEP!AT$1, (Interface!$L$21-NEP!AT$1), IF(AND(Interface!$L$18&gt;NEP!AT$1, Interface!$L$21&lt;=NEP!AT$2), (Interface!$L$21-Interface!$L$18), (NEP!AT$2-Interface!$L$18+1))), AT$7)*NEP!AT$9</f>
        <v>0</v>
      </c>
      <c r="AU20">
        <f>MIN(IF(Interface!$L$18&lt;=NEP!AU$1, (Interface!$L$21-NEP!AU$1), IF(AND(Interface!$L$18&gt;NEP!AU$1, Interface!$L$21&lt;=NEP!AU$2), (Interface!$L$21-Interface!$L$18), (NEP!AU$2-Interface!$L$18+1))), AU$7)*NEP!AU$9</f>
        <v>0</v>
      </c>
      <c r="AV20">
        <f>MIN(IF(Interface!$L$18&lt;=NEP!AV$1, (Interface!$L$21-NEP!AV$1), IF(AND(Interface!$L$18&gt;NEP!AV$1, Interface!$L$21&lt;=NEP!AV$2), (Interface!$L$21-Interface!$L$18), (NEP!AV$2-Interface!$L$18+1))), AV$7)*NEP!AV$9</f>
        <v>0</v>
      </c>
      <c r="AW20">
        <f>MIN(IF(Interface!$L$18&lt;=NEP!AW$1, (Interface!$L$21-NEP!AW$1), IF(AND(Interface!$L$18&gt;NEP!AW$1, Interface!$L$21&lt;=NEP!AW$2), (Interface!$L$21-Interface!$L$18), (NEP!AW$2-Interface!$L$18+1))), AW$7)*NEP!AW$9</f>
        <v>0</v>
      </c>
      <c r="AX20">
        <f>MIN(IF(Interface!$L$18&lt;=NEP!AX$1, (Interface!$L$21-NEP!AX$1), IF(AND(Interface!$L$18&gt;NEP!AX$1, Interface!$L$21&lt;=NEP!AX$2), (Interface!$L$21-Interface!$L$18), (NEP!AX$2-Interface!$L$18+1))), AX$7)*NEP!AX$9</f>
        <v>0</v>
      </c>
      <c r="AY20">
        <f>MIN(IF(Interface!$L$18&lt;=NEP!AY$1, (Interface!$L$21-NEP!AY$1), IF(AND(Interface!$L$18&gt;NEP!AY$1, Interface!$L$21&lt;=NEP!AY$2), (Interface!$L$21-Interface!$L$18), (NEP!AY$2-Interface!$L$18+1))), AY$7)*NEP!AY$9</f>
        <v>0</v>
      </c>
      <c r="AZ20">
        <f>MIN(IF(Interface!$L$18&lt;=NEP!AZ$1, (Interface!$L$21-NEP!AZ$1), IF(AND(Interface!$L$18&gt;NEP!AZ$1, Interface!$L$21&lt;=NEP!AZ$2), (Interface!$L$21-Interface!$L$18), (NEP!AZ$2-Interface!$L$18+1))), AZ$7)*NEP!AZ$9</f>
        <v>0</v>
      </c>
      <c r="BA20">
        <f>MIN(IF(Interface!$L$18&lt;=NEP!BA$1, (Interface!$L$21-NEP!BA$1), IF(AND(Interface!$L$18&gt;NEP!BA$1, Interface!$L$21&lt;=NEP!BA$2), (Interface!$L$21-Interface!$L$18), (NEP!BA$2-Interface!$L$18+1))), BA$7)*NEP!BA$9</f>
        <v>0</v>
      </c>
      <c r="BB20">
        <f>MIN(IF(Interface!$L$18&lt;=NEP!BB$1, (Interface!$L$21-NEP!BB$1), IF(AND(Interface!$L$18&gt;NEP!BB$1, Interface!$L$21&lt;=NEP!BB$2), (Interface!$L$21-Interface!$L$18), (NEP!BB$2-Interface!$L$18+1))), BB$7)*NEP!BB$9</f>
        <v>0</v>
      </c>
      <c r="BC20">
        <f>MIN(IF(Interface!$L$18&lt;=NEP!BC$1, (Interface!$L$21-NEP!BC$1), IF(AND(Interface!$L$18&gt;NEP!BC$1, Interface!$L$21&lt;=NEP!BC$2), (Interface!$L$21-Interface!$L$18), (NEP!BC$2-Interface!$L$18+1))), BC$7)*NEP!BC$9</f>
        <v>0</v>
      </c>
      <c r="BD20">
        <f>MIN(IF(Interface!$L$18&lt;=NEP!BD$1, (Interface!$L$21-NEP!BD$1), IF(AND(Interface!$L$18&gt;NEP!BD$1, Interface!$L$21&lt;=NEP!BD$2), (Interface!$L$21-Interface!$L$18), (NEP!BD$2-Interface!$L$18+1))), BD$7)*NEP!BD$9</f>
        <v>0</v>
      </c>
      <c r="BE20">
        <f>MIN(IF(Interface!$L$18&lt;=NEP!BE$1, (Interface!$L$21-NEP!BE$1), IF(AND(Interface!$L$18&gt;NEP!BE$1, Interface!$L$21&lt;=NEP!BE$2), (Interface!$L$21-Interface!$L$18), (NEP!BE$2-Interface!$L$18+1))), BE$7)*NEP!BE$9</f>
        <v>0</v>
      </c>
      <c r="BF20">
        <f>MIN(IF(Interface!$L$18&lt;=NEP!BF$1, (Interface!$L$21-NEP!BF$1), IF(AND(Interface!$L$18&gt;NEP!BF$1, Interface!$L$21&lt;=NEP!BF$2), (Interface!$L$21-Interface!$L$18), (NEP!BF$2-Interface!$L$18+1))), BF$7)*NEP!BF$9</f>
        <v>0</v>
      </c>
      <c r="BG20">
        <f>MIN(IF(Interface!$L$18&lt;=NEP!BG$1, (Interface!$L$21-NEP!BG$1), IF(AND(Interface!$L$18&gt;NEP!BG$1, Interface!$L$21&lt;=NEP!BG$2), (Interface!$L$21-Interface!$L$18), (NEP!BG$2-Interface!$L$18+1))), BG$7)*NEP!BG$9</f>
        <v>0</v>
      </c>
      <c r="BH20">
        <f>MIN(IF(Interface!$L$18&lt;=NEP!BH$1, (Interface!$L$21-NEP!BH$1), IF(AND(Interface!$L$18&gt;NEP!BH$1, Interface!$L$21&lt;=NEP!BH$2), (Interface!$L$21-Interface!$L$18), (NEP!BH$2-Interface!$L$18+1))), BH$7)*NEP!BH$9</f>
        <v>0</v>
      </c>
    </row>
    <row r="21" spans="5:63" customFormat="1">
      <c r="E21" s="4" t="s">
        <v>159</v>
      </c>
      <c r="G21" s="4" t="s">
        <v>61</v>
      </c>
      <c r="L21">
        <f>MIN(IF(Interface!$L$21&lt;=NEP!L$1, (Interface!$L$27-NEP!L$1), IF(AND(Interface!$L$21&gt;NEP!L$1, Interface!$L$27&lt;=NEP!L$2), (Interface!$L$27-Interface!$L$21), (NEP!L$2-Interface!$L$21+1))), L$7)*NEP!L$10</f>
        <v>0</v>
      </c>
      <c r="M21">
        <f>MIN(IF(Interface!$L$21&lt;=NEP!M$1, (Interface!$L$27-NEP!M$1), IF(AND(Interface!$L$21&gt;NEP!M$1, Interface!$L$27&lt;=NEP!M$2), (Interface!$L$27-Interface!$L$21), (NEP!M$2-Interface!$L$21+1))), M$7)*NEP!M$10</f>
        <v>0</v>
      </c>
      <c r="N21">
        <f>MIN(IF(Interface!$L$21&lt;=NEP!N$1, (Interface!$L$27-NEP!N$1), IF(AND(Interface!$L$21&gt;NEP!N$1, Interface!$L$27&lt;=NEP!N$2), (Interface!$L$27-Interface!$L$21), (NEP!N$2-Interface!$L$21+1))), N$7)*NEP!N$10</f>
        <v>0</v>
      </c>
      <c r="O21">
        <f>MIN(IF(Interface!$L$21&lt;=NEP!O$1, (Interface!$L$27-NEP!O$1), IF(AND(Interface!$L$21&gt;NEP!O$1, Interface!$L$27&lt;=NEP!O$2), (Interface!$L$27-Interface!$L$21), (NEP!O$2-Interface!$L$21+1))), O$7)*NEP!O$10</f>
        <v>0</v>
      </c>
      <c r="P21">
        <f>MIN(IF(Interface!$L$21&lt;=NEP!P$1, (Interface!$L$27-NEP!P$1), IF(AND(Interface!$L$21&gt;NEP!P$1, Interface!$L$27&lt;=NEP!P$2), (Interface!$L$27-Interface!$L$21), (NEP!P$2-Interface!$L$21+1))), P$7)*NEP!P$10</f>
        <v>0</v>
      </c>
      <c r="Q21">
        <f>MIN(IF(Interface!$L$21&lt;=NEP!Q$1, (Interface!$L$27-NEP!Q$1), IF(AND(Interface!$L$21&gt;NEP!Q$1, Interface!$L$27&lt;=NEP!Q$2), (Interface!$L$27-Interface!$L$21), (NEP!Q$2-Interface!$L$21+1))), Q$7)*NEP!Q$10</f>
        <v>0</v>
      </c>
      <c r="R21">
        <f>MIN(IF(Interface!$L$21&lt;=NEP!R$1, (Interface!$L$27-NEP!R$1), IF(AND(Interface!$L$21&gt;NEP!R$1, Interface!$L$27&lt;=NEP!R$2), (Interface!$L$27-Interface!$L$21), (NEP!R$2-Interface!$L$21+1))), R$7)*NEP!R$10</f>
        <v>0</v>
      </c>
      <c r="S21">
        <f>MIN(IF(Interface!$L$21&lt;=NEP!S$1, (Interface!$L$27-NEP!S$1), IF(AND(Interface!$L$21&gt;NEP!S$1, Interface!$L$27&lt;=NEP!S$2), (Interface!$L$27-Interface!$L$21), (NEP!S$2-Interface!$L$21+1))), S$7)*NEP!S$10</f>
        <v>217</v>
      </c>
      <c r="T21">
        <f>MIN(IF(Interface!$L$21&lt;=NEP!T$1, (Interface!$L$27-NEP!T$1), IF(AND(Interface!$L$21&gt;NEP!T$1, Interface!$L$27&lt;=NEP!T$2), (Interface!$L$27-Interface!$L$21), (NEP!T$2-Interface!$L$21+1))), T$7)*NEP!T$10</f>
        <v>0</v>
      </c>
      <c r="U21">
        <f>MIN(IF(Interface!$L$21&lt;=NEP!U$1, (Interface!$L$27-NEP!U$1), IF(AND(Interface!$L$21&gt;NEP!U$1, Interface!$L$27&lt;=NEP!U$2), (Interface!$L$27-Interface!$L$21), (NEP!U$2-Interface!$L$21+1))), U$7)*NEP!U$10</f>
        <v>0</v>
      </c>
      <c r="V21">
        <f>MIN(IF(Interface!$L$21&lt;=NEP!V$1, (Interface!$L$27-NEP!V$1), IF(AND(Interface!$L$21&gt;NEP!V$1, Interface!$L$27&lt;=NEP!V$2), (Interface!$L$27-Interface!$L$21), (NEP!V$2-Interface!$L$21+1))), V$7)*NEP!V$10</f>
        <v>0</v>
      </c>
      <c r="W21">
        <f>MIN(IF(Interface!$L$21&lt;=NEP!W$1, (Interface!$L$27-NEP!W$1), IF(AND(Interface!$L$21&gt;NEP!W$1, Interface!$L$27&lt;=NEP!W$2), (Interface!$L$27-Interface!$L$21), (NEP!W$2-Interface!$L$21+1))), W$7)*NEP!W$10</f>
        <v>0</v>
      </c>
      <c r="X21">
        <f>MIN(IF(Interface!$L$21&lt;=NEP!X$1, (Interface!$L$27-NEP!X$1), IF(AND(Interface!$L$21&gt;NEP!X$1, Interface!$L$27&lt;=NEP!X$2), (Interface!$L$27-Interface!$L$21), (NEP!X$2-Interface!$L$21+1))), X$7)*NEP!X$10</f>
        <v>0</v>
      </c>
      <c r="Y21">
        <f>MIN(IF(Interface!$L$21&lt;=NEP!Y$1, (Interface!$L$27-NEP!Y$1), IF(AND(Interface!$L$21&gt;NEP!Y$1, Interface!$L$27&lt;=NEP!Y$2), (Interface!$L$27-Interface!$L$21), (NEP!Y$2-Interface!$L$21+1))), Y$7)*NEP!Y$10</f>
        <v>0</v>
      </c>
      <c r="Z21">
        <f>MIN(IF(Interface!$L$21&lt;=NEP!Z$1, (Interface!$L$27-NEP!Z$1), IF(AND(Interface!$L$21&gt;NEP!Z$1, Interface!$L$27&lt;=NEP!Z$2), (Interface!$L$27-Interface!$L$21), (NEP!Z$2-Interface!$L$21+1))), Z$7)*NEP!Z$10</f>
        <v>0</v>
      </c>
      <c r="AA21">
        <f>MIN(IF(Interface!$L$21&lt;=NEP!AA$1, (Interface!$L$27-NEP!AA$1), IF(AND(Interface!$L$21&gt;NEP!AA$1, Interface!$L$27&lt;=NEP!AA$2), (Interface!$L$27-Interface!$L$21), (NEP!AA$2-Interface!$L$21+1))), AA$7)*NEP!AA$10</f>
        <v>0</v>
      </c>
      <c r="AB21">
        <f>MIN(IF(Interface!$L$21&lt;=NEP!AB$1, (Interface!$L$27-NEP!AB$1), IF(AND(Interface!$L$21&gt;NEP!AB$1, Interface!$L$27&lt;=NEP!AB$2), (Interface!$L$27-Interface!$L$21), (NEP!AB$2-Interface!$L$21+1))), AB$7)*NEP!AB$10</f>
        <v>0</v>
      </c>
      <c r="AC21">
        <f>MIN(IF(Interface!$L$21&lt;=NEP!AC$1, (Interface!$L$27-NEP!AC$1), IF(AND(Interface!$L$21&gt;NEP!AC$1, Interface!$L$27&lt;=NEP!AC$2), (Interface!$L$27-Interface!$L$21), (NEP!AC$2-Interface!$L$21+1))), AC$7)*NEP!AC$10</f>
        <v>0</v>
      </c>
      <c r="AD21">
        <f>MIN(IF(Interface!$L$21&lt;=NEP!AD$1, (Interface!$L$27-NEP!AD$1), IF(AND(Interface!$L$21&gt;NEP!AD$1, Interface!$L$27&lt;=NEP!AD$2), (Interface!$L$27-Interface!$L$21), (NEP!AD$2-Interface!$L$21+1))), AD$7)*NEP!AD$10</f>
        <v>0</v>
      </c>
      <c r="AE21">
        <f>MIN(IF(Interface!$L$21&lt;=NEP!AE$1, (Interface!$L$27-NEP!AE$1), IF(AND(Interface!$L$21&gt;NEP!AE$1, Interface!$L$27&lt;=NEP!AE$2), (Interface!$L$27-Interface!$L$21), (NEP!AE$2-Interface!$L$21+1))), AE$7)*NEP!AE$10</f>
        <v>0</v>
      </c>
      <c r="AF21">
        <f>MIN(IF(Interface!$L$21&lt;=NEP!AF$1, (Interface!$L$27-NEP!AF$1), IF(AND(Interface!$L$21&gt;NEP!AF$1, Interface!$L$27&lt;=NEP!AF$2), (Interface!$L$27-Interface!$L$21), (NEP!AF$2-Interface!$L$21+1))), AF$7)*NEP!AF$10</f>
        <v>0</v>
      </c>
      <c r="AG21">
        <f>MIN(IF(Interface!$L$21&lt;=NEP!AG$1, (Interface!$L$27-NEP!AG$1), IF(AND(Interface!$L$21&gt;NEP!AG$1, Interface!$L$27&lt;=NEP!AG$2), (Interface!$L$27-Interface!$L$21), (NEP!AG$2-Interface!$L$21+1))), AG$7)*NEP!AG$10</f>
        <v>0</v>
      </c>
      <c r="AH21">
        <f>MIN(IF(Interface!$L$21&lt;=NEP!AH$1, (Interface!$L$27-NEP!AH$1), IF(AND(Interface!$L$21&gt;NEP!AH$1, Interface!$L$27&lt;=NEP!AH$2), (Interface!$L$27-Interface!$L$21), (NEP!AH$2-Interface!$L$21+1))), AH$7)*NEP!AH$10</f>
        <v>0</v>
      </c>
      <c r="AI21">
        <f>MIN(IF(Interface!$L$21&lt;=NEP!AI$1, (Interface!$L$27-NEP!AI$1), IF(AND(Interface!$L$21&gt;NEP!AI$1, Interface!$L$27&lt;=NEP!AI$2), (Interface!$L$27-Interface!$L$21), (NEP!AI$2-Interface!$L$21+1))), AI$7)*NEP!AI$10</f>
        <v>0</v>
      </c>
      <c r="AJ21">
        <f>MIN(IF(Interface!$L$21&lt;=NEP!AJ$1, (Interface!$L$27-NEP!AJ$1), IF(AND(Interface!$L$21&gt;NEP!AJ$1, Interface!$L$27&lt;=NEP!AJ$2), (Interface!$L$27-Interface!$L$21), (NEP!AJ$2-Interface!$L$21+1))), AJ$7)*NEP!AJ$10</f>
        <v>0</v>
      </c>
      <c r="AK21">
        <f>MIN(IF(Interface!$L$21&lt;=NEP!AK$1, (Interface!$L$27-NEP!AK$1), IF(AND(Interface!$L$21&gt;NEP!AK$1, Interface!$L$27&lt;=NEP!AK$2), (Interface!$L$27-Interface!$L$21), (NEP!AK$2-Interface!$L$21+1))), AK$7)*NEP!AK$10</f>
        <v>0</v>
      </c>
      <c r="AL21">
        <f>MIN(IF(Interface!$L$21&lt;=NEP!AL$1, (Interface!$L$27-NEP!AL$1), IF(AND(Interface!$L$21&gt;NEP!AL$1, Interface!$L$27&lt;=NEP!AL$2), (Interface!$L$27-Interface!$L$21), (NEP!AL$2-Interface!$L$21+1))), AL$7)*NEP!AL$10</f>
        <v>0</v>
      </c>
      <c r="AM21">
        <f>MIN(IF(Interface!$L$21&lt;=NEP!AM$1, (Interface!$L$27-NEP!AM$1), IF(AND(Interface!$L$21&gt;NEP!AM$1, Interface!$L$27&lt;=NEP!AM$2), (Interface!$L$27-Interface!$L$21), (NEP!AM$2-Interface!$L$21+1))), AM$7)*NEP!AM$10</f>
        <v>0</v>
      </c>
      <c r="AN21">
        <f>MIN(IF(Interface!$L$21&lt;=NEP!AN$1, (Interface!$L$27-NEP!AN$1), IF(AND(Interface!$L$21&gt;NEP!AN$1, Interface!$L$27&lt;=NEP!AN$2), (Interface!$L$27-Interface!$L$21), (NEP!AN$2-Interface!$L$21+1))), AN$7)*NEP!AN$10</f>
        <v>0</v>
      </c>
      <c r="AO21">
        <f>MIN(IF(Interface!$L$21&lt;=NEP!AO$1, (Interface!$L$27-NEP!AO$1), IF(AND(Interface!$L$21&gt;NEP!AO$1, Interface!$L$27&lt;=NEP!AO$2), (Interface!$L$27-Interface!$L$21), (NEP!AO$2-Interface!$L$21+1))), AO$7)*NEP!AO$10</f>
        <v>0</v>
      </c>
      <c r="AP21">
        <f>MIN(IF(Interface!$L$21&lt;=NEP!AP$1, (Interface!$L$27-NEP!AP$1), IF(AND(Interface!$L$21&gt;NEP!AP$1, Interface!$L$27&lt;=NEP!AP$2), (Interface!$L$27-Interface!$L$21), (NEP!AP$2-Interface!$L$21+1))), AP$7)*NEP!AP$10</f>
        <v>0</v>
      </c>
      <c r="AQ21">
        <f>MIN(IF(Interface!$L$21&lt;=NEP!AQ$1, (Interface!$L$27-NEP!AQ$1), IF(AND(Interface!$L$21&gt;NEP!AQ$1, Interface!$L$27&lt;=NEP!AQ$2), (Interface!$L$27-Interface!$L$21), (NEP!AQ$2-Interface!$L$21+1))), AQ$7)*NEP!AQ$10</f>
        <v>0</v>
      </c>
      <c r="AR21">
        <f>MIN(IF(Interface!$L$21&lt;=NEP!AR$1, (Interface!$L$27-NEP!AR$1), IF(AND(Interface!$L$21&gt;NEP!AR$1, Interface!$L$27&lt;=NEP!AR$2), (Interface!$L$27-Interface!$L$21), (NEP!AR$2-Interface!$L$21+1))), AR$7)*NEP!AR$10</f>
        <v>0</v>
      </c>
      <c r="AS21">
        <f>MIN(IF(Interface!$L$21&lt;=NEP!AS$1, (Interface!$L$27-NEP!AS$1), IF(AND(Interface!$L$21&gt;NEP!AS$1, Interface!$L$27&lt;=NEP!AS$2), (Interface!$L$27-Interface!$L$21), (NEP!AS$2-Interface!$L$21+1))), AS$7)*NEP!AS$10</f>
        <v>0</v>
      </c>
      <c r="AT21">
        <f>MIN(IF(Interface!$L$21&lt;=NEP!AT$1, (Interface!$L$27-NEP!AT$1), IF(AND(Interface!$L$21&gt;NEP!AT$1, Interface!$L$27&lt;=NEP!AT$2), (Interface!$L$27-Interface!$L$21), (NEP!AT$2-Interface!$L$21+1))), AT$7)*NEP!AT$10</f>
        <v>0</v>
      </c>
      <c r="AU21">
        <f>MIN(IF(Interface!$L$21&lt;=NEP!AU$1, (Interface!$L$27-NEP!AU$1), IF(AND(Interface!$L$21&gt;NEP!AU$1, Interface!$L$27&lt;=NEP!AU$2), (Interface!$L$27-Interface!$L$21), (NEP!AU$2-Interface!$L$21+1))), AU$7)*NEP!AU$10</f>
        <v>0</v>
      </c>
      <c r="AV21">
        <f>MIN(IF(Interface!$L$21&lt;=NEP!AV$1, (Interface!$L$27-NEP!AV$1), IF(AND(Interface!$L$21&gt;NEP!AV$1, Interface!$L$27&lt;=NEP!AV$2), (Interface!$L$27-Interface!$L$21), (NEP!AV$2-Interface!$L$21+1))), AV$7)*NEP!AV$10</f>
        <v>0</v>
      </c>
      <c r="AW21">
        <f>MIN(IF(Interface!$L$21&lt;=NEP!AW$1, (Interface!$L$27-NEP!AW$1), IF(AND(Interface!$L$21&gt;NEP!AW$1, Interface!$L$27&lt;=NEP!AW$2), (Interface!$L$27-Interface!$L$21), (NEP!AW$2-Interface!$L$21+1))), AW$7)*NEP!AW$10</f>
        <v>0</v>
      </c>
      <c r="AX21">
        <f>MIN(IF(Interface!$L$21&lt;=NEP!AX$1, (Interface!$L$27-NEP!AX$1), IF(AND(Interface!$L$21&gt;NEP!AX$1, Interface!$L$27&lt;=NEP!AX$2), (Interface!$L$27-Interface!$L$21), (NEP!AX$2-Interface!$L$21+1))), AX$7)*NEP!AX$10</f>
        <v>0</v>
      </c>
      <c r="AY21">
        <f>MIN(IF(Interface!$L$21&lt;=NEP!AY$1, (Interface!$L$27-NEP!AY$1), IF(AND(Interface!$L$21&gt;NEP!AY$1, Interface!$L$27&lt;=NEP!AY$2), (Interface!$L$27-Interface!$L$21), (NEP!AY$2-Interface!$L$21+1))), AY$7)*NEP!AY$10</f>
        <v>0</v>
      </c>
      <c r="AZ21">
        <f>MIN(IF(Interface!$L$21&lt;=NEP!AZ$1, (Interface!$L$27-NEP!AZ$1), IF(AND(Interface!$L$21&gt;NEP!AZ$1, Interface!$L$27&lt;=NEP!AZ$2), (Interface!$L$27-Interface!$L$21), (NEP!AZ$2-Interface!$L$21+1))), AZ$7)*NEP!AZ$10</f>
        <v>0</v>
      </c>
      <c r="BA21">
        <f>MIN(IF(Interface!$L$21&lt;=NEP!BA$1, (Interface!$L$27-NEP!BA$1), IF(AND(Interface!$L$21&gt;NEP!BA$1, Interface!$L$27&lt;=NEP!BA$2), (Interface!$L$27-Interface!$L$21), (NEP!BA$2-Interface!$L$21+1))), BA$7)*NEP!BA$10</f>
        <v>0</v>
      </c>
      <c r="BB21">
        <f>MIN(IF(Interface!$L$21&lt;=NEP!BB$1, (Interface!$L$27-NEP!BB$1), IF(AND(Interface!$L$21&gt;NEP!BB$1, Interface!$L$27&lt;=NEP!BB$2), (Interface!$L$27-Interface!$L$21), (NEP!BB$2-Interface!$L$21+1))), BB$7)*NEP!BB$10</f>
        <v>0</v>
      </c>
      <c r="BC21">
        <f>MIN(IF(Interface!$L$21&lt;=NEP!BC$1, (Interface!$L$27-NEP!BC$1), IF(AND(Interface!$L$21&gt;NEP!BC$1, Interface!$L$27&lt;=NEP!BC$2), (Interface!$L$27-Interface!$L$21), (NEP!BC$2-Interface!$L$21+1))), BC$7)*NEP!BC$10</f>
        <v>0</v>
      </c>
      <c r="BD21">
        <f>MIN(IF(Interface!$L$21&lt;=NEP!BD$1, (Interface!$L$27-NEP!BD$1), IF(AND(Interface!$L$21&gt;NEP!BD$1, Interface!$L$27&lt;=NEP!BD$2), (Interface!$L$27-Interface!$L$21), (NEP!BD$2-Interface!$L$21+1))), BD$7)*NEP!BD$10</f>
        <v>0</v>
      </c>
      <c r="BE21">
        <f>MIN(IF(Interface!$L$21&lt;=NEP!BE$1, (Interface!$L$27-NEP!BE$1), IF(AND(Interface!$L$21&gt;NEP!BE$1, Interface!$L$27&lt;=NEP!BE$2), (Interface!$L$27-Interface!$L$21), (NEP!BE$2-Interface!$L$21+1))), BE$7)*NEP!BE$10</f>
        <v>0</v>
      </c>
      <c r="BF21">
        <f>MIN(IF(Interface!$L$21&lt;=NEP!BF$1, (Interface!$L$27-NEP!BF$1), IF(AND(Interface!$L$21&gt;NEP!BF$1, Interface!$L$27&lt;=NEP!BF$2), (Interface!$L$27-Interface!$L$21), (NEP!BF$2-Interface!$L$21+1))), BF$7)*NEP!BF$10</f>
        <v>0</v>
      </c>
      <c r="BG21">
        <f>MIN(IF(Interface!$L$21&lt;=NEP!BG$1, (Interface!$L$27-NEP!BG$1), IF(AND(Interface!$L$21&gt;NEP!BG$1, Interface!$L$27&lt;=NEP!BG$2), (Interface!$L$27-Interface!$L$21), (NEP!BG$2-Interface!$L$21+1))), BG$7)*NEP!BG$10</f>
        <v>0</v>
      </c>
      <c r="BH21">
        <f>MIN(IF(Interface!$L$21&lt;=NEP!BH$1, (Interface!$L$27-NEP!BH$1), IF(AND(Interface!$L$21&gt;NEP!BH$1, Interface!$L$27&lt;=NEP!BH$2), (Interface!$L$27-Interface!$L$21), (NEP!BH$2-Interface!$L$21+1))), BH$7)*NEP!BH$10</f>
        <v>0</v>
      </c>
    </row>
    <row r="22" spans="5:63" customFormat="1">
      <c r="E22" s="4" t="s">
        <v>160</v>
      </c>
      <c r="G22" s="4" t="s">
        <v>61</v>
      </c>
      <c r="L22">
        <f>MIN(IF(Interface!$L$32&lt;=NEP!L$1, (Interface!$L$33-NEP!L$1), IF(AND(Interface!$L$32&gt;NEP!L$1, Interface!$L$33&lt;=NEP!L$2), (Interface!$L$33-Interface!$L$32), (NEP!L$2-Interface!$L$32+1))), L$7)*NEP!L$11</f>
        <v>0</v>
      </c>
      <c r="M22">
        <f>MIN(IF(Interface!$L$32&lt;=NEP!M$1, (Interface!$L$33-NEP!M$1), IF(AND(Interface!$L$32&gt;NEP!M$1, Interface!$L$33&lt;=NEP!M$2), (Interface!$L$33-Interface!$L$32), (NEP!M$2-Interface!$L$32+1))), M$7)*NEP!M$11</f>
        <v>0</v>
      </c>
      <c r="N22">
        <f>MIN(IF(Interface!$L$32&lt;=NEP!N$1, (Interface!$L$33-NEP!N$1), IF(AND(Interface!$L$32&gt;NEP!N$1, Interface!$L$33&lt;=NEP!N$2), (Interface!$L$33-Interface!$L$32), (NEP!N$2-Interface!$L$32+1))), N$7)*NEP!N$11</f>
        <v>0</v>
      </c>
      <c r="O22">
        <f>MIN(IF(Interface!$L$32&lt;=NEP!O$1, (Interface!$L$33-NEP!O$1), IF(AND(Interface!$L$32&gt;NEP!O$1, Interface!$L$33&lt;=NEP!O$2), (Interface!$L$33-Interface!$L$32), (NEP!O$2-Interface!$L$32+1))), O$7)*NEP!O$11</f>
        <v>0</v>
      </c>
      <c r="P22">
        <f>MIN(IF(Interface!$L$32&lt;=NEP!P$1, (Interface!$L$33-NEP!P$1), IF(AND(Interface!$L$32&gt;NEP!P$1, Interface!$L$33&lt;=NEP!P$2), (Interface!$L$33-Interface!$L$32), (NEP!P$2-Interface!$L$32+1))), P$7)*NEP!P$11</f>
        <v>0</v>
      </c>
      <c r="Q22">
        <f>MIN(IF(Interface!$L$32&lt;=NEP!Q$1, (Interface!$L$33-NEP!Q$1), IF(AND(Interface!$L$32&gt;NEP!Q$1, Interface!$L$33&lt;=NEP!Q$2), (Interface!$L$33-Interface!$L$32), (NEP!Q$2-Interface!$L$32+1))), Q$7)*NEP!Q$11</f>
        <v>0</v>
      </c>
      <c r="R22">
        <f>MIN(IF(Interface!$L$32&lt;=NEP!R$1, (Interface!$L$33-NEP!R$1), IF(AND(Interface!$L$32&gt;NEP!R$1, Interface!$L$33&lt;=NEP!R$2), (Interface!$L$33-Interface!$L$32), (NEP!R$2-Interface!$L$32+1))), R$7)*NEP!R$11</f>
        <v>0</v>
      </c>
      <c r="S22">
        <f>MIN(IF(Interface!$L$32&lt;=NEP!S$1, (Interface!$L$33-NEP!S$1), IF(AND(Interface!$L$32&gt;NEP!S$1, Interface!$L$33&lt;=NEP!S$2), (Interface!$L$33-Interface!$L$32), (NEP!S$2-Interface!$L$32+1))), S$7)*NEP!S$11</f>
        <v>41</v>
      </c>
      <c r="T22">
        <f>MIN(IF(Interface!$L$32&lt;=NEP!T$1, (Interface!$L$33-NEP!T$1), IF(AND(Interface!$L$32&gt;NEP!T$1, Interface!$L$33&lt;=NEP!T$2), (Interface!$L$33-Interface!$L$32), (NEP!T$2-Interface!$L$32+1))), T$7)*NEP!T$11</f>
        <v>365</v>
      </c>
      <c r="U22">
        <f>MIN(IF(Interface!$L$32&lt;=NEP!U$1, (Interface!$L$33-NEP!U$1), IF(AND(Interface!$L$32&gt;NEP!U$1, Interface!$L$33&lt;=NEP!U$2), (Interface!$L$33-Interface!$L$32), (NEP!U$2-Interface!$L$32+1))), U$7)*NEP!U$11</f>
        <v>365</v>
      </c>
      <c r="V22">
        <f>MIN(IF(Interface!$L$32&lt;=NEP!V$1, (Interface!$L$33-NEP!V$1), IF(AND(Interface!$L$32&gt;NEP!V$1, Interface!$L$33&lt;=NEP!V$2), (Interface!$L$33-Interface!$L$32), (NEP!V$2-Interface!$L$32+1))), V$7)*NEP!V$11</f>
        <v>366</v>
      </c>
      <c r="W22">
        <f>MIN(IF(Interface!$L$32&lt;=NEP!W$1, (Interface!$L$33-NEP!W$1), IF(AND(Interface!$L$32&gt;NEP!W$1, Interface!$L$33&lt;=NEP!W$2), (Interface!$L$33-Interface!$L$32), (NEP!W$2-Interface!$L$32+1))), W$7)*NEP!W$11</f>
        <v>365</v>
      </c>
      <c r="X22">
        <f>MIN(IF(Interface!$L$32&lt;=NEP!X$1, (Interface!$L$33-NEP!X$1), IF(AND(Interface!$L$32&gt;NEP!X$1, Interface!$L$33&lt;=NEP!X$2), (Interface!$L$33-Interface!$L$32), (NEP!X$2-Interface!$L$32+1))), X$7)*NEP!X$11</f>
        <v>365</v>
      </c>
      <c r="Y22">
        <f>MIN(IF(Interface!$L$32&lt;=NEP!Y$1, (Interface!$L$33-NEP!Y$1), IF(AND(Interface!$L$32&gt;NEP!Y$1, Interface!$L$33&lt;=NEP!Y$2), (Interface!$L$33-Interface!$L$32), (NEP!Y$2-Interface!$L$32+1))), Y$7)*NEP!Y$11</f>
        <v>365</v>
      </c>
      <c r="Z22">
        <f>MIN(IF(Interface!$L$32&lt;=NEP!Z$1, (Interface!$L$33-NEP!Z$1), IF(AND(Interface!$L$32&gt;NEP!Z$1, Interface!$L$33&lt;=NEP!Z$2), (Interface!$L$33-Interface!$L$32), (NEP!Z$2-Interface!$L$32+1))), Z$7)*NEP!Z$11</f>
        <v>366</v>
      </c>
      <c r="AA22">
        <f>MIN(IF(Interface!$L$32&lt;=NEP!AA$1, (Interface!$L$33-NEP!AA$1), IF(AND(Interface!$L$32&gt;NEP!AA$1, Interface!$L$33&lt;=NEP!AA$2), (Interface!$L$33-Interface!$L$32), (NEP!AA$2-Interface!$L$32+1))), AA$7)*NEP!AA$11</f>
        <v>365</v>
      </c>
      <c r="AB22">
        <f>MIN(IF(Interface!$L$32&lt;=NEP!AB$1, (Interface!$L$33-NEP!AB$1), IF(AND(Interface!$L$32&gt;NEP!AB$1, Interface!$L$33&lt;=NEP!AB$2), (Interface!$L$33-Interface!$L$32), (NEP!AB$2-Interface!$L$32+1))), AB$7)*NEP!AB$11</f>
        <v>365</v>
      </c>
      <c r="AC22">
        <f>MIN(IF(Interface!$L$32&lt;=NEP!AC$1, (Interface!$L$33-NEP!AC$1), IF(AND(Interface!$L$32&gt;NEP!AC$1, Interface!$L$33&lt;=NEP!AC$2), (Interface!$L$33-Interface!$L$32), (NEP!AC$2-Interface!$L$32+1))), AC$7)*NEP!AC$11</f>
        <v>365</v>
      </c>
      <c r="AD22">
        <f>MIN(IF(Interface!$L$32&lt;=NEP!AD$1, (Interface!$L$33-NEP!AD$1), IF(AND(Interface!$L$32&gt;NEP!AD$1, Interface!$L$33&lt;=NEP!AD$2), (Interface!$L$33-Interface!$L$32), (NEP!AD$2-Interface!$L$32+1))), AD$7)*NEP!AD$11</f>
        <v>366</v>
      </c>
      <c r="AE22">
        <f>MIN(IF(Interface!$L$32&lt;=NEP!AE$1, (Interface!$L$33-NEP!AE$1), IF(AND(Interface!$L$32&gt;NEP!AE$1, Interface!$L$33&lt;=NEP!AE$2), (Interface!$L$33-Interface!$L$32), (NEP!AE$2-Interface!$L$32+1))), AE$7)*NEP!AE$11</f>
        <v>365</v>
      </c>
      <c r="AF22">
        <f>MIN(IF(Interface!$L$32&lt;=NEP!AF$1, (Interface!$L$33-NEP!AF$1), IF(AND(Interface!$L$32&gt;NEP!AF$1, Interface!$L$33&lt;=NEP!AF$2), (Interface!$L$33-Interface!$L$32), (NEP!AF$2-Interface!$L$32+1))), AF$7)*NEP!AF$11</f>
        <v>365</v>
      </c>
      <c r="AG22">
        <f>MIN(IF(Interface!$L$32&lt;=NEP!AG$1, (Interface!$L$33-NEP!AG$1), IF(AND(Interface!$L$32&gt;NEP!AG$1, Interface!$L$33&lt;=NEP!AG$2), (Interface!$L$33-Interface!$L$32), (NEP!AG$2-Interface!$L$32+1))), AG$7)*NEP!AG$11</f>
        <v>365</v>
      </c>
      <c r="AH22">
        <f>MIN(IF(Interface!$L$32&lt;=NEP!AH$1, (Interface!$L$33-NEP!AH$1), IF(AND(Interface!$L$32&gt;NEP!AH$1, Interface!$L$33&lt;=NEP!AH$2), (Interface!$L$33-Interface!$L$32), (NEP!AH$2-Interface!$L$32+1))), AH$7)*NEP!AH$11</f>
        <v>366</v>
      </c>
      <c r="AI22">
        <f>MIN(IF(Interface!$L$32&lt;=NEP!AI$1, (Interface!$L$33-NEP!AI$1), IF(AND(Interface!$L$32&gt;NEP!AI$1, Interface!$L$33&lt;=NEP!AI$2), (Interface!$L$33-Interface!$L$32), (NEP!AI$2-Interface!$L$32+1))), AI$7)*NEP!AI$11</f>
        <v>365</v>
      </c>
      <c r="AJ22">
        <f>MIN(IF(Interface!$L$32&lt;=NEP!AJ$1, (Interface!$L$33-NEP!AJ$1), IF(AND(Interface!$L$32&gt;NEP!AJ$1, Interface!$L$33&lt;=NEP!AJ$2), (Interface!$L$33-Interface!$L$32), (NEP!AJ$2-Interface!$L$32+1))), AJ$7)*NEP!AJ$11</f>
        <v>365</v>
      </c>
      <c r="AK22">
        <f>MIN(IF(Interface!$L$32&lt;=NEP!AK$1, (Interface!$L$33-NEP!AK$1), IF(AND(Interface!$L$32&gt;NEP!AK$1, Interface!$L$33&lt;=NEP!AK$2), (Interface!$L$33-Interface!$L$32), (NEP!AK$2-Interface!$L$32+1))), AK$7)*NEP!AK$11</f>
        <v>365</v>
      </c>
      <c r="AL22">
        <f>MIN(IF(Interface!$L$32&lt;=NEP!AL$1, (Interface!$L$33-NEP!AL$1), IF(AND(Interface!$L$32&gt;NEP!AL$1, Interface!$L$33&lt;=NEP!AL$2), (Interface!$L$33-Interface!$L$32), (NEP!AL$2-Interface!$L$32+1))), AL$7)*NEP!AL$11</f>
        <v>366</v>
      </c>
      <c r="AM22">
        <f>MIN(IF(Interface!$L$32&lt;=NEP!AM$1, (Interface!$L$33-NEP!AM$1), IF(AND(Interface!$L$32&gt;NEP!AM$1, Interface!$L$33&lt;=NEP!AM$2), (Interface!$L$33-Interface!$L$32), (NEP!AM$2-Interface!$L$32+1))), AM$7)*NEP!AM$11</f>
        <v>365</v>
      </c>
      <c r="AN22">
        <f>MIN(IF(Interface!$L$32&lt;=NEP!AN$1, (Interface!$L$33-NEP!AN$1), IF(AND(Interface!$L$32&gt;NEP!AN$1, Interface!$L$33&lt;=NEP!AN$2), (Interface!$L$33-Interface!$L$32), (NEP!AN$2-Interface!$L$32+1))), AN$7)*NEP!AN$11</f>
        <v>365</v>
      </c>
      <c r="AO22">
        <f>MIN(IF(Interface!$L$32&lt;=NEP!AO$1, (Interface!$L$33-NEP!AO$1), IF(AND(Interface!$L$32&gt;NEP!AO$1, Interface!$L$33&lt;=NEP!AO$2), (Interface!$L$33-Interface!$L$32), (NEP!AO$2-Interface!$L$32+1))), AO$7)*NEP!AO$11</f>
        <v>365</v>
      </c>
      <c r="AP22">
        <f>MIN(IF(Interface!$L$32&lt;=NEP!AP$1, (Interface!$L$33-NEP!AP$1), IF(AND(Interface!$L$32&gt;NEP!AP$1, Interface!$L$33&lt;=NEP!AP$2), (Interface!$L$33-Interface!$L$32), (NEP!AP$2-Interface!$L$32+1))), AP$7)*NEP!AP$11</f>
        <v>366</v>
      </c>
      <c r="AQ22">
        <f>MIN(IF(Interface!$L$32&lt;=NEP!AQ$1, (Interface!$L$33-NEP!AQ$1), IF(AND(Interface!$L$32&gt;NEP!AQ$1, Interface!$L$33&lt;=NEP!AQ$2), (Interface!$L$33-Interface!$L$32), (NEP!AQ$2-Interface!$L$32+1))), AQ$7)*NEP!AQ$11</f>
        <v>365</v>
      </c>
      <c r="AR22">
        <f>MIN(IF(Interface!$L$32&lt;=NEP!AR$1, (Interface!$L$33-NEP!AR$1), IF(AND(Interface!$L$32&gt;NEP!AR$1, Interface!$L$33&lt;=NEP!AR$2), (Interface!$L$33-Interface!$L$32), (NEP!AR$2-Interface!$L$32+1))), AR$7)*NEP!AR$11</f>
        <v>324</v>
      </c>
      <c r="AS22">
        <f>MIN(IF(Interface!$L$32&lt;=NEP!AS$1, (Interface!$L$33-NEP!AS$1), IF(AND(Interface!$L$32&gt;NEP!AS$1, Interface!$L$33&lt;=NEP!AS$2), (Interface!$L$33-Interface!$L$32), (NEP!AS$2-Interface!$L$32+1))), AS$7)*NEP!AS$11</f>
        <v>0</v>
      </c>
      <c r="AT22">
        <f>MIN(IF(Interface!$L$32&lt;=NEP!AT$1, (Interface!$L$33-NEP!AT$1), IF(AND(Interface!$L$32&gt;NEP!AT$1, Interface!$L$33&lt;=NEP!AT$2), (Interface!$L$33-Interface!$L$32), (NEP!AT$2-Interface!$L$32+1))), AT$7)*NEP!AT$11</f>
        <v>0</v>
      </c>
      <c r="AU22">
        <f>MIN(IF(Interface!$L$32&lt;=NEP!AU$1, (Interface!$L$33-NEP!AU$1), IF(AND(Interface!$L$32&gt;NEP!AU$1, Interface!$L$33&lt;=NEP!AU$2), (Interface!$L$33-Interface!$L$32), (NEP!AU$2-Interface!$L$32+1))), AU$7)*NEP!AU$11</f>
        <v>0</v>
      </c>
      <c r="AV22">
        <f>MIN(IF(Interface!$L$32&lt;=NEP!AV$1, (Interface!$L$33-NEP!AV$1), IF(AND(Interface!$L$32&gt;NEP!AV$1, Interface!$L$33&lt;=NEP!AV$2), (Interface!$L$33-Interface!$L$32), (NEP!AV$2-Interface!$L$32+1))), AV$7)*NEP!AV$11</f>
        <v>0</v>
      </c>
      <c r="AW22">
        <f>MIN(IF(Interface!$L$32&lt;=NEP!AW$1, (Interface!$L$33-NEP!AW$1), IF(AND(Interface!$L$32&gt;NEP!AW$1, Interface!$L$33&lt;=NEP!AW$2), (Interface!$L$33-Interface!$L$32), (NEP!AW$2-Interface!$L$32+1))), AW$7)*NEP!AW$11</f>
        <v>0</v>
      </c>
      <c r="AX22">
        <f>MIN(IF(Interface!$L$32&lt;=NEP!AX$1, (Interface!$L$33-NEP!AX$1), IF(AND(Interface!$L$32&gt;NEP!AX$1, Interface!$L$33&lt;=NEP!AX$2), (Interface!$L$33-Interface!$L$32), (NEP!AX$2-Interface!$L$32+1))), AX$7)*NEP!AX$11</f>
        <v>0</v>
      </c>
      <c r="AY22">
        <f>MIN(IF(Interface!$L$32&lt;=NEP!AY$1, (Interface!$L$33-NEP!AY$1), IF(AND(Interface!$L$32&gt;NEP!AY$1, Interface!$L$33&lt;=NEP!AY$2), (Interface!$L$33-Interface!$L$32), (NEP!AY$2-Interface!$L$32+1))), AY$7)*NEP!AY$11</f>
        <v>0</v>
      </c>
      <c r="AZ22">
        <f>MIN(IF(Interface!$L$32&lt;=NEP!AZ$1, (Interface!$L$33-NEP!AZ$1), IF(AND(Interface!$L$32&gt;NEP!AZ$1, Interface!$L$33&lt;=NEP!AZ$2), (Interface!$L$33-Interface!$L$32), (NEP!AZ$2-Interface!$L$32+1))), AZ$7)*NEP!AZ$11</f>
        <v>0</v>
      </c>
      <c r="BA22">
        <f>MIN(IF(Interface!$L$32&lt;=NEP!BA$1, (Interface!$L$33-NEP!BA$1), IF(AND(Interface!$L$32&gt;NEP!BA$1, Interface!$L$33&lt;=NEP!BA$2), (Interface!$L$33-Interface!$L$32), (NEP!BA$2-Interface!$L$32+1))), BA$7)*NEP!BA$11</f>
        <v>0</v>
      </c>
      <c r="BB22">
        <f>MIN(IF(Interface!$L$32&lt;=NEP!BB$1, (Interface!$L$33-NEP!BB$1), IF(AND(Interface!$L$32&gt;NEP!BB$1, Interface!$L$33&lt;=NEP!BB$2), (Interface!$L$33-Interface!$L$32), (NEP!BB$2-Interface!$L$32+1))), BB$7)*NEP!BB$11</f>
        <v>0</v>
      </c>
      <c r="BC22">
        <f>MIN(IF(Interface!$L$32&lt;=NEP!BC$1, (Interface!$L$33-NEP!BC$1), IF(AND(Interface!$L$32&gt;NEP!BC$1, Interface!$L$33&lt;=NEP!BC$2), (Interface!$L$33-Interface!$L$32), (NEP!BC$2-Interface!$L$32+1))), BC$7)*NEP!BC$11</f>
        <v>0</v>
      </c>
      <c r="BD22">
        <f>MIN(IF(Interface!$L$32&lt;=NEP!BD$1, (Interface!$L$33-NEP!BD$1), IF(AND(Interface!$L$32&gt;NEP!BD$1, Interface!$L$33&lt;=NEP!BD$2), (Interface!$L$33-Interface!$L$32), (NEP!BD$2-Interface!$L$32+1))), BD$7)*NEP!BD$11</f>
        <v>0</v>
      </c>
      <c r="BE22">
        <f>MIN(IF(Interface!$L$32&lt;=NEP!BE$1, (Interface!$L$33-NEP!BE$1), IF(AND(Interface!$L$32&gt;NEP!BE$1, Interface!$L$33&lt;=NEP!BE$2), (Interface!$L$33-Interface!$L$32), (NEP!BE$2-Interface!$L$32+1))), BE$7)*NEP!BE$11</f>
        <v>0</v>
      </c>
      <c r="BF22">
        <f>MIN(IF(Interface!$L$32&lt;=NEP!BF$1, (Interface!$L$33-NEP!BF$1), IF(AND(Interface!$L$32&gt;NEP!BF$1, Interface!$L$33&lt;=NEP!BF$2), (Interface!$L$33-Interface!$L$32), (NEP!BF$2-Interface!$L$32+1))), BF$7)*NEP!BF$11</f>
        <v>0</v>
      </c>
      <c r="BG22">
        <f>MIN(IF(Interface!$L$32&lt;=NEP!BG$1, (Interface!$L$33-NEP!BG$1), IF(AND(Interface!$L$32&gt;NEP!BG$1, Interface!$L$33&lt;=NEP!BG$2), (Interface!$L$33-Interface!$L$32), (NEP!BG$2-Interface!$L$32+1))), BG$7)*NEP!BG$11</f>
        <v>0</v>
      </c>
      <c r="BH22">
        <f>MIN(IF(Interface!$L$32&lt;=NEP!BH$1, (Interface!$L$33-NEP!BH$1), IF(AND(Interface!$L$32&gt;NEP!BH$1, Interface!$L$33&lt;=NEP!BH$2), (Interface!$L$33-Interface!$L$32), (NEP!BH$2-Interface!$L$32+1))), BH$7)*NEP!BH$11</f>
        <v>0</v>
      </c>
    </row>
    <row r="23" spans="5:63" customFormat="1">
      <c r="E23" s="4"/>
      <c r="G23" s="4"/>
    </row>
    <row r="24" spans="5:63">
      <c r="E24" s="4" t="s">
        <v>63</v>
      </c>
      <c r="G24" s="4" t="s">
        <v>161</v>
      </c>
      <c r="J24" s="4"/>
      <c r="K24" s="46"/>
      <c r="L24" t="b">
        <f>AND( Interface!$L$27&gt;Interface!$L$25, L2&gt;Interface!$L$25, L1&lt;=Interface!$L$27 )</f>
        <v>0</v>
      </c>
      <c r="M24" t="b">
        <f>AND( Interface!$L$27&gt;Interface!$L$25, M2&gt;Interface!$L$25, M1&lt;=Interface!$L$27 )</f>
        <v>0</v>
      </c>
      <c r="N24" t="b">
        <f>AND( Interface!$L$27&gt;Interface!$L$25, N2&gt;Interface!$L$25, N1&lt;=Interface!$L$27 )</f>
        <v>0</v>
      </c>
      <c r="O24" t="b">
        <f>AND( Interface!$L$27&gt;Interface!$L$25, O2&gt;Interface!$L$25, O1&lt;=Interface!$L$27 )</f>
        <v>0</v>
      </c>
      <c r="P24" t="b">
        <f>AND( Interface!$L$27&gt;Interface!$L$25, P2&gt;Interface!$L$25, P1&lt;=Interface!$L$27 )</f>
        <v>0</v>
      </c>
      <c r="Q24" t="b">
        <f>AND( Interface!$L$27&gt;Interface!$L$25, Q2&gt;Interface!$L$25, Q1&lt;=Interface!$L$27 )</f>
        <v>0</v>
      </c>
      <c r="R24" t="b">
        <f>AND( Interface!$L$27&gt;Interface!$L$25, R2&gt;Interface!$L$25, R1&lt;=Interface!$L$27 )</f>
        <v>0</v>
      </c>
      <c r="S24" t="b">
        <f>AND( Interface!$L$27&gt;Interface!$L$25, S2&gt;Interface!$L$25, S1&lt;=Interface!$L$27 )</f>
        <v>0</v>
      </c>
      <c r="T24" t="b">
        <f>AND( Interface!$L$27&gt;Interface!$L$25, T2&gt;Interface!$L$25, T1&lt;=Interface!$L$27 )</f>
        <v>0</v>
      </c>
      <c r="U24" t="b">
        <f>AND( Interface!$L$27&gt;Interface!$L$25, U2&gt;Interface!$L$25, U1&lt;=Interface!$L$27 )</f>
        <v>0</v>
      </c>
      <c r="V24" t="b">
        <f>AND( Interface!$L$27&gt;Interface!$L$25, V2&gt;Interface!$L$25, V1&lt;=Interface!$L$27 )</f>
        <v>0</v>
      </c>
      <c r="W24" t="b">
        <f>AND( Interface!$L$27&gt;Interface!$L$25, W2&gt;Interface!$L$25, W1&lt;=Interface!$L$27 )</f>
        <v>0</v>
      </c>
      <c r="X24" t="b">
        <f>AND( Interface!$L$27&gt;Interface!$L$25, X2&gt;Interface!$L$25, X1&lt;=Interface!$L$27 )</f>
        <v>0</v>
      </c>
      <c r="Y24" t="b">
        <f>AND( Interface!$L$27&gt;Interface!$L$25, Y2&gt;Interface!$L$25, Y1&lt;=Interface!$L$27 )</f>
        <v>0</v>
      </c>
      <c r="Z24" t="b">
        <f>AND( Interface!$L$27&gt;Interface!$L$25, Z2&gt;Interface!$L$25, Z1&lt;=Interface!$L$27 )</f>
        <v>0</v>
      </c>
      <c r="AA24" t="b">
        <f>AND( Interface!$L$27&gt;Interface!$L$25, AA2&gt;Interface!$L$25, AA1&lt;=Interface!$L$27 )</f>
        <v>0</v>
      </c>
      <c r="AB24" t="b">
        <f>AND( Interface!$L$27&gt;Interface!$L$25, AB2&gt;Interface!$L$25, AB1&lt;=Interface!$L$27 )</f>
        <v>0</v>
      </c>
      <c r="AC24" t="b">
        <f>AND( Interface!$L$27&gt;Interface!$L$25, AC2&gt;Interface!$L$25, AC1&lt;=Interface!$L$27 )</f>
        <v>0</v>
      </c>
      <c r="AD24" t="b">
        <f>AND( Interface!$L$27&gt;Interface!$L$25, AD2&gt;Interface!$L$25, AD1&lt;=Interface!$L$27 )</f>
        <v>0</v>
      </c>
      <c r="AE24" t="b">
        <f>AND( Interface!$L$27&gt;Interface!$L$25, AE2&gt;Interface!$L$25, AE1&lt;=Interface!$L$27 )</f>
        <v>0</v>
      </c>
      <c r="AF24" t="b">
        <f>AND( Interface!$L$27&gt;Interface!$L$25, AF2&gt;Interface!$L$25, AF1&lt;=Interface!$L$27 )</f>
        <v>0</v>
      </c>
      <c r="AG24" t="b">
        <f>AND( Interface!$L$27&gt;Interface!$L$25, AG2&gt;Interface!$L$25, AG1&lt;=Interface!$L$27 )</f>
        <v>0</v>
      </c>
      <c r="AH24" t="b">
        <f>AND( Interface!$L$27&gt;Interface!$L$25, AH2&gt;Interface!$L$25, AH1&lt;=Interface!$L$27 )</f>
        <v>0</v>
      </c>
      <c r="AI24" t="b">
        <f>AND( Interface!$L$27&gt;Interface!$L$25, AI2&gt;Interface!$L$25, AI1&lt;=Interface!$L$27 )</f>
        <v>0</v>
      </c>
      <c r="AJ24" t="b">
        <f>AND( Interface!$L$27&gt;Interface!$L$25, AJ2&gt;Interface!$L$25, AJ1&lt;=Interface!$L$27 )</f>
        <v>0</v>
      </c>
      <c r="AK24" t="b">
        <f>AND( Interface!$L$27&gt;Interface!$L$25, AK2&gt;Interface!$L$25, AK1&lt;=Interface!$L$27 )</f>
        <v>0</v>
      </c>
      <c r="AL24" t="b">
        <f>AND( Interface!$L$27&gt;Interface!$L$25, AL2&gt;Interface!$L$25, AL1&lt;=Interface!$L$27 )</f>
        <v>0</v>
      </c>
      <c r="AM24" t="b">
        <f>AND( Interface!$L$27&gt;Interface!$L$25, AM2&gt;Interface!$L$25, AM1&lt;=Interface!$L$27 )</f>
        <v>0</v>
      </c>
      <c r="AN24" t="b">
        <f>AND( Interface!$L$27&gt;Interface!$L$25, AN2&gt;Interface!$L$25, AN1&lt;=Interface!$L$27 )</f>
        <v>0</v>
      </c>
      <c r="AO24" t="b">
        <f>AND( Interface!$L$27&gt;Interface!$L$25, AO2&gt;Interface!$L$25, AO1&lt;=Interface!$L$27 )</f>
        <v>0</v>
      </c>
      <c r="AP24" t="b">
        <f>AND( Interface!$L$27&gt;Interface!$L$25, AP2&gt;Interface!$L$25, AP1&lt;=Interface!$L$27 )</f>
        <v>0</v>
      </c>
      <c r="AQ24" t="b">
        <f>AND( Interface!$L$27&gt;Interface!$L$25, AQ2&gt;Interface!$L$25, AQ1&lt;=Interface!$L$27 )</f>
        <v>0</v>
      </c>
      <c r="AR24" t="b">
        <f>AND( Interface!$L$27&gt;Interface!$L$25, AR2&gt;Interface!$L$25, AR1&lt;=Interface!$L$27 )</f>
        <v>0</v>
      </c>
      <c r="AS24" t="b">
        <f>AND( Interface!$L$27&gt;Interface!$L$25, AS2&gt;Interface!$L$25, AS1&lt;=Interface!$L$27 )</f>
        <v>0</v>
      </c>
      <c r="AT24" t="b">
        <f>AND( Interface!$L$27&gt;Interface!$L$25, AT2&gt;Interface!$L$25, AT1&lt;=Interface!$L$27 )</f>
        <v>0</v>
      </c>
      <c r="AU24" t="b">
        <f>AND( Interface!$L$27&gt;Interface!$L$25, AU2&gt;Interface!$L$25, AU1&lt;=Interface!$L$27 )</f>
        <v>0</v>
      </c>
      <c r="AV24" t="b">
        <f>AND( Interface!$L$27&gt;Interface!$L$25, AV2&gt;Interface!$L$25, AV1&lt;=Interface!$L$27 )</f>
        <v>0</v>
      </c>
      <c r="AW24" t="b">
        <f>AND( Interface!$L$27&gt;Interface!$L$25, AW2&gt;Interface!$L$25, AW1&lt;=Interface!$L$27 )</f>
        <v>0</v>
      </c>
      <c r="AX24" t="b">
        <f>AND( Interface!$L$27&gt;Interface!$L$25, AX2&gt;Interface!$L$25, AX1&lt;=Interface!$L$27 )</f>
        <v>0</v>
      </c>
      <c r="AY24" t="b">
        <f>AND( Interface!$L$27&gt;Interface!$L$25, AY2&gt;Interface!$L$25, AY1&lt;=Interface!$L$27 )</f>
        <v>0</v>
      </c>
      <c r="AZ24" t="b">
        <f>AND( Interface!$L$27&gt;Interface!$L$25, AZ2&gt;Interface!$L$25, AZ1&lt;=Interface!$L$27 )</f>
        <v>0</v>
      </c>
      <c r="BA24" t="b">
        <f>AND( Interface!$L$27&gt;Interface!$L$25, BA2&gt;Interface!$L$25, BA1&lt;=Interface!$L$27 )</f>
        <v>0</v>
      </c>
      <c r="BB24" t="b">
        <f>AND( Interface!$L$27&gt;Interface!$L$25, BB2&gt;Interface!$L$25, BB1&lt;=Interface!$L$27 )</f>
        <v>0</v>
      </c>
      <c r="BC24" t="b">
        <f>AND( Interface!$L$27&gt;Interface!$L$25, BC2&gt;Interface!$L$25, BC1&lt;=Interface!$L$27 )</f>
        <v>0</v>
      </c>
      <c r="BD24" t="b">
        <f>AND( Interface!$L$27&gt;Interface!$L$25, BD2&gt;Interface!$L$25, BD1&lt;=Interface!$L$27 )</f>
        <v>0</v>
      </c>
      <c r="BE24" t="b">
        <f>AND( Interface!$L$27&gt;Interface!$L$25, BE2&gt;Interface!$L$25, BE1&lt;=Interface!$L$27 )</f>
        <v>0</v>
      </c>
      <c r="BF24" t="b">
        <f>AND( Interface!$L$27&gt;Interface!$L$25, BF2&gt;Interface!$L$25, BF1&lt;=Interface!$L$27 )</f>
        <v>0</v>
      </c>
      <c r="BG24" t="b">
        <f>AND( Interface!$L$27&gt;Interface!$L$25, BG2&gt;Interface!$L$25, BG1&lt;=Interface!$L$27 )</f>
        <v>0</v>
      </c>
      <c r="BH24" t="b">
        <f>AND( Interface!$L$27&gt;Interface!$L$25, BH2&gt;Interface!$L$25, BH1&lt;=Interface!$L$27 )</f>
        <v>0</v>
      </c>
      <c r="BI24" s="6"/>
      <c r="BJ24" s="6"/>
      <c r="BK24" s="6"/>
    </row>
    <row r="25" spans="5:63">
      <c r="E25" s="4" t="s">
        <v>162</v>
      </c>
      <c r="G25" s="4" t="s">
        <v>61</v>
      </c>
      <c r="J25" s="4"/>
      <c r="K25" s="46"/>
      <c r="L25" s="206">
        <f>IF(L24,(MIN( Interface!$L$27-Interface!$L$25, L2-Interface!$L$25+1, Interface!$L$27-L1, L7 )),0)</f>
        <v>0</v>
      </c>
      <c r="M25" s="206">
        <f>IF(M24,(MIN( Interface!$L$27-Interface!$L$25, M2-Interface!$L$25+1, Interface!$L$27-M1, M7 )),0)</f>
        <v>0</v>
      </c>
      <c r="N25" s="206">
        <f>IF(N24,(MIN( Interface!$L$27-Interface!$L$25, N2-Interface!$L$25+1, Interface!$L$27-N1, N7 )),0)</f>
        <v>0</v>
      </c>
      <c r="O25" s="206">
        <f>IF(O24,(MIN( Interface!$L$27-Interface!$L$25, O2-Interface!$L$25+1, Interface!$L$27-O1, O7 )),0)</f>
        <v>0</v>
      </c>
      <c r="P25" s="206">
        <f>IF(P24,(MIN( Interface!$L$27-Interface!$L$25, P2-Interface!$L$25+1, Interface!$L$27-P1, P7 )),0)</f>
        <v>0</v>
      </c>
      <c r="Q25" s="206">
        <f>IF(Q24,(MIN( Interface!$L$27-Interface!$L$25, Q2-Interface!$L$25+1, Interface!$L$27-Q1, Q7 )),0)</f>
        <v>0</v>
      </c>
      <c r="R25" s="206">
        <f>IF(R24,(MIN( Interface!$L$27-Interface!$L$25, R2-Interface!$L$25+1, Interface!$L$27-R1, R7 )),0)</f>
        <v>0</v>
      </c>
      <c r="S25" s="206">
        <f>IF(S24,(MIN( Interface!$L$27-Interface!$L$25, S2-Interface!$L$25+1, Interface!$L$27-S1, S7 )),0)</f>
        <v>0</v>
      </c>
      <c r="T25" s="206">
        <f>IF(T24,(MIN( Interface!$L$27-Interface!$L$25, T2-Interface!$L$25+1, Interface!$L$27-T1, T7 )),0)</f>
        <v>0</v>
      </c>
      <c r="U25" s="206">
        <f>IF(U24,(MIN( Interface!$L$27-Interface!$L$25, U2-Interface!$L$25+1, Interface!$L$27-U1, U7 )),0)</f>
        <v>0</v>
      </c>
      <c r="V25" s="206">
        <f>IF(V24,(MIN( Interface!$L$27-Interface!$L$25, V2-Interface!$L$25+1, Interface!$L$27-V1, V7 )),0)</f>
        <v>0</v>
      </c>
      <c r="W25" s="206">
        <f>IF(W24,(MIN( Interface!$L$27-Interface!$L$25, W2-Interface!$L$25+1, Interface!$L$27-W1, W7 )),0)</f>
        <v>0</v>
      </c>
      <c r="X25" s="206">
        <f>IF(X24,(MIN( Interface!$L$27-Interface!$L$25, X2-Interface!$L$25+1, Interface!$L$27-X1, X7 )),0)</f>
        <v>0</v>
      </c>
      <c r="Y25" s="206">
        <f>IF(Y24,(MIN( Interface!$L$27-Interface!$L$25, Y2-Interface!$L$25+1, Interface!$L$27-Y1, Y7 )),0)</f>
        <v>0</v>
      </c>
      <c r="Z25" s="206">
        <f>IF(Z24,(MIN( Interface!$L$27-Interface!$L$25, Z2-Interface!$L$25+1, Interface!$L$27-Z1, Z7 )),0)</f>
        <v>0</v>
      </c>
      <c r="AA25" s="206">
        <f>IF(AA24,(MIN( Interface!$L$27-Interface!$L$25, AA2-Interface!$L$25+1, Interface!$L$27-AA1, AA7 )),0)</f>
        <v>0</v>
      </c>
      <c r="AB25" s="206">
        <f>IF(AB24,(MIN( Interface!$L$27-Interface!$L$25, AB2-Interface!$L$25+1, Interface!$L$27-AB1, AB7 )),0)</f>
        <v>0</v>
      </c>
      <c r="AC25" s="206">
        <f>IF(AC24,(MIN( Interface!$L$27-Interface!$L$25, AC2-Interface!$L$25+1, Interface!$L$27-AC1, AC7 )),0)</f>
        <v>0</v>
      </c>
      <c r="AD25" s="206">
        <f>IF(AD24,(MIN( Interface!$L$27-Interface!$L$25, AD2-Interface!$L$25+1, Interface!$L$27-AD1, AD7 )),0)</f>
        <v>0</v>
      </c>
      <c r="AE25" s="206">
        <f>IF(AE24,(MIN( Interface!$L$27-Interface!$L$25, AE2-Interface!$L$25+1, Interface!$L$27-AE1, AE7 )),0)</f>
        <v>0</v>
      </c>
      <c r="AF25" s="206">
        <f>IF(AF24,(MIN( Interface!$L$27-Interface!$L$25, AF2-Interface!$L$25+1, Interface!$L$27-AF1, AF7 )),0)</f>
        <v>0</v>
      </c>
      <c r="AG25" s="206">
        <f>IF(AG24,(MIN( Interface!$L$27-Interface!$L$25, AG2-Interface!$L$25+1, Interface!$L$27-AG1, AG7 )),0)</f>
        <v>0</v>
      </c>
      <c r="AH25" s="206">
        <f>IF(AH24,(MIN( Interface!$L$27-Interface!$L$25, AH2-Interface!$L$25+1, Interface!$L$27-AH1, AH7 )),0)</f>
        <v>0</v>
      </c>
      <c r="AI25" s="206">
        <f>IF(AI24,(MIN( Interface!$L$27-Interface!$L$25, AI2-Interface!$L$25+1, Interface!$L$27-AI1, AI7 )),0)</f>
        <v>0</v>
      </c>
      <c r="AJ25" s="206">
        <f>IF(AJ24,(MIN( Interface!$L$27-Interface!$L$25, AJ2-Interface!$L$25+1, Interface!$L$27-AJ1, AJ7 )),0)</f>
        <v>0</v>
      </c>
      <c r="AK25" s="206">
        <f>IF(AK24,(MIN( Interface!$L$27-Interface!$L$25, AK2-Interface!$L$25+1, Interface!$L$27-AK1, AK7 )),0)</f>
        <v>0</v>
      </c>
      <c r="AL25" s="206">
        <f>IF(AL24,(MIN( Interface!$L$27-Interface!$L$25, AL2-Interface!$L$25+1, Interface!$L$27-AL1, AL7 )),0)</f>
        <v>0</v>
      </c>
      <c r="AM25" s="206">
        <f>IF(AM24,(MIN( Interface!$L$27-Interface!$L$25, AM2-Interface!$L$25+1, Interface!$L$27-AM1, AM7 )),0)</f>
        <v>0</v>
      </c>
      <c r="AN25" s="206">
        <f>IF(AN24,(MIN( Interface!$L$27-Interface!$L$25, AN2-Interface!$L$25+1, Interface!$L$27-AN1, AN7 )),0)</f>
        <v>0</v>
      </c>
      <c r="AO25" s="206">
        <f>IF(AO24,(MIN( Interface!$L$27-Interface!$L$25, AO2-Interface!$L$25+1, Interface!$L$27-AO1, AO7 )),0)</f>
        <v>0</v>
      </c>
      <c r="AP25" s="206">
        <f>IF(AP24,(MIN( Interface!$L$27-Interface!$L$25, AP2-Interface!$L$25+1, Interface!$L$27-AP1, AP7 )),0)</f>
        <v>0</v>
      </c>
      <c r="AQ25" s="206">
        <f>IF(AQ24,(MIN( Interface!$L$27-Interface!$L$25, AQ2-Interface!$L$25+1, Interface!$L$27-AQ1, AQ7 )),0)</f>
        <v>0</v>
      </c>
      <c r="AR25" s="206">
        <f>IF(AR24,(MIN( Interface!$L$27-Interface!$L$25, AR2-Interface!$L$25+1, Interface!$L$27-AR1, AR7 )),0)</f>
        <v>0</v>
      </c>
      <c r="AS25" s="206">
        <f>IF(AS24,(MIN( Interface!$L$27-Interface!$L$25, AS2-Interface!$L$25+1, Interface!$L$27-AS1, AS7 )),0)</f>
        <v>0</v>
      </c>
      <c r="AT25" s="206">
        <f>IF(AT24,(MIN( Interface!$L$27-Interface!$L$25, AT2-Interface!$L$25+1, Interface!$L$27-AT1, AT7 )),0)</f>
        <v>0</v>
      </c>
      <c r="AU25" s="206">
        <f>IF(AU24,(MIN( Interface!$L$27-Interface!$L$25, AU2-Interface!$L$25+1, Interface!$L$27-AU1, AU7 )),0)</f>
        <v>0</v>
      </c>
      <c r="AV25" s="206">
        <f>IF(AV24,(MIN( Interface!$L$27-Interface!$L$25, AV2-Interface!$L$25+1, Interface!$L$27-AV1, AV7 )),0)</f>
        <v>0</v>
      </c>
      <c r="AW25" s="206">
        <f>IF(AW24,(MIN( Interface!$L$27-Interface!$L$25, AW2-Interface!$L$25+1, Interface!$L$27-AW1, AW7 )),0)</f>
        <v>0</v>
      </c>
      <c r="AX25" s="206">
        <f>IF(AX24,(MIN( Interface!$L$27-Interface!$L$25, AX2-Interface!$L$25+1, Interface!$L$27-AX1, AX7 )),0)</f>
        <v>0</v>
      </c>
      <c r="AY25" s="206">
        <f>IF(AY24,(MIN( Interface!$L$27-Interface!$L$25, AY2-Interface!$L$25+1, Interface!$L$27-AY1, AY7 )),0)</f>
        <v>0</v>
      </c>
      <c r="AZ25" s="206">
        <f>IF(AZ24,(MIN( Interface!$L$27-Interface!$L$25, AZ2-Interface!$L$25+1, Interface!$L$27-AZ1, AZ7 )),0)</f>
        <v>0</v>
      </c>
      <c r="BA25" s="206">
        <f>IF(BA24,(MIN( Interface!$L$27-Interface!$L$25, BA2-Interface!$L$25+1, Interface!$L$27-BA1, BA7 )),0)</f>
        <v>0</v>
      </c>
      <c r="BB25" s="206">
        <f>IF(BB24,(MIN( Interface!$L$27-Interface!$L$25, BB2-Interface!$L$25+1, Interface!$L$27-BB1, BB7 )),0)</f>
        <v>0</v>
      </c>
      <c r="BC25" s="206">
        <f>IF(BC24,(MIN( Interface!$L$27-Interface!$L$25, BC2-Interface!$L$25+1, Interface!$L$27-BC1, BC7 )),0)</f>
        <v>0</v>
      </c>
      <c r="BD25" s="206">
        <f>IF(BD24,(MIN( Interface!$L$27-Interface!$L$25, BD2-Interface!$L$25+1, Interface!$L$27-BD1, BD7 )),0)</f>
        <v>0</v>
      </c>
      <c r="BE25" s="206">
        <f>IF(BE24,(MIN( Interface!$L$27-Interface!$L$25, BE2-Interface!$L$25+1, Interface!$L$27-BE1, BE7 )),0)</f>
        <v>0</v>
      </c>
      <c r="BF25" s="206">
        <f>IF(BF24,(MIN( Interface!$L$27-Interface!$L$25, BF2-Interface!$L$25+1, Interface!$L$27-BF1, BF7 )),0)</f>
        <v>0</v>
      </c>
      <c r="BG25" s="206">
        <f>IF(BG24,(MIN( Interface!$L$27-Interface!$L$25, BG2-Interface!$L$25+1, Interface!$L$27-BG1, BG7 )),0)</f>
        <v>0</v>
      </c>
      <c r="BH25" s="206">
        <f>IF(BH24,(MIN( Interface!$L$27-Interface!$L$25, BH2-Interface!$L$25+1, Interface!$L$27-BH1, BH7 )),0)</f>
        <v>0</v>
      </c>
      <c r="BI25" s="6"/>
      <c r="BJ25" s="6"/>
      <c r="BK25" s="6"/>
    </row>
    <row r="26" spans="5:63">
      <c r="E26" s="4" t="s">
        <v>163</v>
      </c>
      <c r="G26" s="4" t="s">
        <v>87</v>
      </c>
      <c r="J26" s="4"/>
      <c r="K26" s="46"/>
      <c r="L26" s="46">
        <f t="shared" ref="L26:AQ26" si="5">L25/L$7</f>
        <v>0</v>
      </c>
      <c r="M26" s="46">
        <f t="shared" si="5"/>
        <v>0</v>
      </c>
      <c r="N26" s="46">
        <f t="shared" si="5"/>
        <v>0</v>
      </c>
      <c r="O26" s="46">
        <f t="shared" si="5"/>
        <v>0</v>
      </c>
      <c r="P26" s="46">
        <f t="shared" si="5"/>
        <v>0</v>
      </c>
      <c r="Q26" s="46">
        <f t="shared" si="5"/>
        <v>0</v>
      </c>
      <c r="R26" s="46">
        <f t="shared" si="5"/>
        <v>0</v>
      </c>
      <c r="S26" s="46">
        <f t="shared" si="5"/>
        <v>0</v>
      </c>
      <c r="T26" s="46">
        <f t="shared" si="5"/>
        <v>0</v>
      </c>
      <c r="U26" s="46">
        <f t="shared" si="5"/>
        <v>0</v>
      </c>
      <c r="V26" s="46">
        <f t="shared" si="5"/>
        <v>0</v>
      </c>
      <c r="W26" s="46">
        <f t="shared" si="5"/>
        <v>0</v>
      </c>
      <c r="X26" s="46">
        <f t="shared" si="5"/>
        <v>0</v>
      </c>
      <c r="Y26" s="46">
        <f t="shared" si="5"/>
        <v>0</v>
      </c>
      <c r="Z26" s="46">
        <f t="shared" si="5"/>
        <v>0</v>
      </c>
      <c r="AA26" s="46">
        <f t="shared" si="5"/>
        <v>0</v>
      </c>
      <c r="AB26" s="46">
        <f t="shared" si="5"/>
        <v>0</v>
      </c>
      <c r="AC26" s="46">
        <f t="shared" si="5"/>
        <v>0</v>
      </c>
      <c r="AD26" s="46">
        <f t="shared" si="5"/>
        <v>0</v>
      </c>
      <c r="AE26" s="46">
        <f t="shared" si="5"/>
        <v>0</v>
      </c>
      <c r="AF26" s="46">
        <f t="shared" si="5"/>
        <v>0</v>
      </c>
      <c r="AG26" s="46">
        <f t="shared" si="5"/>
        <v>0</v>
      </c>
      <c r="AH26" s="46">
        <f t="shared" si="5"/>
        <v>0</v>
      </c>
      <c r="AI26" s="46">
        <f t="shared" si="5"/>
        <v>0</v>
      </c>
      <c r="AJ26" s="46">
        <f t="shared" si="5"/>
        <v>0</v>
      </c>
      <c r="AK26" s="46">
        <f t="shared" si="5"/>
        <v>0</v>
      </c>
      <c r="AL26" s="46">
        <f t="shared" si="5"/>
        <v>0</v>
      </c>
      <c r="AM26" s="46">
        <f t="shared" si="5"/>
        <v>0</v>
      </c>
      <c r="AN26" s="46">
        <f t="shared" si="5"/>
        <v>0</v>
      </c>
      <c r="AO26" s="46">
        <f t="shared" si="5"/>
        <v>0</v>
      </c>
      <c r="AP26" s="46">
        <f t="shared" si="5"/>
        <v>0</v>
      </c>
      <c r="AQ26" s="46">
        <f t="shared" si="5"/>
        <v>0</v>
      </c>
      <c r="AR26" s="46">
        <f t="shared" ref="AR26:BH26" si="6">AR25/AR$7</f>
        <v>0</v>
      </c>
      <c r="AS26" s="46">
        <f t="shared" si="6"/>
        <v>0</v>
      </c>
      <c r="AT26" s="46">
        <f t="shared" si="6"/>
        <v>0</v>
      </c>
      <c r="AU26" s="46">
        <f t="shared" si="6"/>
        <v>0</v>
      </c>
      <c r="AV26" s="46">
        <f t="shared" si="6"/>
        <v>0</v>
      </c>
      <c r="AW26" s="46">
        <f t="shared" si="6"/>
        <v>0</v>
      </c>
      <c r="AX26" s="46">
        <f t="shared" si="6"/>
        <v>0</v>
      </c>
      <c r="AY26" s="46">
        <f t="shared" si="6"/>
        <v>0</v>
      </c>
      <c r="AZ26" s="46">
        <f t="shared" si="6"/>
        <v>0</v>
      </c>
      <c r="BA26" s="46">
        <f t="shared" si="6"/>
        <v>0</v>
      </c>
      <c r="BB26" s="46">
        <f t="shared" si="6"/>
        <v>0</v>
      </c>
      <c r="BC26" s="46">
        <f t="shared" si="6"/>
        <v>0</v>
      </c>
      <c r="BD26" s="46">
        <f t="shared" si="6"/>
        <v>0</v>
      </c>
      <c r="BE26" s="46">
        <f t="shared" si="6"/>
        <v>0</v>
      </c>
      <c r="BF26" s="46">
        <f t="shared" si="6"/>
        <v>0</v>
      </c>
      <c r="BG26" s="46">
        <f t="shared" si="6"/>
        <v>0</v>
      </c>
      <c r="BH26" s="46">
        <f t="shared" si="6"/>
        <v>0</v>
      </c>
      <c r="BI26" s="6"/>
      <c r="BJ26" s="6"/>
      <c r="BK26" s="6"/>
    </row>
    <row r="27" spans="5:63" customFormat="1">
      <c r="E27" s="4"/>
      <c r="G27" s="4"/>
    </row>
    <row r="28" spans="5:63" customFormat="1">
      <c r="E28" s="4" t="s">
        <v>164</v>
      </c>
      <c r="G28" s="4" t="s">
        <v>161</v>
      </c>
      <c r="L28" t="b">
        <f>AND(Interface!$L$25&gt;Interface!$L$24, L2&gt;Interface!$L$24, L1&lt;=Interface!$L$25)</f>
        <v>0</v>
      </c>
      <c r="M28" t="b">
        <f>AND(Interface!$L$25&gt;Interface!$L$24, M2&gt;Interface!$L$24, M1&lt;=Interface!$L$25)</f>
        <v>0</v>
      </c>
      <c r="N28" t="b">
        <f>AND(Interface!$L$25&gt;Interface!$L$24, N2&gt;Interface!$L$24, N1&lt;=Interface!$L$25)</f>
        <v>0</v>
      </c>
      <c r="O28" t="b">
        <f>AND(Interface!$L$25&gt;Interface!$L$24, O2&gt;Interface!$L$24, O1&lt;=Interface!$L$25)</f>
        <v>0</v>
      </c>
      <c r="P28" t="b">
        <f>AND(Interface!$L$25&gt;Interface!$L$24, P2&gt;Interface!$L$24, P1&lt;=Interface!$L$25)</f>
        <v>0</v>
      </c>
      <c r="Q28" t="b">
        <f>AND(Interface!$L$25&gt;Interface!$L$24, Q2&gt;Interface!$L$24, Q1&lt;=Interface!$L$25)</f>
        <v>0</v>
      </c>
      <c r="R28" t="b">
        <f>AND(Interface!$L$25&gt;Interface!$L$24, R2&gt;Interface!$L$24, R1&lt;=Interface!$L$25)</f>
        <v>0</v>
      </c>
      <c r="S28" t="b">
        <f>AND(Interface!$L$25&gt;Interface!$L$24, S2&gt;Interface!$L$24, S1&lt;=Interface!$L$25)</f>
        <v>0</v>
      </c>
      <c r="T28" t="b">
        <f>AND(Interface!$L$25&gt;Interface!$L$24, T2&gt;Interface!$L$24, T1&lt;=Interface!$L$25)</f>
        <v>0</v>
      </c>
      <c r="U28" t="b">
        <f>AND(Interface!$L$25&gt;Interface!$L$24, U2&gt;Interface!$L$24, U1&lt;=Interface!$L$25)</f>
        <v>0</v>
      </c>
      <c r="V28" t="b">
        <f>AND(Interface!$L$25&gt;Interface!$L$24, V2&gt;Interface!$L$24, V1&lt;=Interface!$L$25)</f>
        <v>0</v>
      </c>
      <c r="W28" t="b">
        <f>AND(Interface!$L$25&gt;Interface!$L$24, W2&gt;Interface!$L$24, W1&lt;=Interface!$L$25)</f>
        <v>0</v>
      </c>
      <c r="X28" t="b">
        <f>AND(Interface!$L$25&gt;Interface!$L$24, X2&gt;Interface!$L$24, X1&lt;=Interface!$L$25)</f>
        <v>0</v>
      </c>
      <c r="Y28" t="b">
        <f>AND(Interface!$L$25&gt;Interface!$L$24, Y2&gt;Interface!$L$24, Y1&lt;=Interface!$L$25)</f>
        <v>0</v>
      </c>
      <c r="Z28" t="b">
        <f>AND(Interface!$L$25&gt;Interface!$L$24, Z2&gt;Interface!$L$24, Z1&lt;=Interface!$L$25)</f>
        <v>0</v>
      </c>
      <c r="AA28" t="b">
        <f>AND(Interface!$L$25&gt;Interface!$L$24, AA2&gt;Interface!$L$24, AA1&lt;=Interface!$L$25)</f>
        <v>0</v>
      </c>
      <c r="AB28" t="b">
        <f>AND(Interface!$L$25&gt;Interface!$L$24, AB2&gt;Interface!$L$24, AB1&lt;=Interface!$L$25)</f>
        <v>0</v>
      </c>
      <c r="AC28" t="b">
        <f>AND(Interface!$L$25&gt;Interface!$L$24, AC2&gt;Interface!$L$24, AC1&lt;=Interface!$L$25)</f>
        <v>0</v>
      </c>
      <c r="AD28" t="b">
        <f>AND(Interface!$L$25&gt;Interface!$L$24, AD2&gt;Interface!$L$24, AD1&lt;=Interface!$L$25)</f>
        <v>0</v>
      </c>
      <c r="AE28" t="b">
        <f>AND(Interface!$L$25&gt;Interface!$L$24, AE2&gt;Interface!$L$24, AE1&lt;=Interface!$L$25)</f>
        <v>0</v>
      </c>
      <c r="AF28" t="b">
        <f>AND(Interface!$L$25&gt;Interface!$L$24, AF2&gt;Interface!$L$24, AF1&lt;=Interface!$L$25)</f>
        <v>0</v>
      </c>
      <c r="AG28" t="b">
        <f>AND(Interface!$L$25&gt;Interface!$L$24, AG2&gt;Interface!$L$24, AG1&lt;=Interface!$L$25)</f>
        <v>0</v>
      </c>
      <c r="AH28" t="b">
        <f>AND(Interface!$L$25&gt;Interface!$L$24, AH2&gt;Interface!$L$24, AH1&lt;=Interface!$L$25)</f>
        <v>0</v>
      </c>
      <c r="AI28" t="b">
        <f>AND(Interface!$L$25&gt;Interface!$L$24, AI2&gt;Interface!$L$24, AI1&lt;=Interface!$L$25)</f>
        <v>0</v>
      </c>
      <c r="AJ28" t="b">
        <f>AND(Interface!$L$25&gt;Interface!$L$24, AJ2&gt;Interface!$L$24, AJ1&lt;=Interface!$L$25)</f>
        <v>0</v>
      </c>
      <c r="AK28" t="b">
        <f>AND(Interface!$L$25&gt;Interface!$L$24, AK2&gt;Interface!$L$24, AK1&lt;=Interface!$L$25)</f>
        <v>0</v>
      </c>
      <c r="AL28" t="b">
        <f>AND(Interface!$L$25&gt;Interface!$L$24, AL2&gt;Interface!$L$24, AL1&lt;=Interface!$L$25)</f>
        <v>0</v>
      </c>
      <c r="AM28" t="b">
        <f>AND(Interface!$L$25&gt;Interface!$L$24, AM2&gt;Interface!$L$24, AM1&lt;=Interface!$L$25)</f>
        <v>0</v>
      </c>
      <c r="AN28" t="b">
        <f>AND(Interface!$L$25&gt;Interface!$L$24, AN2&gt;Interface!$L$24, AN1&lt;=Interface!$L$25)</f>
        <v>0</v>
      </c>
      <c r="AO28" t="b">
        <f>AND(Interface!$L$25&gt;Interface!$L$24, AO2&gt;Interface!$L$24, AO1&lt;=Interface!$L$25)</f>
        <v>0</v>
      </c>
      <c r="AP28" t="b">
        <f>AND(Interface!$L$25&gt;Interface!$L$24, AP2&gt;Interface!$L$24, AP1&lt;=Interface!$L$25)</f>
        <v>0</v>
      </c>
      <c r="AQ28" t="b">
        <f>AND(Interface!$L$25&gt;Interface!$L$24, AQ2&gt;Interface!$L$24, AQ1&lt;=Interface!$L$25)</f>
        <v>0</v>
      </c>
      <c r="AR28" t="b">
        <f>AND(Interface!$L$25&gt;Interface!$L$24, AR2&gt;Interface!$L$24, AR1&lt;=Interface!$L$25)</f>
        <v>0</v>
      </c>
      <c r="AS28" t="b">
        <f>AND(Interface!$L$25&gt;Interface!$L$24, AS2&gt;Interface!$L$24, AS1&lt;=Interface!$L$25)</f>
        <v>0</v>
      </c>
      <c r="AT28" t="b">
        <f>AND(Interface!$L$25&gt;Interface!$L$24, AT2&gt;Interface!$L$24, AT1&lt;=Interface!$L$25)</f>
        <v>0</v>
      </c>
      <c r="AU28" t="b">
        <f>AND(Interface!$L$25&gt;Interface!$L$24, AU2&gt;Interface!$L$24, AU1&lt;=Interface!$L$25)</f>
        <v>0</v>
      </c>
      <c r="AV28" t="b">
        <f>AND(Interface!$L$25&gt;Interface!$L$24, AV2&gt;Interface!$L$24, AV1&lt;=Interface!$L$25)</f>
        <v>0</v>
      </c>
      <c r="AW28" t="b">
        <f>AND(Interface!$L$25&gt;Interface!$L$24, AW2&gt;Interface!$L$24, AW1&lt;=Interface!$L$25)</f>
        <v>0</v>
      </c>
      <c r="AX28" t="b">
        <f>AND(Interface!$L$25&gt;Interface!$L$24, AX2&gt;Interface!$L$24, AX1&lt;=Interface!$L$25)</f>
        <v>0</v>
      </c>
      <c r="AY28" t="b">
        <f>AND(Interface!$L$25&gt;Interface!$L$24, AY2&gt;Interface!$L$24, AY1&lt;=Interface!$L$25)</f>
        <v>0</v>
      </c>
      <c r="AZ28" t="b">
        <f>AND(Interface!$L$25&gt;Interface!$L$24, AZ2&gt;Interface!$L$24, AZ1&lt;=Interface!$L$25)</f>
        <v>0</v>
      </c>
      <c r="BA28" t="b">
        <f>AND(Interface!$L$25&gt;Interface!$L$24, BA2&gt;Interface!$L$24, BA1&lt;=Interface!$L$25)</f>
        <v>0</v>
      </c>
      <c r="BB28" t="b">
        <f>AND(Interface!$L$25&gt;Interface!$L$24, BB2&gt;Interface!$L$24, BB1&lt;=Interface!$L$25)</f>
        <v>0</v>
      </c>
      <c r="BC28" t="b">
        <f>AND(Interface!$L$25&gt;Interface!$L$24, BC2&gt;Interface!$L$24, BC1&lt;=Interface!$L$25)</f>
        <v>0</v>
      </c>
      <c r="BD28" t="b">
        <f>AND(Interface!$L$25&gt;Interface!$L$24, BD2&gt;Interface!$L$24, BD1&lt;=Interface!$L$25)</f>
        <v>0</v>
      </c>
      <c r="BE28" t="b">
        <f>AND(Interface!$L$25&gt;Interface!$L$24, BE2&gt;Interface!$L$24, BE1&lt;=Interface!$L$25)</f>
        <v>0</v>
      </c>
      <c r="BF28" t="b">
        <f>AND(Interface!$L$25&gt;Interface!$L$24, BF2&gt;Interface!$L$24, BF1&lt;=Interface!$L$25)</f>
        <v>0</v>
      </c>
      <c r="BG28" t="b">
        <f>AND(Interface!$L$25&gt;Interface!$L$24, BG2&gt;Interface!$L$24, BG1&lt;=Interface!$L$25)</f>
        <v>0</v>
      </c>
      <c r="BH28" t="b">
        <f>AND(Interface!$L$25&gt;Interface!$L$24, BH2&gt;Interface!$L$24, BH1&lt;=Interface!$L$25)</f>
        <v>0</v>
      </c>
    </row>
    <row r="29" spans="5:63" customFormat="1">
      <c r="E29" s="4" t="s">
        <v>165</v>
      </c>
      <c r="G29" s="4" t="s">
        <v>161</v>
      </c>
      <c r="L29" t="b">
        <f>AND(L28, Interface!$L$21&gt;L1, Interface!$L$12&lt;&gt;0)</f>
        <v>0</v>
      </c>
      <c r="M29" t="b">
        <f>AND(M28, Interface!$L$21&gt;M1, Interface!$L$12&lt;&gt;0)</f>
        <v>0</v>
      </c>
      <c r="N29" t="b">
        <f>AND(N28, Interface!$L$21&gt;N1, Interface!$L$12&lt;&gt;0)</f>
        <v>0</v>
      </c>
      <c r="O29" t="b">
        <f>AND(O28, Interface!$L$21&gt;O1, Interface!$L$12&lt;&gt;0)</f>
        <v>0</v>
      </c>
      <c r="P29" t="b">
        <f>AND(P28, Interface!$L$21&gt;P1, Interface!$L$12&lt;&gt;0)</f>
        <v>0</v>
      </c>
      <c r="Q29" t="b">
        <f>AND(Q28, Interface!$L$21&gt;Q1, Interface!$L$12&lt;&gt;0)</f>
        <v>0</v>
      </c>
      <c r="R29" t="b">
        <f>AND(R28, Interface!$L$21&gt;R1, Interface!$L$12&lt;&gt;0)</f>
        <v>0</v>
      </c>
      <c r="S29" t="b">
        <f>AND(S28, Interface!$L$21&gt;S1, Interface!$L$12&lt;&gt;0)</f>
        <v>0</v>
      </c>
      <c r="T29" t="b">
        <f>AND(T28, Interface!$L$21&gt;T1, Interface!$L$12&lt;&gt;0)</f>
        <v>0</v>
      </c>
      <c r="U29" t="b">
        <f>AND(U28, Interface!$L$21&gt;U1, Interface!$L$12&lt;&gt;0)</f>
        <v>0</v>
      </c>
      <c r="V29" t="b">
        <f>AND(V28, Interface!$L$21&gt;V1, Interface!$L$12&lt;&gt;0)</f>
        <v>0</v>
      </c>
      <c r="W29" t="b">
        <f>AND(W28, Interface!$L$21&gt;W1, Interface!$L$12&lt;&gt;0)</f>
        <v>0</v>
      </c>
      <c r="X29" t="b">
        <f>AND(X28, Interface!$L$21&gt;X1, Interface!$L$12&lt;&gt;0)</f>
        <v>0</v>
      </c>
      <c r="Y29" t="b">
        <f>AND(Y28, Interface!$L$21&gt;Y1, Interface!$L$12&lt;&gt;0)</f>
        <v>0</v>
      </c>
      <c r="Z29" t="b">
        <f>AND(Z28, Interface!$L$21&gt;Z1, Interface!$L$12&lt;&gt;0)</f>
        <v>0</v>
      </c>
      <c r="AA29" t="b">
        <f>AND(AA28, Interface!$L$21&gt;AA1, Interface!$L$12&lt;&gt;0)</f>
        <v>0</v>
      </c>
      <c r="AB29" t="b">
        <f>AND(AB28, Interface!$L$21&gt;AB1, Interface!$L$12&lt;&gt;0)</f>
        <v>0</v>
      </c>
      <c r="AC29" t="b">
        <f>AND(AC28, Interface!$L$21&gt;AC1, Interface!$L$12&lt;&gt;0)</f>
        <v>0</v>
      </c>
      <c r="AD29" t="b">
        <f>AND(AD28, Interface!$L$21&gt;AD1, Interface!$L$12&lt;&gt;0)</f>
        <v>0</v>
      </c>
      <c r="AE29" t="b">
        <f>AND(AE28, Interface!$L$21&gt;AE1, Interface!$L$12&lt;&gt;0)</f>
        <v>0</v>
      </c>
      <c r="AF29" t="b">
        <f>AND(AF28, Interface!$L$21&gt;AF1, Interface!$L$12&lt;&gt;0)</f>
        <v>0</v>
      </c>
      <c r="AG29" t="b">
        <f>AND(AG28, Interface!$L$21&gt;AG1, Interface!$L$12&lt;&gt;0)</f>
        <v>0</v>
      </c>
      <c r="AH29" t="b">
        <f>AND(AH28, Interface!$L$21&gt;AH1, Interface!$L$12&lt;&gt;0)</f>
        <v>0</v>
      </c>
      <c r="AI29" t="b">
        <f>AND(AI28, Interface!$L$21&gt;AI1, Interface!$L$12&lt;&gt;0)</f>
        <v>0</v>
      </c>
      <c r="AJ29" t="b">
        <f>AND(AJ28, Interface!$L$21&gt;AJ1, Interface!$L$12&lt;&gt;0)</f>
        <v>0</v>
      </c>
      <c r="AK29" t="b">
        <f>AND(AK28, Interface!$L$21&gt;AK1, Interface!$L$12&lt;&gt;0)</f>
        <v>0</v>
      </c>
      <c r="AL29" t="b">
        <f>AND(AL28, Interface!$L$21&gt;AL1, Interface!$L$12&lt;&gt;0)</f>
        <v>0</v>
      </c>
      <c r="AM29" t="b">
        <f>AND(AM28, Interface!$L$21&gt;AM1, Interface!$L$12&lt;&gt;0)</f>
        <v>0</v>
      </c>
      <c r="AN29" t="b">
        <f>AND(AN28, Interface!$L$21&gt;AN1, Interface!$L$12&lt;&gt;0)</f>
        <v>0</v>
      </c>
      <c r="AO29" t="b">
        <f>AND(AO28, Interface!$L$21&gt;AO1, Interface!$L$12&lt;&gt;0)</f>
        <v>0</v>
      </c>
      <c r="AP29" t="b">
        <f>AND(AP28, Interface!$L$21&gt;AP1, Interface!$L$12&lt;&gt;0)</f>
        <v>0</v>
      </c>
      <c r="AQ29" t="b">
        <f>AND(AQ28, Interface!$L$21&gt;AQ1, Interface!$L$12&lt;&gt;0)</f>
        <v>0</v>
      </c>
      <c r="AR29" t="b">
        <f>AND(AR28, Interface!$L$21&gt;AR1, Interface!$L$12&lt;&gt;0)</f>
        <v>0</v>
      </c>
      <c r="AS29" t="b">
        <f>AND(AS28, Interface!$L$21&gt;AS1, Interface!$L$12&lt;&gt;0)</f>
        <v>0</v>
      </c>
      <c r="AT29" t="b">
        <f>AND(AT28, Interface!$L$21&gt;AT1, Interface!$L$12&lt;&gt;0)</f>
        <v>0</v>
      </c>
      <c r="AU29" t="b">
        <f>AND(AU28, Interface!$L$21&gt;AU1, Interface!$L$12&lt;&gt;0)</f>
        <v>0</v>
      </c>
      <c r="AV29" t="b">
        <f>AND(AV28, Interface!$L$21&gt;AV1, Interface!$L$12&lt;&gt;0)</f>
        <v>0</v>
      </c>
      <c r="AW29" t="b">
        <f>AND(AW28, Interface!$L$21&gt;AW1, Interface!$L$12&lt;&gt;0)</f>
        <v>0</v>
      </c>
      <c r="AX29" t="b">
        <f>AND(AX28, Interface!$L$21&gt;AX1, Interface!$L$12&lt;&gt;0)</f>
        <v>0</v>
      </c>
      <c r="AY29" t="b">
        <f>AND(AY28, Interface!$L$21&gt;AY1, Interface!$L$12&lt;&gt;0)</f>
        <v>0</v>
      </c>
      <c r="AZ29" t="b">
        <f>AND(AZ28, Interface!$L$21&gt;AZ1, Interface!$L$12&lt;&gt;0)</f>
        <v>0</v>
      </c>
      <c r="BA29" t="b">
        <f>AND(BA28, Interface!$L$21&gt;BA1, Interface!$L$12&lt;&gt;0)</f>
        <v>0</v>
      </c>
      <c r="BB29" t="b">
        <f>AND(BB28, Interface!$L$21&gt;BB1, Interface!$L$12&lt;&gt;0)</f>
        <v>0</v>
      </c>
      <c r="BC29" t="b">
        <f>AND(BC28, Interface!$L$21&gt;BC1, Interface!$L$12&lt;&gt;0)</f>
        <v>0</v>
      </c>
      <c r="BD29" t="b">
        <f>AND(BD28, Interface!$L$21&gt;BD1, Interface!$L$12&lt;&gt;0)</f>
        <v>0</v>
      </c>
      <c r="BE29" t="b">
        <f>AND(BE28, Interface!$L$21&gt;BE1, Interface!$L$12&lt;&gt;0)</f>
        <v>0</v>
      </c>
      <c r="BF29" t="b">
        <f>AND(BF28, Interface!$L$21&gt;BF1, Interface!$L$12&lt;&gt;0)</f>
        <v>0</v>
      </c>
      <c r="BG29" t="b">
        <f>AND(BG28, Interface!$L$21&gt;BG1, Interface!$L$12&lt;&gt;0)</f>
        <v>0</v>
      </c>
      <c r="BH29" t="b">
        <f>AND(BH28, Interface!$L$21&gt;BH1, Interface!$L$12&lt;&gt;0)</f>
        <v>0</v>
      </c>
    </row>
    <row r="30" spans="5:63" customFormat="1">
      <c r="E30" s="4" t="s">
        <v>166</v>
      </c>
      <c r="G30" s="4" t="s">
        <v>161</v>
      </c>
      <c r="L30" t="b">
        <f>AND(L28, Interface!$L$25&gt;L1, L2&gt;Interface!$L$21)</f>
        <v>0</v>
      </c>
      <c r="M30" t="b">
        <f>AND(M28, Interface!$L$25&gt;M1, M2&gt;Interface!$L$21)</f>
        <v>0</v>
      </c>
      <c r="N30" t="b">
        <f>AND(N28, Interface!$L$25&gt;N1, N2&gt;Interface!$L$21)</f>
        <v>0</v>
      </c>
      <c r="O30" t="b">
        <f>AND(O28, Interface!$L$25&gt;O1, O2&gt;Interface!$L$21)</f>
        <v>0</v>
      </c>
      <c r="P30" t="b">
        <f>AND(P28, Interface!$L$25&gt;P1, P2&gt;Interface!$L$21)</f>
        <v>0</v>
      </c>
      <c r="Q30" t="b">
        <f>AND(Q28, Interface!$L$25&gt;Q1, Q2&gt;Interface!$L$21)</f>
        <v>0</v>
      </c>
      <c r="R30" t="b">
        <f>AND(R28, Interface!$L$25&gt;R1, R2&gt;Interface!$L$21)</f>
        <v>0</v>
      </c>
      <c r="S30" t="b">
        <f>AND(S28, Interface!$L$25&gt;S1, S2&gt;Interface!$L$21)</f>
        <v>0</v>
      </c>
      <c r="T30" t="b">
        <f>AND(T28, Interface!$L$25&gt;T1, T2&gt;Interface!$L$21)</f>
        <v>0</v>
      </c>
      <c r="U30" t="b">
        <f>AND(U28, Interface!$L$25&gt;U1, U2&gt;Interface!$L$21)</f>
        <v>0</v>
      </c>
      <c r="V30" t="b">
        <f>AND(V28, Interface!$L$25&gt;V1, V2&gt;Interface!$L$21)</f>
        <v>0</v>
      </c>
      <c r="W30" t="b">
        <f>AND(W28, Interface!$L$25&gt;W1, W2&gt;Interface!$L$21)</f>
        <v>0</v>
      </c>
      <c r="X30" t="b">
        <f>AND(X28, Interface!$L$25&gt;X1, X2&gt;Interface!$L$21)</f>
        <v>0</v>
      </c>
      <c r="Y30" t="b">
        <f>AND(Y28, Interface!$L$25&gt;Y1, Y2&gt;Interface!$L$21)</f>
        <v>0</v>
      </c>
      <c r="Z30" t="b">
        <f>AND(Z28, Interface!$L$25&gt;Z1, Z2&gt;Interface!$L$21)</f>
        <v>0</v>
      </c>
      <c r="AA30" t="b">
        <f>AND(AA28, Interface!$L$25&gt;AA1, AA2&gt;Interface!$L$21)</f>
        <v>0</v>
      </c>
      <c r="AB30" t="b">
        <f>AND(AB28, Interface!$L$25&gt;AB1, AB2&gt;Interface!$L$21)</f>
        <v>0</v>
      </c>
      <c r="AC30" t="b">
        <f>AND(AC28, Interface!$L$25&gt;AC1, AC2&gt;Interface!$L$21)</f>
        <v>0</v>
      </c>
      <c r="AD30" t="b">
        <f>AND(AD28, Interface!$L$25&gt;AD1, AD2&gt;Interface!$L$21)</f>
        <v>0</v>
      </c>
      <c r="AE30" t="b">
        <f>AND(AE28, Interface!$L$25&gt;AE1, AE2&gt;Interface!$L$21)</f>
        <v>0</v>
      </c>
      <c r="AF30" t="b">
        <f>AND(AF28, Interface!$L$25&gt;AF1, AF2&gt;Interface!$L$21)</f>
        <v>0</v>
      </c>
      <c r="AG30" t="b">
        <f>AND(AG28, Interface!$L$25&gt;AG1, AG2&gt;Interface!$L$21)</f>
        <v>0</v>
      </c>
      <c r="AH30" t="b">
        <f>AND(AH28, Interface!$L$25&gt;AH1, AH2&gt;Interface!$L$21)</f>
        <v>0</v>
      </c>
      <c r="AI30" t="b">
        <f>AND(AI28, Interface!$L$25&gt;AI1, AI2&gt;Interface!$L$21)</f>
        <v>0</v>
      </c>
      <c r="AJ30" t="b">
        <f>AND(AJ28, Interface!$L$25&gt;AJ1, AJ2&gt;Interface!$L$21)</f>
        <v>0</v>
      </c>
      <c r="AK30" t="b">
        <f>AND(AK28, Interface!$L$25&gt;AK1, AK2&gt;Interface!$L$21)</f>
        <v>0</v>
      </c>
      <c r="AL30" t="b">
        <f>AND(AL28, Interface!$L$25&gt;AL1, AL2&gt;Interface!$L$21)</f>
        <v>0</v>
      </c>
      <c r="AM30" t="b">
        <f>AND(AM28, Interface!$L$25&gt;AM1, AM2&gt;Interface!$L$21)</f>
        <v>0</v>
      </c>
      <c r="AN30" t="b">
        <f>AND(AN28, Interface!$L$25&gt;AN1, AN2&gt;Interface!$L$21)</f>
        <v>0</v>
      </c>
      <c r="AO30" t="b">
        <f>AND(AO28, Interface!$L$25&gt;AO1, AO2&gt;Interface!$L$21)</f>
        <v>0</v>
      </c>
      <c r="AP30" t="b">
        <f>AND(AP28, Interface!$L$25&gt;AP1, AP2&gt;Interface!$L$21)</f>
        <v>0</v>
      </c>
      <c r="AQ30" t="b">
        <f>AND(AQ28, Interface!$L$25&gt;AQ1, AQ2&gt;Interface!$L$21)</f>
        <v>0</v>
      </c>
      <c r="AR30" t="b">
        <f>AND(AR28, Interface!$L$25&gt;AR1, AR2&gt;Interface!$L$21)</f>
        <v>0</v>
      </c>
      <c r="AS30" t="b">
        <f>AND(AS28, Interface!$L$25&gt;AS1, AS2&gt;Interface!$L$21)</f>
        <v>0</v>
      </c>
      <c r="AT30" t="b">
        <f>AND(AT28, Interface!$L$25&gt;AT1, AT2&gt;Interface!$L$21)</f>
        <v>0</v>
      </c>
      <c r="AU30" t="b">
        <f>AND(AU28, Interface!$L$25&gt;AU1, AU2&gt;Interface!$L$21)</f>
        <v>0</v>
      </c>
      <c r="AV30" t="b">
        <f>AND(AV28, Interface!$L$25&gt;AV1, AV2&gt;Interface!$L$21)</f>
        <v>0</v>
      </c>
      <c r="AW30" t="b">
        <f>AND(AW28, Interface!$L$25&gt;AW1, AW2&gt;Interface!$L$21)</f>
        <v>0</v>
      </c>
      <c r="AX30" t="b">
        <f>AND(AX28, Interface!$L$25&gt;AX1, AX2&gt;Interface!$L$21)</f>
        <v>0</v>
      </c>
      <c r="AY30" t="b">
        <f>AND(AY28, Interface!$L$25&gt;AY1, AY2&gt;Interface!$L$21)</f>
        <v>0</v>
      </c>
      <c r="AZ30" t="b">
        <f>AND(AZ28, Interface!$L$25&gt;AZ1, AZ2&gt;Interface!$L$21)</f>
        <v>0</v>
      </c>
      <c r="BA30" t="b">
        <f>AND(BA28, Interface!$L$25&gt;BA1, BA2&gt;Interface!$L$21)</f>
        <v>0</v>
      </c>
      <c r="BB30" t="b">
        <f>AND(BB28, Interface!$L$25&gt;BB1, BB2&gt;Interface!$L$21)</f>
        <v>0</v>
      </c>
      <c r="BC30" t="b">
        <f>AND(BC28, Interface!$L$25&gt;BC1, BC2&gt;Interface!$L$21)</f>
        <v>0</v>
      </c>
      <c r="BD30" t="b">
        <f>AND(BD28, Interface!$L$25&gt;BD1, BD2&gt;Interface!$L$21)</f>
        <v>0</v>
      </c>
      <c r="BE30" t="b">
        <f>AND(BE28, Interface!$L$25&gt;BE1, BE2&gt;Interface!$L$21)</f>
        <v>0</v>
      </c>
      <c r="BF30" t="b">
        <f>AND(BF28, Interface!$L$25&gt;BF1, BF2&gt;Interface!$L$21)</f>
        <v>0</v>
      </c>
      <c r="BG30" t="b">
        <f>AND(BG28, Interface!$L$25&gt;BG1, BG2&gt;Interface!$L$21)</f>
        <v>0</v>
      </c>
      <c r="BH30" t="b">
        <f>AND(BH28, Interface!$L$25&gt;BH1, BH2&gt;Interface!$L$21)</f>
        <v>0</v>
      </c>
    </row>
    <row r="31" spans="5:63" customFormat="1">
      <c r="E31" s="4" t="s">
        <v>167</v>
      </c>
      <c r="G31" s="4" t="s">
        <v>61</v>
      </c>
      <c r="L31">
        <f>IF(L29,(MIN( Interface!$L$21-Interface!$L$24, L2-Interface!$L$24+1, Interface!$L$21-L1, L7 )),0)</f>
        <v>0</v>
      </c>
      <c r="M31">
        <f>IF(M29,(MIN( Interface!$L$21-Interface!$L$24, M2-Interface!$L$24+1, Interface!$L$21-M1, M7 )),0)</f>
        <v>0</v>
      </c>
      <c r="N31">
        <f>IF(N29,(MIN( Interface!$L$21-Interface!$L$24, N2-Interface!$L$24+1, Interface!$L$21-N1, N7 )),0)</f>
        <v>0</v>
      </c>
      <c r="O31">
        <f>IF(O29,(MIN( Interface!$L$21-Interface!$L$24, O2-Interface!$L$24+1, Interface!$L$21-O1, O7 )),0)</f>
        <v>0</v>
      </c>
      <c r="P31">
        <f>IF(P29,(MIN( Interface!$L$21-Interface!$L$24, P2-Interface!$L$24+1, Interface!$L$21-P1, P7 )),0)</f>
        <v>0</v>
      </c>
      <c r="Q31">
        <f>IF(Q29,(MIN( Interface!$L$21-Interface!$L$24, Q2-Interface!$L$24+1, Interface!$L$21-Q1, Q7 )),0)</f>
        <v>0</v>
      </c>
      <c r="R31">
        <f>IF(R29,(MIN( Interface!$L$21-Interface!$L$24, R2-Interface!$L$24+1, Interface!$L$21-R1, R7 )),0)</f>
        <v>0</v>
      </c>
      <c r="S31">
        <f>IF(S29,(MIN( Interface!$L$21-Interface!$L$24, S2-Interface!$L$24+1, Interface!$L$21-S1, S7 )),0)</f>
        <v>0</v>
      </c>
      <c r="T31">
        <f>IF(T29,(MIN( Interface!$L$21-Interface!$L$24, T2-Interface!$L$24+1, Interface!$L$21-T1, T7 )),0)</f>
        <v>0</v>
      </c>
      <c r="U31">
        <f>IF(U29,(MIN( Interface!$L$21-Interface!$L$24, U2-Interface!$L$24+1, Interface!$L$21-U1, U7 )),0)</f>
        <v>0</v>
      </c>
      <c r="V31">
        <f>IF(V29,(MIN( Interface!$L$21-Interface!$L$24, V2-Interface!$L$24+1, Interface!$L$21-V1, V7 )),0)</f>
        <v>0</v>
      </c>
      <c r="W31">
        <f>IF(W29,(MIN( Interface!$L$21-Interface!$L$24, W2-Interface!$L$24+1, Interface!$L$21-W1, W7 )),0)</f>
        <v>0</v>
      </c>
      <c r="X31">
        <f>IF(X29,(MIN( Interface!$L$21-Interface!$L$24, X2-Interface!$L$24+1, Interface!$L$21-X1, X7 )),0)</f>
        <v>0</v>
      </c>
      <c r="Y31">
        <f>IF(Y29,(MIN( Interface!$L$21-Interface!$L$24, Y2-Interface!$L$24+1, Interface!$L$21-Y1, Y7 )),0)</f>
        <v>0</v>
      </c>
      <c r="Z31">
        <f>IF(Z29,(MIN( Interface!$L$21-Interface!$L$24, Z2-Interface!$L$24+1, Interface!$L$21-Z1, Z7 )),0)</f>
        <v>0</v>
      </c>
      <c r="AA31">
        <f>IF(AA29,(MIN( Interface!$L$21-Interface!$L$24, AA2-Interface!$L$24+1, Interface!$L$21-AA1, AA7 )),0)</f>
        <v>0</v>
      </c>
      <c r="AB31">
        <f>IF(AB29,(MIN( Interface!$L$21-Interface!$L$24, AB2-Interface!$L$24+1, Interface!$L$21-AB1, AB7 )),0)</f>
        <v>0</v>
      </c>
      <c r="AC31">
        <f>IF(AC29,(MIN( Interface!$L$21-Interface!$L$24, AC2-Interface!$L$24+1, Interface!$L$21-AC1, AC7 )),0)</f>
        <v>0</v>
      </c>
      <c r="AD31">
        <f>IF(AD29,(MIN( Interface!$L$21-Interface!$L$24, AD2-Interface!$L$24+1, Interface!$L$21-AD1, AD7 )),0)</f>
        <v>0</v>
      </c>
      <c r="AE31">
        <f>IF(AE29,(MIN( Interface!$L$21-Interface!$L$24, AE2-Interface!$L$24+1, Interface!$L$21-AE1, AE7 )),0)</f>
        <v>0</v>
      </c>
      <c r="AF31">
        <f>IF(AF29,(MIN( Interface!$L$21-Interface!$L$24, AF2-Interface!$L$24+1, Interface!$L$21-AF1, AF7 )),0)</f>
        <v>0</v>
      </c>
      <c r="AG31">
        <f>IF(AG29,(MIN( Interface!$L$21-Interface!$L$24, AG2-Interface!$L$24+1, Interface!$L$21-AG1, AG7 )),0)</f>
        <v>0</v>
      </c>
      <c r="AH31">
        <f>IF(AH29,(MIN( Interface!$L$21-Interface!$L$24, AH2-Interface!$L$24+1, Interface!$L$21-AH1, AH7 )),0)</f>
        <v>0</v>
      </c>
      <c r="AI31">
        <f>IF(AI29,(MIN( Interface!$L$21-Interface!$L$24, AI2-Interface!$L$24+1, Interface!$L$21-AI1, AI7 )),0)</f>
        <v>0</v>
      </c>
      <c r="AJ31">
        <f>IF(AJ29,(MIN( Interface!$L$21-Interface!$L$24, AJ2-Interface!$L$24+1, Interface!$L$21-AJ1, AJ7 )),0)</f>
        <v>0</v>
      </c>
      <c r="AK31">
        <f>IF(AK29,(MIN( Interface!$L$21-Interface!$L$24, AK2-Interface!$L$24+1, Interface!$L$21-AK1, AK7 )),0)</f>
        <v>0</v>
      </c>
      <c r="AL31">
        <f>IF(AL29,(MIN( Interface!$L$21-Interface!$L$24, AL2-Interface!$L$24+1, Interface!$L$21-AL1, AL7 )),0)</f>
        <v>0</v>
      </c>
      <c r="AM31">
        <f>IF(AM29,(MIN( Interface!$L$21-Interface!$L$24, AM2-Interface!$L$24+1, Interface!$L$21-AM1, AM7 )),0)</f>
        <v>0</v>
      </c>
      <c r="AN31">
        <f>IF(AN29,(MIN( Interface!$L$21-Interface!$L$24, AN2-Interface!$L$24+1, Interface!$L$21-AN1, AN7 )),0)</f>
        <v>0</v>
      </c>
      <c r="AO31">
        <f>IF(AO29,(MIN( Interface!$L$21-Interface!$L$24, AO2-Interface!$L$24+1, Interface!$L$21-AO1, AO7 )),0)</f>
        <v>0</v>
      </c>
      <c r="AP31">
        <f>IF(AP29,(MIN( Interface!$L$21-Interface!$L$24, AP2-Interface!$L$24+1, Interface!$L$21-AP1, AP7 )),0)</f>
        <v>0</v>
      </c>
      <c r="AQ31">
        <f>IF(AQ29,(MIN( Interface!$L$21-Interface!$L$24, AQ2-Interface!$L$24+1, Interface!$L$21-AQ1, AQ7 )),0)</f>
        <v>0</v>
      </c>
      <c r="AR31">
        <f>IF(AR29,(MIN( Interface!$L$21-Interface!$L$24, AR2-Interface!$L$24+1, Interface!$L$21-AR1, AR7 )),0)</f>
        <v>0</v>
      </c>
      <c r="AS31">
        <f>IF(AS29,(MIN( Interface!$L$21-Interface!$L$24, AS2-Interface!$L$24+1, Interface!$L$21-AS1, AS7 )),0)</f>
        <v>0</v>
      </c>
      <c r="AT31">
        <f>IF(AT29,(MIN( Interface!$L$21-Interface!$L$24, AT2-Interface!$L$24+1, Interface!$L$21-AT1, AT7 )),0)</f>
        <v>0</v>
      </c>
      <c r="AU31">
        <f>IF(AU29,(MIN( Interface!$L$21-Interface!$L$24, AU2-Interface!$L$24+1, Interface!$L$21-AU1, AU7 )),0)</f>
        <v>0</v>
      </c>
      <c r="AV31">
        <f>IF(AV29,(MIN( Interface!$L$21-Interface!$L$24, AV2-Interface!$L$24+1, Interface!$L$21-AV1, AV7 )),0)</f>
        <v>0</v>
      </c>
      <c r="AW31">
        <f>IF(AW29,(MIN( Interface!$L$21-Interface!$L$24, AW2-Interface!$L$24+1, Interface!$L$21-AW1, AW7 )),0)</f>
        <v>0</v>
      </c>
      <c r="AX31">
        <f>IF(AX29,(MIN( Interface!$L$21-Interface!$L$24, AX2-Interface!$L$24+1, Interface!$L$21-AX1, AX7 )),0)</f>
        <v>0</v>
      </c>
      <c r="AY31">
        <f>IF(AY29,(MIN( Interface!$L$21-Interface!$L$24, AY2-Interface!$L$24+1, Interface!$L$21-AY1, AY7 )),0)</f>
        <v>0</v>
      </c>
      <c r="AZ31">
        <f>IF(AZ29,(MIN( Interface!$L$21-Interface!$L$24, AZ2-Interface!$L$24+1, Interface!$L$21-AZ1, AZ7 )),0)</f>
        <v>0</v>
      </c>
      <c r="BA31">
        <f>IF(BA29,(MIN( Interface!$L$21-Interface!$L$24, BA2-Interface!$L$24+1, Interface!$L$21-BA1, BA7 )),0)</f>
        <v>0</v>
      </c>
      <c r="BB31">
        <f>IF(BB29,(MIN( Interface!$L$21-Interface!$L$24, BB2-Interface!$L$24+1, Interface!$L$21-BB1, BB7 )),0)</f>
        <v>0</v>
      </c>
      <c r="BC31">
        <f>IF(BC29,(MIN( Interface!$L$21-Interface!$L$24, BC2-Interface!$L$24+1, Interface!$L$21-BC1, BC7 )),0)</f>
        <v>0</v>
      </c>
      <c r="BD31">
        <f>IF(BD29,(MIN( Interface!$L$21-Interface!$L$24, BD2-Interface!$L$24+1, Interface!$L$21-BD1, BD7 )),0)</f>
        <v>0</v>
      </c>
      <c r="BE31">
        <f>IF(BE29,(MIN( Interface!$L$21-Interface!$L$24, BE2-Interface!$L$24+1, Interface!$L$21-BE1, BE7 )),0)</f>
        <v>0</v>
      </c>
      <c r="BF31">
        <f>IF(BF29,(MIN( Interface!$L$21-Interface!$L$24, BF2-Interface!$L$24+1, Interface!$L$21-BF1, BF7 )),0)</f>
        <v>0</v>
      </c>
      <c r="BG31">
        <f>IF(BG29,(MIN( Interface!$L$21-Interface!$L$24, BG2-Interface!$L$24+1, Interface!$L$21-BG1, BG7 )),0)</f>
        <v>0</v>
      </c>
      <c r="BH31">
        <f>IF(BH29,(MIN( Interface!$L$21-Interface!$L$24, BH2-Interface!$L$24+1, Interface!$L$21-BH1, BH7 )),0)</f>
        <v>0</v>
      </c>
    </row>
    <row r="32" spans="5:63" customFormat="1">
      <c r="E32" s="4" t="s">
        <v>168</v>
      </c>
      <c r="G32" s="4" t="s">
        <v>61</v>
      </c>
      <c r="L32">
        <f>IF(L30,(MIN( Interface!$L$25-Interface!$L$24, L2-Interface!$L$24+1, Interface!$L$25-L1, L7, L2-Interface!$L$21+1, Interface!$L$25-Interface!$L$21)),0)</f>
        <v>0</v>
      </c>
      <c r="M32">
        <f>IF(M30,(MIN( Interface!$L$25-Interface!$L$24, M2-Interface!$L$24+1, Interface!$L$25-M1, M7, M2-Interface!$L$21+1, Interface!$L$25-Interface!$L$21)),0)</f>
        <v>0</v>
      </c>
      <c r="N32">
        <f>IF(N30,(MIN( Interface!$L$25-Interface!$L$24, N2-Interface!$L$24+1, Interface!$L$25-N1, N7, N2-Interface!$L$21+1, Interface!$L$25-Interface!$L$21)),0)</f>
        <v>0</v>
      </c>
      <c r="O32">
        <f>IF(O30,(MIN( Interface!$L$25-Interface!$L$24, O2-Interface!$L$24+1, Interface!$L$25-O1, O7, O2-Interface!$L$21+1, Interface!$L$25-Interface!$L$21)),0)</f>
        <v>0</v>
      </c>
      <c r="P32">
        <f>IF(P30,(MIN( Interface!$L$25-Interface!$L$24, P2-Interface!$L$24+1, Interface!$L$25-P1, P7, P2-Interface!$L$21+1, Interface!$L$25-Interface!$L$21)),0)</f>
        <v>0</v>
      </c>
      <c r="Q32">
        <f>IF(Q30,(MIN( Interface!$L$25-Interface!$L$24, Q2-Interface!$L$24+1, Interface!$L$25-Q1, Q7, Q2-Interface!$L$21+1, Interface!$L$25-Interface!$L$21)),0)</f>
        <v>0</v>
      </c>
      <c r="R32">
        <f>IF(R30,(MIN( Interface!$L$25-Interface!$L$24, R2-Interface!$L$24+1, Interface!$L$25-R1, R7, R2-Interface!$L$21+1, Interface!$L$25-Interface!$L$21)),0)</f>
        <v>0</v>
      </c>
      <c r="S32">
        <f>IF(S30,(MIN( Interface!$L$25-Interface!$L$24, S2-Interface!$L$24+1, Interface!$L$25-S1, S7, S2-Interface!$L$21+1, Interface!$L$25-Interface!$L$21)),0)</f>
        <v>0</v>
      </c>
      <c r="T32">
        <f>IF(T30,(MIN( Interface!$L$25-Interface!$L$24, T2-Interface!$L$24+1, Interface!$L$25-T1, T7, T2-Interface!$L$21+1, Interface!$L$25-Interface!$L$21)),0)</f>
        <v>0</v>
      </c>
      <c r="U32">
        <f>IF(U30,(MIN( Interface!$L$25-Interface!$L$24, U2-Interface!$L$24+1, Interface!$L$25-U1, U7, U2-Interface!$L$21+1, Interface!$L$25-Interface!$L$21)),0)</f>
        <v>0</v>
      </c>
      <c r="V32">
        <f>IF(V30,(MIN( Interface!$L$25-Interface!$L$24, V2-Interface!$L$24+1, Interface!$L$25-V1, V7, V2-Interface!$L$21+1, Interface!$L$25-Interface!$L$21)),0)</f>
        <v>0</v>
      </c>
      <c r="W32">
        <f>IF(W30,(MIN( Interface!$L$25-Interface!$L$24, W2-Interface!$L$24+1, Interface!$L$25-W1, W7, W2-Interface!$L$21+1, Interface!$L$25-Interface!$L$21)),0)</f>
        <v>0</v>
      </c>
      <c r="X32">
        <f>IF(X30,(MIN( Interface!$L$25-Interface!$L$24, X2-Interface!$L$24+1, Interface!$L$25-X1, X7, X2-Interface!$L$21+1, Interface!$L$25-Interface!$L$21)),0)</f>
        <v>0</v>
      </c>
      <c r="Y32">
        <f>IF(Y30,(MIN( Interface!$L$25-Interface!$L$24, Y2-Interface!$L$24+1, Interface!$L$25-Y1, Y7, Y2-Interface!$L$21+1, Interface!$L$25-Interface!$L$21)),0)</f>
        <v>0</v>
      </c>
      <c r="Z32">
        <f>IF(Z30,(MIN( Interface!$L$25-Interface!$L$24, Z2-Interface!$L$24+1, Interface!$L$25-Z1, Z7, Z2-Interface!$L$21+1, Interface!$L$25-Interface!$L$21)),0)</f>
        <v>0</v>
      </c>
      <c r="AA32">
        <f>IF(AA30,(MIN( Interface!$L$25-Interface!$L$24, AA2-Interface!$L$24+1, Interface!$L$25-AA1, AA7, AA2-Interface!$L$21+1, Interface!$L$25-Interface!$L$21)),0)</f>
        <v>0</v>
      </c>
      <c r="AB32">
        <f>IF(AB30,(MIN( Interface!$L$25-Interface!$L$24, AB2-Interface!$L$24+1, Interface!$L$25-AB1, AB7, AB2-Interface!$L$21+1, Interface!$L$25-Interface!$L$21)),0)</f>
        <v>0</v>
      </c>
      <c r="AC32">
        <f>IF(AC30,(MIN( Interface!$L$25-Interface!$L$24, AC2-Interface!$L$24+1, Interface!$L$25-AC1, AC7, AC2-Interface!$L$21+1, Interface!$L$25-Interface!$L$21)),0)</f>
        <v>0</v>
      </c>
      <c r="AD32">
        <f>IF(AD30,(MIN( Interface!$L$25-Interface!$L$24, AD2-Interface!$L$24+1, Interface!$L$25-AD1, AD7, AD2-Interface!$L$21+1, Interface!$L$25-Interface!$L$21)),0)</f>
        <v>0</v>
      </c>
      <c r="AE32">
        <f>IF(AE30,(MIN( Interface!$L$25-Interface!$L$24, AE2-Interface!$L$24+1, Interface!$L$25-AE1, AE7, AE2-Interface!$L$21+1, Interface!$L$25-Interface!$L$21)),0)</f>
        <v>0</v>
      </c>
      <c r="AF32">
        <f>IF(AF30,(MIN( Interface!$L$25-Interface!$L$24, AF2-Interface!$L$24+1, Interface!$L$25-AF1, AF7, AF2-Interface!$L$21+1, Interface!$L$25-Interface!$L$21)),0)</f>
        <v>0</v>
      </c>
      <c r="AG32">
        <f>IF(AG30,(MIN( Interface!$L$25-Interface!$L$24, AG2-Interface!$L$24+1, Interface!$L$25-AG1, AG7, AG2-Interface!$L$21+1, Interface!$L$25-Interface!$L$21)),0)</f>
        <v>0</v>
      </c>
      <c r="AH32">
        <f>IF(AH30,(MIN( Interface!$L$25-Interface!$L$24, AH2-Interface!$L$24+1, Interface!$L$25-AH1, AH7, AH2-Interface!$L$21+1, Interface!$L$25-Interface!$L$21)),0)</f>
        <v>0</v>
      </c>
      <c r="AI32">
        <f>IF(AI30,(MIN( Interface!$L$25-Interface!$L$24, AI2-Interface!$L$24+1, Interface!$L$25-AI1, AI7, AI2-Interface!$L$21+1, Interface!$L$25-Interface!$L$21)),0)</f>
        <v>0</v>
      </c>
      <c r="AJ32">
        <f>IF(AJ30,(MIN( Interface!$L$25-Interface!$L$24, AJ2-Interface!$L$24+1, Interface!$L$25-AJ1, AJ7, AJ2-Interface!$L$21+1, Interface!$L$25-Interface!$L$21)),0)</f>
        <v>0</v>
      </c>
      <c r="AK32">
        <f>IF(AK30,(MIN( Interface!$L$25-Interface!$L$24, AK2-Interface!$L$24+1, Interface!$L$25-AK1, AK7, AK2-Interface!$L$21+1, Interface!$L$25-Interface!$L$21)),0)</f>
        <v>0</v>
      </c>
      <c r="AL32">
        <f>IF(AL30,(MIN( Interface!$L$25-Interface!$L$24, AL2-Interface!$L$24+1, Interface!$L$25-AL1, AL7, AL2-Interface!$L$21+1, Interface!$L$25-Interface!$L$21)),0)</f>
        <v>0</v>
      </c>
      <c r="AM32">
        <f>IF(AM30,(MIN( Interface!$L$25-Interface!$L$24, AM2-Interface!$L$24+1, Interface!$L$25-AM1, AM7, AM2-Interface!$L$21+1, Interface!$L$25-Interface!$L$21)),0)</f>
        <v>0</v>
      </c>
      <c r="AN32">
        <f>IF(AN30,(MIN( Interface!$L$25-Interface!$L$24, AN2-Interface!$L$24+1, Interface!$L$25-AN1, AN7, AN2-Interface!$L$21+1, Interface!$L$25-Interface!$L$21)),0)</f>
        <v>0</v>
      </c>
      <c r="AO32">
        <f>IF(AO30,(MIN( Interface!$L$25-Interface!$L$24, AO2-Interface!$L$24+1, Interface!$L$25-AO1, AO7, AO2-Interface!$L$21+1, Interface!$L$25-Interface!$L$21)),0)</f>
        <v>0</v>
      </c>
      <c r="AP32">
        <f>IF(AP30,(MIN( Interface!$L$25-Interface!$L$24, AP2-Interface!$L$24+1, Interface!$L$25-AP1, AP7, AP2-Interface!$L$21+1, Interface!$L$25-Interface!$L$21)),0)</f>
        <v>0</v>
      </c>
      <c r="AQ32">
        <f>IF(AQ30,(MIN( Interface!$L$25-Interface!$L$24, AQ2-Interface!$L$24+1, Interface!$L$25-AQ1, AQ7, AQ2-Interface!$L$21+1, Interface!$L$25-Interface!$L$21)),0)</f>
        <v>0</v>
      </c>
      <c r="AR32">
        <f>IF(AR30,(MIN( Interface!$L$25-Interface!$L$24, AR2-Interface!$L$24+1, Interface!$L$25-AR1, AR7, AR2-Interface!$L$21+1, Interface!$L$25-Interface!$L$21)),0)</f>
        <v>0</v>
      </c>
      <c r="AS32">
        <f>IF(AS30,(MIN( Interface!$L$25-Interface!$L$24, AS2-Interface!$L$24+1, Interface!$L$25-AS1, AS7, AS2-Interface!$L$21+1, Interface!$L$25-Interface!$L$21)),0)</f>
        <v>0</v>
      </c>
      <c r="AT32">
        <f>IF(AT30,(MIN( Interface!$L$25-Interface!$L$24, AT2-Interface!$L$24+1, Interface!$L$25-AT1, AT7, AT2-Interface!$L$21+1, Interface!$L$25-Interface!$L$21)),0)</f>
        <v>0</v>
      </c>
      <c r="AU32">
        <f>IF(AU30,(MIN( Interface!$L$25-Interface!$L$24, AU2-Interface!$L$24+1, Interface!$L$25-AU1, AU7, AU2-Interface!$L$21+1, Interface!$L$25-Interface!$L$21)),0)</f>
        <v>0</v>
      </c>
      <c r="AV32">
        <f>IF(AV30,(MIN( Interface!$L$25-Interface!$L$24, AV2-Interface!$L$24+1, Interface!$L$25-AV1, AV7, AV2-Interface!$L$21+1, Interface!$L$25-Interface!$L$21)),0)</f>
        <v>0</v>
      </c>
      <c r="AW32">
        <f>IF(AW30,(MIN( Interface!$L$25-Interface!$L$24, AW2-Interface!$L$24+1, Interface!$L$25-AW1, AW7, AW2-Interface!$L$21+1, Interface!$L$25-Interface!$L$21)),0)</f>
        <v>0</v>
      </c>
      <c r="AX32">
        <f>IF(AX30,(MIN( Interface!$L$25-Interface!$L$24, AX2-Interface!$L$24+1, Interface!$L$25-AX1, AX7, AX2-Interface!$L$21+1, Interface!$L$25-Interface!$L$21)),0)</f>
        <v>0</v>
      </c>
      <c r="AY32">
        <f>IF(AY30,(MIN( Interface!$L$25-Interface!$L$24, AY2-Interface!$L$24+1, Interface!$L$25-AY1, AY7, AY2-Interface!$L$21+1, Interface!$L$25-Interface!$L$21)),0)</f>
        <v>0</v>
      </c>
      <c r="AZ32">
        <f>IF(AZ30,(MIN( Interface!$L$25-Interface!$L$24, AZ2-Interface!$L$24+1, Interface!$L$25-AZ1, AZ7, AZ2-Interface!$L$21+1, Interface!$L$25-Interface!$L$21)),0)</f>
        <v>0</v>
      </c>
      <c r="BA32">
        <f>IF(BA30,(MIN( Interface!$L$25-Interface!$L$24, BA2-Interface!$L$24+1, Interface!$L$25-BA1, BA7, BA2-Interface!$L$21+1, Interface!$L$25-Interface!$L$21)),0)</f>
        <v>0</v>
      </c>
      <c r="BB32">
        <f>IF(BB30,(MIN( Interface!$L$25-Interface!$L$24, BB2-Interface!$L$24+1, Interface!$L$25-BB1, BB7, BB2-Interface!$L$21+1, Interface!$L$25-Interface!$L$21)),0)</f>
        <v>0</v>
      </c>
      <c r="BC32">
        <f>IF(BC30,(MIN( Interface!$L$25-Interface!$L$24, BC2-Interface!$L$24+1, Interface!$L$25-BC1, BC7, BC2-Interface!$L$21+1, Interface!$L$25-Interface!$L$21)),0)</f>
        <v>0</v>
      </c>
      <c r="BD32">
        <f>IF(BD30,(MIN( Interface!$L$25-Interface!$L$24, BD2-Interface!$L$24+1, Interface!$L$25-BD1, BD7, BD2-Interface!$L$21+1, Interface!$L$25-Interface!$L$21)),0)</f>
        <v>0</v>
      </c>
      <c r="BE32">
        <f>IF(BE30,(MIN( Interface!$L$25-Interface!$L$24, BE2-Interface!$L$24+1, Interface!$L$25-BE1, BE7, BE2-Interface!$L$21+1, Interface!$L$25-Interface!$L$21)),0)</f>
        <v>0</v>
      </c>
      <c r="BF32">
        <f>IF(BF30,(MIN( Interface!$L$25-Interface!$L$24, BF2-Interface!$L$24+1, Interface!$L$25-BF1, BF7, BF2-Interface!$L$21+1, Interface!$L$25-Interface!$L$21)),0)</f>
        <v>0</v>
      </c>
      <c r="BG32">
        <f>IF(BG30,(MIN( Interface!$L$25-Interface!$L$24, BG2-Interface!$L$24+1, Interface!$L$25-BG1, BG7, BG2-Interface!$L$21+1, Interface!$L$25-Interface!$L$21)),0)</f>
        <v>0</v>
      </c>
      <c r="BH32">
        <f>IF(BH30,(MIN( Interface!$L$25-Interface!$L$24, BH2-Interface!$L$24+1, Interface!$L$25-BH1, BH7, BH2-Interface!$L$21+1, Interface!$L$25-Interface!$L$21)),0)</f>
        <v>0</v>
      </c>
    </row>
    <row r="33" spans="2:103">
      <c r="E33" s="4" t="s">
        <v>169</v>
      </c>
      <c r="G33" s="4" t="s">
        <v>87</v>
      </c>
      <c r="J33" s="4"/>
      <c r="K33" s="46"/>
      <c r="L33" s="46">
        <f>L31/L$7</f>
        <v>0</v>
      </c>
      <c r="M33" s="46">
        <f t="shared" ref="M33:BH33" si="7">M31/M$7</f>
        <v>0</v>
      </c>
      <c r="N33" s="46">
        <f t="shared" si="7"/>
        <v>0</v>
      </c>
      <c r="O33" s="46">
        <f t="shared" si="7"/>
        <v>0</v>
      </c>
      <c r="P33" s="46">
        <f t="shared" si="7"/>
        <v>0</v>
      </c>
      <c r="Q33" s="46">
        <f t="shared" si="7"/>
        <v>0</v>
      </c>
      <c r="R33" s="46">
        <f t="shared" si="7"/>
        <v>0</v>
      </c>
      <c r="S33" s="46">
        <f t="shared" si="7"/>
        <v>0</v>
      </c>
      <c r="T33" s="46">
        <f t="shared" si="7"/>
        <v>0</v>
      </c>
      <c r="U33" s="46">
        <f t="shared" si="7"/>
        <v>0</v>
      </c>
      <c r="V33" s="46">
        <f t="shared" si="7"/>
        <v>0</v>
      </c>
      <c r="W33" s="46">
        <f t="shared" si="7"/>
        <v>0</v>
      </c>
      <c r="X33" s="46">
        <f t="shared" si="7"/>
        <v>0</v>
      </c>
      <c r="Y33" s="46">
        <f t="shared" si="7"/>
        <v>0</v>
      </c>
      <c r="Z33" s="46">
        <f t="shared" si="7"/>
        <v>0</v>
      </c>
      <c r="AA33" s="46">
        <f t="shared" si="7"/>
        <v>0</v>
      </c>
      <c r="AB33" s="46">
        <f t="shared" si="7"/>
        <v>0</v>
      </c>
      <c r="AC33" s="46">
        <f t="shared" si="7"/>
        <v>0</v>
      </c>
      <c r="AD33" s="46">
        <f t="shared" si="7"/>
        <v>0</v>
      </c>
      <c r="AE33" s="46">
        <f t="shared" si="7"/>
        <v>0</v>
      </c>
      <c r="AF33" s="46">
        <f t="shared" si="7"/>
        <v>0</v>
      </c>
      <c r="AG33" s="46">
        <f t="shared" si="7"/>
        <v>0</v>
      </c>
      <c r="AH33" s="46">
        <f t="shared" si="7"/>
        <v>0</v>
      </c>
      <c r="AI33" s="46">
        <f t="shared" si="7"/>
        <v>0</v>
      </c>
      <c r="AJ33" s="46">
        <f t="shared" si="7"/>
        <v>0</v>
      </c>
      <c r="AK33" s="46">
        <f t="shared" si="7"/>
        <v>0</v>
      </c>
      <c r="AL33" s="46">
        <f t="shared" si="7"/>
        <v>0</v>
      </c>
      <c r="AM33" s="46">
        <f t="shared" si="7"/>
        <v>0</v>
      </c>
      <c r="AN33" s="46">
        <f t="shared" si="7"/>
        <v>0</v>
      </c>
      <c r="AO33" s="46">
        <f t="shared" si="7"/>
        <v>0</v>
      </c>
      <c r="AP33" s="46">
        <f t="shared" si="7"/>
        <v>0</v>
      </c>
      <c r="AQ33" s="46">
        <f t="shared" si="7"/>
        <v>0</v>
      </c>
      <c r="AR33" s="46">
        <f t="shared" si="7"/>
        <v>0</v>
      </c>
      <c r="AS33" s="46">
        <f t="shared" si="7"/>
        <v>0</v>
      </c>
      <c r="AT33" s="46">
        <f t="shared" si="7"/>
        <v>0</v>
      </c>
      <c r="AU33" s="46">
        <f t="shared" si="7"/>
        <v>0</v>
      </c>
      <c r="AV33" s="46">
        <f t="shared" si="7"/>
        <v>0</v>
      </c>
      <c r="AW33" s="46">
        <f t="shared" si="7"/>
        <v>0</v>
      </c>
      <c r="AX33" s="46">
        <f t="shared" si="7"/>
        <v>0</v>
      </c>
      <c r="AY33" s="46">
        <f t="shared" si="7"/>
        <v>0</v>
      </c>
      <c r="AZ33" s="46">
        <f t="shared" si="7"/>
        <v>0</v>
      </c>
      <c r="BA33" s="46">
        <f t="shared" si="7"/>
        <v>0</v>
      </c>
      <c r="BB33" s="46">
        <f t="shared" si="7"/>
        <v>0</v>
      </c>
      <c r="BC33" s="46">
        <f t="shared" si="7"/>
        <v>0</v>
      </c>
      <c r="BD33" s="46">
        <f t="shared" si="7"/>
        <v>0</v>
      </c>
      <c r="BE33" s="46">
        <f t="shared" si="7"/>
        <v>0</v>
      </c>
      <c r="BF33" s="46">
        <f t="shared" si="7"/>
        <v>0</v>
      </c>
      <c r="BG33" s="46">
        <f t="shared" si="7"/>
        <v>0</v>
      </c>
      <c r="BH33" s="46">
        <f t="shared" si="7"/>
        <v>0</v>
      </c>
      <c r="BI33" s="6"/>
      <c r="BJ33" s="6"/>
      <c r="BK33" s="6"/>
    </row>
    <row r="34" spans="2:103">
      <c r="E34" s="4" t="s">
        <v>170</v>
      </c>
      <c r="G34" s="4" t="s">
        <v>87</v>
      </c>
      <c r="J34" s="4"/>
      <c r="K34" s="46"/>
      <c r="L34" s="46">
        <f>L32/L$7</f>
        <v>0</v>
      </c>
      <c r="M34" s="46">
        <f t="shared" ref="M34:BH34" si="8">M32/M$7</f>
        <v>0</v>
      </c>
      <c r="N34" s="46">
        <f t="shared" si="8"/>
        <v>0</v>
      </c>
      <c r="O34" s="46">
        <f t="shared" si="8"/>
        <v>0</v>
      </c>
      <c r="P34" s="46">
        <f t="shared" si="8"/>
        <v>0</v>
      </c>
      <c r="Q34" s="46">
        <f t="shared" si="8"/>
        <v>0</v>
      </c>
      <c r="R34" s="46">
        <f t="shared" si="8"/>
        <v>0</v>
      </c>
      <c r="S34" s="46">
        <f t="shared" si="8"/>
        <v>0</v>
      </c>
      <c r="T34" s="46">
        <f t="shared" si="8"/>
        <v>0</v>
      </c>
      <c r="U34" s="46">
        <f t="shared" si="8"/>
        <v>0</v>
      </c>
      <c r="V34" s="46">
        <f t="shared" si="8"/>
        <v>0</v>
      </c>
      <c r="W34" s="46">
        <f t="shared" si="8"/>
        <v>0</v>
      </c>
      <c r="X34" s="46">
        <f t="shared" si="8"/>
        <v>0</v>
      </c>
      <c r="Y34" s="46">
        <f t="shared" si="8"/>
        <v>0</v>
      </c>
      <c r="Z34" s="46">
        <f t="shared" si="8"/>
        <v>0</v>
      </c>
      <c r="AA34" s="46">
        <f t="shared" si="8"/>
        <v>0</v>
      </c>
      <c r="AB34" s="46">
        <f t="shared" si="8"/>
        <v>0</v>
      </c>
      <c r="AC34" s="46">
        <f t="shared" si="8"/>
        <v>0</v>
      </c>
      <c r="AD34" s="46">
        <f t="shared" si="8"/>
        <v>0</v>
      </c>
      <c r="AE34" s="46">
        <f t="shared" si="8"/>
        <v>0</v>
      </c>
      <c r="AF34" s="46">
        <f t="shared" si="8"/>
        <v>0</v>
      </c>
      <c r="AG34" s="46">
        <f t="shared" si="8"/>
        <v>0</v>
      </c>
      <c r="AH34" s="46">
        <f t="shared" si="8"/>
        <v>0</v>
      </c>
      <c r="AI34" s="46">
        <f t="shared" si="8"/>
        <v>0</v>
      </c>
      <c r="AJ34" s="46">
        <f t="shared" si="8"/>
        <v>0</v>
      </c>
      <c r="AK34" s="46">
        <f t="shared" si="8"/>
        <v>0</v>
      </c>
      <c r="AL34" s="46">
        <f t="shared" si="8"/>
        <v>0</v>
      </c>
      <c r="AM34" s="46">
        <f t="shared" si="8"/>
        <v>0</v>
      </c>
      <c r="AN34" s="46">
        <f t="shared" si="8"/>
        <v>0</v>
      </c>
      <c r="AO34" s="46">
        <f t="shared" si="8"/>
        <v>0</v>
      </c>
      <c r="AP34" s="46">
        <f t="shared" si="8"/>
        <v>0</v>
      </c>
      <c r="AQ34" s="46">
        <f t="shared" si="8"/>
        <v>0</v>
      </c>
      <c r="AR34" s="46">
        <f t="shared" si="8"/>
        <v>0</v>
      </c>
      <c r="AS34" s="46">
        <f t="shared" si="8"/>
        <v>0</v>
      </c>
      <c r="AT34" s="46">
        <f t="shared" si="8"/>
        <v>0</v>
      </c>
      <c r="AU34" s="46">
        <f t="shared" si="8"/>
        <v>0</v>
      </c>
      <c r="AV34" s="46">
        <f t="shared" si="8"/>
        <v>0</v>
      </c>
      <c r="AW34" s="46">
        <f t="shared" si="8"/>
        <v>0</v>
      </c>
      <c r="AX34" s="46">
        <f t="shared" si="8"/>
        <v>0</v>
      </c>
      <c r="AY34" s="46">
        <f t="shared" si="8"/>
        <v>0</v>
      </c>
      <c r="AZ34" s="46">
        <f t="shared" si="8"/>
        <v>0</v>
      </c>
      <c r="BA34" s="46">
        <f t="shared" si="8"/>
        <v>0</v>
      </c>
      <c r="BB34" s="46">
        <f t="shared" si="8"/>
        <v>0</v>
      </c>
      <c r="BC34" s="46">
        <f t="shared" si="8"/>
        <v>0</v>
      </c>
      <c r="BD34" s="46">
        <f t="shared" si="8"/>
        <v>0</v>
      </c>
      <c r="BE34" s="46">
        <f t="shared" si="8"/>
        <v>0</v>
      </c>
      <c r="BF34" s="46">
        <f t="shared" si="8"/>
        <v>0</v>
      </c>
      <c r="BG34" s="46">
        <f t="shared" si="8"/>
        <v>0</v>
      </c>
      <c r="BH34" s="46">
        <f t="shared" si="8"/>
        <v>0</v>
      </c>
      <c r="BI34" s="6"/>
      <c r="BJ34" s="6"/>
      <c r="BK34" s="6"/>
    </row>
    <row r="35" spans="2:103">
      <c r="H35" s="4"/>
      <c r="I35" s="4"/>
      <c r="J35" s="4"/>
      <c r="O35" s="46"/>
      <c r="BI35" s="6"/>
      <c r="BJ35" s="6"/>
      <c r="BK35" s="6"/>
    </row>
    <row r="36" spans="2:103">
      <c r="E36" s="4" t="s">
        <v>171</v>
      </c>
      <c r="G36" s="4" t="s">
        <v>87</v>
      </c>
      <c r="J36" s="4"/>
      <c r="K36" s="46"/>
      <c r="L36" s="46">
        <f t="shared" ref="L36:AQ36" si="9">L20/L$7</f>
        <v>0</v>
      </c>
      <c r="M36" s="46">
        <f t="shared" si="9"/>
        <v>0</v>
      </c>
      <c r="N36" s="46">
        <f t="shared" si="9"/>
        <v>0</v>
      </c>
      <c r="O36" s="46">
        <f t="shared" si="9"/>
        <v>0.30684931506849317</v>
      </c>
      <c r="P36" s="46">
        <f t="shared" si="9"/>
        <v>1</v>
      </c>
      <c r="Q36" s="46">
        <f t="shared" si="9"/>
        <v>1</v>
      </c>
      <c r="R36" s="46">
        <f t="shared" si="9"/>
        <v>1</v>
      </c>
      <c r="S36" s="46">
        <f t="shared" si="9"/>
        <v>0.29315068493150687</v>
      </c>
      <c r="T36" s="46">
        <f t="shared" si="9"/>
        <v>0</v>
      </c>
      <c r="U36" s="46">
        <f t="shared" si="9"/>
        <v>0</v>
      </c>
      <c r="V36" s="46">
        <f t="shared" si="9"/>
        <v>0</v>
      </c>
      <c r="W36" s="46">
        <f t="shared" si="9"/>
        <v>0</v>
      </c>
      <c r="X36" s="46">
        <f t="shared" si="9"/>
        <v>0</v>
      </c>
      <c r="Y36" s="46">
        <f t="shared" si="9"/>
        <v>0</v>
      </c>
      <c r="Z36" s="46">
        <f t="shared" si="9"/>
        <v>0</v>
      </c>
      <c r="AA36" s="46">
        <f t="shared" si="9"/>
        <v>0</v>
      </c>
      <c r="AB36" s="46">
        <f t="shared" si="9"/>
        <v>0</v>
      </c>
      <c r="AC36" s="46">
        <f t="shared" si="9"/>
        <v>0</v>
      </c>
      <c r="AD36" s="46">
        <f t="shared" si="9"/>
        <v>0</v>
      </c>
      <c r="AE36" s="46">
        <f t="shared" si="9"/>
        <v>0</v>
      </c>
      <c r="AF36" s="46">
        <f t="shared" si="9"/>
        <v>0</v>
      </c>
      <c r="AG36" s="46">
        <f t="shared" si="9"/>
        <v>0</v>
      </c>
      <c r="AH36" s="46">
        <f t="shared" si="9"/>
        <v>0</v>
      </c>
      <c r="AI36" s="46">
        <f t="shared" si="9"/>
        <v>0</v>
      </c>
      <c r="AJ36" s="46">
        <f t="shared" si="9"/>
        <v>0</v>
      </c>
      <c r="AK36" s="46">
        <f t="shared" si="9"/>
        <v>0</v>
      </c>
      <c r="AL36" s="46">
        <f t="shared" si="9"/>
        <v>0</v>
      </c>
      <c r="AM36" s="46">
        <f t="shared" si="9"/>
        <v>0</v>
      </c>
      <c r="AN36" s="46">
        <f t="shared" si="9"/>
        <v>0</v>
      </c>
      <c r="AO36" s="46">
        <f t="shared" si="9"/>
        <v>0</v>
      </c>
      <c r="AP36" s="46">
        <f t="shared" si="9"/>
        <v>0</v>
      </c>
      <c r="AQ36" s="46">
        <f t="shared" si="9"/>
        <v>0</v>
      </c>
      <c r="AR36" s="46">
        <f t="shared" ref="AR36:BH36" si="10">AR20/AR$7</f>
        <v>0</v>
      </c>
      <c r="AS36" s="46">
        <f t="shared" si="10"/>
        <v>0</v>
      </c>
      <c r="AT36" s="46">
        <f t="shared" si="10"/>
        <v>0</v>
      </c>
      <c r="AU36" s="46">
        <f t="shared" si="10"/>
        <v>0</v>
      </c>
      <c r="AV36" s="46">
        <f t="shared" si="10"/>
        <v>0</v>
      </c>
      <c r="AW36" s="46">
        <f t="shared" si="10"/>
        <v>0</v>
      </c>
      <c r="AX36" s="46">
        <f t="shared" si="10"/>
        <v>0</v>
      </c>
      <c r="AY36" s="46">
        <f t="shared" si="10"/>
        <v>0</v>
      </c>
      <c r="AZ36" s="46">
        <f t="shared" si="10"/>
        <v>0</v>
      </c>
      <c r="BA36" s="46">
        <f t="shared" si="10"/>
        <v>0</v>
      </c>
      <c r="BB36" s="46">
        <f t="shared" si="10"/>
        <v>0</v>
      </c>
      <c r="BC36" s="46">
        <f t="shared" si="10"/>
        <v>0</v>
      </c>
      <c r="BD36" s="46">
        <f t="shared" si="10"/>
        <v>0</v>
      </c>
      <c r="BE36" s="46">
        <f t="shared" si="10"/>
        <v>0</v>
      </c>
      <c r="BF36" s="46">
        <f t="shared" si="10"/>
        <v>0</v>
      </c>
      <c r="BG36" s="46">
        <f t="shared" si="10"/>
        <v>0</v>
      </c>
      <c r="BH36" s="46">
        <f t="shared" si="10"/>
        <v>0</v>
      </c>
      <c r="BI36" s="6"/>
      <c r="BJ36" s="6"/>
      <c r="BK36" s="6"/>
    </row>
    <row r="37" spans="2:103">
      <c r="E37" s="4" t="s">
        <v>172</v>
      </c>
      <c r="G37" s="4" t="s">
        <v>87</v>
      </c>
      <c r="J37" s="4"/>
      <c r="K37" s="46"/>
      <c r="L37" s="46">
        <f t="shared" ref="L37:AQ37" si="11">L21/L$7</f>
        <v>0</v>
      </c>
      <c r="M37" s="46">
        <f t="shared" si="11"/>
        <v>0</v>
      </c>
      <c r="N37" s="46">
        <f t="shared" si="11"/>
        <v>0</v>
      </c>
      <c r="O37" s="46">
        <f t="shared" si="11"/>
        <v>0</v>
      </c>
      <c r="P37" s="46">
        <f t="shared" si="11"/>
        <v>0</v>
      </c>
      <c r="Q37" s="46">
        <f t="shared" si="11"/>
        <v>0</v>
      </c>
      <c r="R37" s="46">
        <f t="shared" si="11"/>
        <v>0</v>
      </c>
      <c r="S37" s="46">
        <f t="shared" si="11"/>
        <v>0.59452054794520548</v>
      </c>
      <c r="T37" s="46">
        <f t="shared" si="11"/>
        <v>0</v>
      </c>
      <c r="U37" s="46">
        <f t="shared" si="11"/>
        <v>0</v>
      </c>
      <c r="V37" s="46">
        <f t="shared" si="11"/>
        <v>0</v>
      </c>
      <c r="W37" s="46">
        <f t="shared" si="11"/>
        <v>0</v>
      </c>
      <c r="X37" s="46">
        <f t="shared" si="11"/>
        <v>0</v>
      </c>
      <c r="Y37" s="46">
        <f t="shared" si="11"/>
        <v>0</v>
      </c>
      <c r="Z37" s="46">
        <f t="shared" si="11"/>
        <v>0</v>
      </c>
      <c r="AA37" s="46">
        <f t="shared" si="11"/>
        <v>0</v>
      </c>
      <c r="AB37" s="46">
        <f t="shared" si="11"/>
        <v>0</v>
      </c>
      <c r="AC37" s="46">
        <f t="shared" si="11"/>
        <v>0</v>
      </c>
      <c r="AD37" s="46">
        <f t="shared" si="11"/>
        <v>0</v>
      </c>
      <c r="AE37" s="46">
        <f t="shared" si="11"/>
        <v>0</v>
      </c>
      <c r="AF37" s="46">
        <f t="shared" si="11"/>
        <v>0</v>
      </c>
      <c r="AG37" s="46">
        <f t="shared" si="11"/>
        <v>0</v>
      </c>
      <c r="AH37" s="46">
        <f t="shared" si="11"/>
        <v>0</v>
      </c>
      <c r="AI37" s="46">
        <f t="shared" si="11"/>
        <v>0</v>
      </c>
      <c r="AJ37" s="46">
        <f t="shared" si="11"/>
        <v>0</v>
      </c>
      <c r="AK37" s="46">
        <f t="shared" si="11"/>
        <v>0</v>
      </c>
      <c r="AL37" s="46">
        <f t="shared" si="11"/>
        <v>0</v>
      </c>
      <c r="AM37" s="46">
        <f t="shared" si="11"/>
        <v>0</v>
      </c>
      <c r="AN37" s="46">
        <f t="shared" si="11"/>
        <v>0</v>
      </c>
      <c r="AO37" s="46">
        <f t="shared" si="11"/>
        <v>0</v>
      </c>
      <c r="AP37" s="46">
        <f t="shared" si="11"/>
        <v>0</v>
      </c>
      <c r="AQ37" s="46">
        <f t="shared" si="11"/>
        <v>0</v>
      </c>
      <c r="AR37" s="46">
        <f t="shared" ref="AR37:BH37" si="12">AR21/AR$7</f>
        <v>0</v>
      </c>
      <c r="AS37" s="46">
        <f t="shared" si="12"/>
        <v>0</v>
      </c>
      <c r="AT37" s="46">
        <f t="shared" si="12"/>
        <v>0</v>
      </c>
      <c r="AU37" s="46">
        <f t="shared" si="12"/>
        <v>0</v>
      </c>
      <c r="AV37" s="46">
        <f t="shared" si="12"/>
        <v>0</v>
      </c>
      <c r="AW37" s="46">
        <f t="shared" si="12"/>
        <v>0</v>
      </c>
      <c r="AX37" s="46">
        <f t="shared" si="12"/>
        <v>0</v>
      </c>
      <c r="AY37" s="46">
        <f t="shared" si="12"/>
        <v>0</v>
      </c>
      <c r="AZ37" s="46">
        <f t="shared" si="12"/>
        <v>0</v>
      </c>
      <c r="BA37" s="46">
        <f t="shared" si="12"/>
        <v>0</v>
      </c>
      <c r="BB37" s="46">
        <f t="shared" si="12"/>
        <v>0</v>
      </c>
      <c r="BC37" s="46">
        <f t="shared" si="12"/>
        <v>0</v>
      </c>
      <c r="BD37" s="46">
        <f t="shared" si="12"/>
        <v>0</v>
      </c>
      <c r="BE37" s="46">
        <f t="shared" si="12"/>
        <v>0</v>
      </c>
      <c r="BF37" s="46">
        <f t="shared" si="12"/>
        <v>0</v>
      </c>
      <c r="BG37" s="46">
        <f t="shared" si="12"/>
        <v>0</v>
      </c>
      <c r="BH37" s="46">
        <f t="shared" si="12"/>
        <v>0</v>
      </c>
      <c r="BI37" s="6"/>
      <c r="BJ37" s="6"/>
      <c r="BK37" s="6"/>
    </row>
    <row r="38" spans="2:103">
      <c r="E38" s="4" t="s">
        <v>173</v>
      </c>
      <c r="G38" s="4" t="s">
        <v>87</v>
      </c>
      <c r="J38" s="4"/>
      <c r="K38" s="46"/>
      <c r="L38" s="46">
        <f t="shared" ref="L38:AQ38" si="13">L22/L$7</f>
        <v>0</v>
      </c>
      <c r="M38" s="46">
        <f t="shared" si="13"/>
        <v>0</v>
      </c>
      <c r="N38" s="46">
        <f t="shared" si="13"/>
        <v>0</v>
      </c>
      <c r="O38" s="46">
        <f t="shared" si="13"/>
        <v>0</v>
      </c>
      <c r="P38" s="46">
        <f t="shared" si="13"/>
        <v>0</v>
      </c>
      <c r="Q38" s="46">
        <f t="shared" si="13"/>
        <v>0</v>
      </c>
      <c r="R38" s="46">
        <f t="shared" si="13"/>
        <v>0</v>
      </c>
      <c r="S38" s="46">
        <f t="shared" si="13"/>
        <v>0.11232876712328767</v>
      </c>
      <c r="T38" s="46">
        <f t="shared" si="13"/>
        <v>1</v>
      </c>
      <c r="U38" s="46">
        <f t="shared" si="13"/>
        <v>1</v>
      </c>
      <c r="V38" s="46">
        <f t="shared" si="13"/>
        <v>1</v>
      </c>
      <c r="W38" s="46">
        <f t="shared" si="13"/>
        <v>1</v>
      </c>
      <c r="X38" s="46">
        <f t="shared" si="13"/>
        <v>1</v>
      </c>
      <c r="Y38" s="46">
        <f t="shared" si="13"/>
        <v>1</v>
      </c>
      <c r="Z38" s="46">
        <f t="shared" si="13"/>
        <v>1</v>
      </c>
      <c r="AA38" s="46">
        <f t="shared" si="13"/>
        <v>1</v>
      </c>
      <c r="AB38" s="46">
        <f t="shared" si="13"/>
        <v>1</v>
      </c>
      <c r="AC38" s="46">
        <f t="shared" si="13"/>
        <v>1</v>
      </c>
      <c r="AD38" s="46">
        <f t="shared" si="13"/>
        <v>1</v>
      </c>
      <c r="AE38" s="46">
        <f t="shared" si="13"/>
        <v>1</v>
      </c>
      <c r="AF38" s="46">
        <f t="shared" si="13"/>
        <v>1</v>
      </c>
      <c r="AG38" s="46">
        <f t="shared" si="13"/>
        <v>1</v>
      </c>
      <c r="AH38" s="46">
        <f t="shared" si="13"/>
        <v>1</v>
      </c>
      <c r="AI38" s="46">
        <f t="shared" si="13"/>
        <v>1</v>
      </c>
      <c r="AJ38" s="46">
        <f t="shared" si="13"/>
        <v>1</v>
      </c>
      <c r="AK38" s="46">
        <f t="shared" si="13"/>
        <v>1</v>
      </c>
      <c r="AL38" s="46">
        <f t="shared" si="13"/>
        <v>1</v>
      </c>
      <c r="AM38" s="46">
        <f t="shared" si="13"/>
        <v>1</v>
      </c>
      <c r="AN38" s="46">
        <f t="shared" si="13"/>
        <v>1</v>
      </c>
      <c r="AO38" s="46">
        <f t="shared" si="13"/>
        <v>1</v>
      </c>
      <c r="AP38" s="46">
        <f t="shared" si="13"/>
        <v>1</v>
      </c>
      <c r="AQ38" s="46">
        <f t="shared" si="13"/>
        <v>1</v>
      </c>
      <c r="AR38" s="46">
        <f t="shared" ref="AR38:BH38" si="14">AR22/AR$7</f>
        <v>0.88767123287671235</v>
      </c>
      <c r="AS38" s="46">
        <f t="shared" si="14"/>
        <v>0</v>
      </c>
      <c r="AT38" s="46">
        <f t="shared" si="14"/>
        <v>0</v>
      </c>
      <c r="AU38" s="46">
        <f t="shared" si="14"/>
        <v>0</v>
      </c>
      <c r="AV38" s="46">
        <f t="shared" si="14"/>
        <v>0</v>
      </c>
      <c r="AW38" s="46">
        <f t="shared" si="14"/>
        <v>0</v>
      </c>
      <c r="AX38" s="46">
        <f t="shared" si="14"/>
        <v>0</v>
      </c>
      <c r="AY38" s="46">
        <f t="shared" si="14"/>
        <v>0</v>
      </c>
      <c r="AZ38" s="46">
        <f t="shared" si="14"/>
        <v>0</v>
      </c>
      <c r="BA38" s="46">
        <f t="shared" si="14"/>
        <v>0</v>
      </c>
      <c r="BB38" s="46">
        <f t="shared" si="14"/>
        <v>0</v>
      </c>
      <c r="BC38" s="46">
        <f t="shared" si="14"/>
        <v>0</v>
      </c>
      <c r="BD38" s="46">
        <f t="shared" si="14"/>
        <v>0</v>
      </c>
      <c r="BE38" s="46">
        <f t="shared" si="14"/>
        <v>0</v>
      </c>
      <c r="BF38" s="46">
        <f t="shared" si="14"/>
        <v>0</v>
      </c>
      <c r="BG38" s="46">
        <f t="shared" si="14"/>
        <v>0</v>
      </c>
      <c r="BH38" s="46">
        <f t="shared" si="14"/>
        <v>0</v>
      </c>
      <c r="BI38" s="6"/>
      <c r="BJ38" s="6"/>
      <c r="BK38" s="6"/>
    </row>
    <row r="39" spans="2:103">
      <c r="J39" s="4"/>
      <c r="K39" s="46"/>
      <c r="L39" s="46"/>
      <c r="M39" s="46"/>
      <c r="N39" s="46"/>
      <c r="O39" s="46"/>
      <c r="P39" s="46"/>
      <c r="Q39" s="46"/>
      <c r="R39" s="46"/>
      <c r="S39" s="140"/>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6"/>
      <c r="BJ39" s="6"/>
      <c r="BK39" s="6"/>
    </row>
    <row r="40" spans="2:103">
      <c r="E40" s="4" t="s">
        <v>174</v>
      </c>
      <c r="G40" s="4" t="s">
        <v>175</v>
      </c>
      <c r="J40" s="4"/>
      <c r="K40" s="44"/>
      <c r="L40" s="44">
        <f>IF(OR(SUM($L$9:L9)=0, SUM(L11:$BH$11)=0), 0, K40+1)</f>
        <v>0</v>
      </c>
      <c r="M40" s="44">
        <f>IF(OR(SUM($L$9:M9)=0, SUM(M11:$BH$11)=0), 0, L40+1)</f>
        <v>0</v>
      </c>
      <c r="N40" s="44">
        <f>IF(OR(SUM($L$9:N9)=0, SUM(N11:$BH$11)=0), 0, M40+1)</f>
        <v>0</v>
      </c>
      <c r="O40" s="44">
        <f>IF(OR(SUM($L$9:O9)=0, SUM(O11:$BH$11)=0), 0, N40+1)</f>
        <v>1</v>
      </c>
      <c r="P40" s="44">
        <f>IF(OR(SUM($L$9:P9)=0, SUM(P11:$BH$11)=0), 0, O40+1)</f>
        <v>2</v>
      </c>
      <c r="Q40" s="44">
        <f>IF(OR(SUM($L$9:Q9)=0, SUM(Q11:$BH$11)=0), 0, P40+1)</f>
        <v>3</v>
      </c>
      <c r="R40" s="44">
        <f>IF(OR(SUM($L$9:R9)=0, SUM(R11:$BH$11)=0), 0, Q40+1)</f>
        <v>4</v>
      </c>
      <c r="S40" s="44">
        <f>IF(OR(SUM($L$9:S9)=0, SUM(S11:$BH$11)=0), 0, R40+1)</f>
        <v>5</v>
      </c>
      <c r="T40" s="44">
        <f>IF(OR(SUM($L$9:T9)=0, SUM(T11:$BH$11)=0), 0, S40+1)</f>
        <v>6</v>
      </c>
      <c r="U40" s="44">
        <f>IF(OR(SUM($L$9:U9)=0, SUM(U11:$BH$11)=0), 0, T40+1)</f>
        <v>7</v>
      </c>
      <c r="V40" s="44">
        <f>IF(OR(SUM($L$9:V9)=0, SUM(V11:$BH$11)=0), 0, U40+1)</f>
        <v>8</v>
      </c>
      <c r="W40" s="44">
        <f>IF(OR(SUM($L$9:W9)=0, SUM(W11:$BH$11)=0), 0, V40+1)</f>
        <v>9</v>
      </c>
      <c r="X40" s="44">
        <f>IF(OR(SUM($L$9:X9)=0, SUM(X11:$BH$11)=0), 0, W40+1)</f>
        <v>10</v>
      </c>
      <c r="Y40" s="44">
        <f>IF(OR(SUM($L$9:Y9)=0, SUM(Y11:$BH$11)=0), 0, X40+1)</f>
        <v>11</v>
      </c>
      <c r="Z40" s="44">
        <f>IF(OR(SUM($L$9:Z9)=0, SUM(Z11:$BH$11)=0), 0, Y40+1)</f>
        <v>12</v>
      </c>
      <c r="AA40" s="44">
        <f>IF(OR(SUM($L$9:AA9)=0, SUM(AA11:$BH$11)=0), 0, Z40+1)</f>
        <v>13</v>
      </c>
      <c r="AB40" s="44">
        <f>IF(OR(SUM($L$9:AB9)=0, SUM(AB11:$BH$11)=0), 0, AA40+1)</f>
        <v>14</v>
      </c>
      <c r="AC40" s="44">
        <f>IF(OR(SUM($L$9:AC9)=0, SUM(AC11:$BH$11)=0), 0, AB40+1)</f>
        <v>15</v>
      </c>
      <c r="AD40" s="44">
        <f>IF(OR(SUM($L$9:AD9)=0, SUM(AD11:$BH$11)=0), 0, AC40+1)</f>
        <v>16</v>
      </c>
      <c r="AE40" s="44">
        <f>IF(OR(SUM($L$9:AE9)=0, SUM(AE11:$BH$11)=0), 0, AD40+1)</f>
        <v>17</v>
      </c>
      <c r="AF40" s="44">
        <f>IF(OR(SUM($L$9:AF9)=0, SUM(AF11:$BH$11)=0), 0, AE40+1)</f>
        <v>18</v>
      </c>
      <c r="AG40" s="44">
        <f>IF(OR(SUM($L$9:AG9)=0, SUM(AG11:$BH$11)=0), 0, AF40+1)</f>
        <v>19</v>
      </c>
      <c r="AH40" s="44">
        <f>IF(OR(SUM($L$9:AH9)=0, SUM(AH11:$BH$11)=0), 0, AG40+1)</f>
        <v>20</v>
      </c>
      <c r="AI40" s="44">
        <f>IF(OR(SUM($L$9:AI9)=0, SUM(AI11:$BH$11)=0), 0, AH40+1)</f>
        <v>21</v>
      </c>
      <c r="AJ40" s="44">
        <f>IF(OR(SUM($L$9:AJ9)=0, SUM(AJ11:$BH$11)=0), 0, AI40+1)</f>
        <v>22</v>
      </c>
      <c r="AK40" s="44">
        <f>IF(OR(SUM($L$9:AK9)=0, SUM(AK11:$BH$11)=0), 0, AJ40+1)</f>
        <v>23</v>
      </c>
      <c r="AL40" s="44">
        <f>IF(OR(SUM($L$9:AL9)=0, SUM(AL11:$BH$11)=0), 0, AK40+1)</f>
        <v>24</v>
      </c>
      <c r="AM40" s="44">
        <f>IF(OR(SUM($L$9:AM9)=0, SUM(AM11:$BH$11)=0), 0, AL40+1)</f>
        <v>25</v>
      </c>
      <c r="AN40" s="44">
        <f>IF(OR(SUM($L$9:AN9)=0, SUM(AN11:$BH$11)=0), 0, AM40+1)</f>
        <v>26</v>
      </c>
      <c r="AO40" s="44">
        <f>IF(OR(SUM($L$9:AO9)=0, SUM(AO11:$BH$11)=0), 0, AN40+1)</f>
        <v>27</v>
      </c>
      <c r="AP40" s="44">
        <f>IF(OR(SUM($L$9:AP9)=0, SUM(AP11:$BH$11)=0), 0, AO40+1)</f>
        <v>28</v>
      </c>
      <c r="AQ40" s="44">
        <f>IF(OR(SUM($L$9:AQ9)=0, SUM(AQ11:$BH$11)=0), 0, AP40+1)</f>
        <v>29</v>
      </c>
      <c r="AR40" s="44">
        <f>IF(OR(SUM($L$9:AR9)=0, SUM(AR11:$BH$11)=0), 0, AQ40+1)</f>
        <v>30</v>
      </c>
      <c r="AS40" s="44">
        <f>IF(OR(SUM($L$9:AS9)=0, SUM(AS11:$BH$11)=0), 0, AR40+1)</f>
        <v>0</v>
      </c>
      <c r="AT40" s="44">
        <f>IF(OR(SUM($L$9:AT9)=0, SUM(AT11:$BH$11)=0), 0, AS40+1)</f>
        <v>0</v>
      </c>
      <c r="AU40" s="44">
        <f>IF(OR(SUM($L$9:AU9)=0, SUM(AU11:$BH$11)=0), 0, AT40+1)</f>
        <v>0</v>
      </c>
      <c r="AV40" s="44">
        <f>IF(OR(SUM($L$9:AV9)=0, SUM(AV11:$BH$11)=0), 0, AU40+1)</f>
        <v>0</v>
      </c>
      <c r="AW40" s="44">
        <f>IF(OR(SUM($L$9:AW9)=0, SUM(AW11:$BH$11)=0), 0, AV40+1)</f>
        <v>0</v>
      </c>
      <c r="AX40" s="44">
        <f>IF(OR(SUM($L$9:AX9)=0, SUM(AX11:$BH$11)=0), 0, AW40+1)</f>
        <v>0</v>
      </c>
      <c r="AY40" s="44">
        <f>IF(OR(SUM($L$9:AY9)=0, SUM(AY11:$BH$11)=0), 0, AX40+1)</f>
        <v>0</v>
      </c>
      <c r="AZ40" s="44">
        <f>IF(OR(SUM($L$9:AZ9)=0, SUM(AZ11:$BH$11)=0), 0, AY40+1)</f>
        <v>0</v>
      </c>
      <c r="BA40" s="44">
        <f>IF(OR(SUM($L$9:BA9)=0, SUM(BA11:$BH$11)=0), 0, AZ40+1)</f>
        <v>0</v>
      </c>
      <c r="BB40" s="44">
        <f>IF(OR(SUM($L$9:BB9)=0, SUM(BB11:$BH$11)=0), 0, BA40+1)</f>
        <v>0</v>
      </c>
      <c r="BC40" s="44">
        <f>IF(OR(SUM($L$9:BC9)=0, SUM(BC11:$BH$11)=0), 0, BB40+1)</f>
        <v>0</v>
      </c>
      <c r="BD40" s="44">
        <f>IF(OR(SUM($L$9:BD9)=0, SUM(BD11:$BH$11)=0), 0, BC40+1)</f>
        <v>0</v>
      </c>
      <c r="BE40" s="44">
        <f>IF(OR(SUM($L$9:BE9)=0, SUM(BE11:$BH$11)=0), 0, BD40+1)</f>
        <v>0</v>
      </c>
      <c r="BF40" s="44">
        <f>IF(OR(SUM($L$9:BF9)=0, SUM(BF11:$BH$11)=0), 0, BE40+1)</f>
        <v>0</v>
      </c>
      <c r="BG40" s="44">
        <f>IF(OR(SUM($L$9:BG9)=0, SUM(BG11:$BH$11)=0), 0, BF40+1)</f>
        <v>0</v>
      </c>
      <c r="BH40" s="44">
        <f>IF(OR(SUM($L$9:BH9)=0, SUM(BH11:$BH$11)=0), 0, BG40+1)</f>
        <v>0</v>
      </c>
      <c r="BI40" s="6"/>
      <c r="BJ40" s="6"/>
      <c r="BK40" s="6"/>
    </row>
    <row r="41" spans="2:103">
      <c r="E41" s="4" t="s">
        <v>176</v>
      </c>
      <c r="G41" s="4" t="s">
        <v>150</v>
      </c>
      <c r="H41" s="110">
        <v>3</v>
      </c>
      <c r="J41" s="4"/>
      <c r="K41" s="44"/>
      <c r="L41" s="44">
        <f>IF(AND(OR(L9=1,L11=1),EDATE(Interface!$L$32,($H$41*12))&gt;=L1),1,0)</f>
        <v>0</v>
      </c>
      <c r="M41" s="44">
        <f>IF(AND(OR(M9=1,M11=1),EDATE(Interface!$L$32,($H$41*12))&gt;=M1),1,0)</f>
        <v>0</v>
      </c>
      <c r="N41" s="44">
        <f>IF(AND(OR(N9=1,N11=1),EDATE(Interface!$L$32,($H$41*12))&gt;=N1),1,0)</f>
        <v>0</v>
      </c>
      <c r="O41" s="44">
        <f>IF(AND(OR(O9=1,O11=1),EDATE(Interface!$L$32,($H$41*12))&gt;=O1),1,0)</f>
        <v>1</v>
      </c>
      <c r="P41" s="44">
        <f>IF(AND(OR(P9=1,P11=1),EDATE(Interface!$L$32,($H$41*12))&gt;=P1),1,0)</f>
        <v>1</v>
      </c>
      <c r="Q41" s="44">
        <f>IF(AND(OR(Q9=1,Q11=1),EDATE(Interface!$L$32,($H$41*12))&gt;=Q1),1,0)</f>
        <v>1</v>
      </c>
      <c r="R41" s="44">
        <f>IF(AND(OR(R9=1,R11=1),EDATE(Interface!$L$32,($H$41*12))&gt;=R1),1,0)</f>
        <v>1</v>
      </c>
      <c r="S41" s="44">
        <f>IF(AND(OR(S9=1,S11=1),EDATE(Interface!$L$32,($H$41*12))&gt;=S1),1,0)</f>
        <v>1</v>
      </c>
      <c r="T41" s="44">
        <f>IF(AND(OR(T9=1,T11=1),EDATE(Interface!$L$32,($H$41*12))&gt;=T1),1,0)</f>
        <v>1</v>
      </c>
      <c r="U41" s="44">
        <f>IF(AND(OR(U9=1,U11=1),EDATE(Interface!$L$32,($H$41*12))&gt;=U1),1,0)</f>
        <v>1</v>
      </c>
      <c r="V41" s="44">
        <f>IF(AND(OR(V9=1,V11=1),EDATE(Interface!$L$32,($H$41*12))&gt;=V1),1,0)</f>
        <v>1</v>
      </c>
      <c r="W41" s="44">
        <f>IF(AND(OR(W9=1,W11=1),EDATE(Interface!$L$32,($H$41*12))&gt;=W1),1,0)</f>
        <v>0</v>
      </c>
      <c r="X41" s="44">
        <f>IF(AND(OR(X9=1,X11=1),EDATE(Interface!$L$32,($H$41*12))&gt;=X1),1,0)</f>
        <v>0</v>
      </c>
      <c r="Y41" s="44">
        <f>IF(AND(OR(Y9=1,Y11=1),EDATE(Interface!$L$32,($H$41*12))&gt;=Y1),1,0)</f>
        <v>0</v>
      </c>
      <c r="Z41" s="44">
        <f>IF(AND(OR(Z9=1,Z11=1),EDATE(Interface!$L$32,($H$41*12))&gt;=Z1),1,0)</f>
        <v>0</v>
      </c>
      <c r="AA41" s="44">
        <f>IF(AND(OR(AA9=1,AA11=1),EDATE(Interface!$L$32,($H$41*12))&gt;=AA1),1,0)</f>
        <v>0</v>
      </c>
      <c r="AB41" s="44">
        <f>IF(AND(OR(AB9=1,AB11=1),EDATE(Interface!$L$32,($H$41*12))&gt;=AB1),1,0)</f>
        <v>0</v>
      </c>
      <c r="AC41" s="44">
        <f>IF(AND(OR(AC9=1,AC11=1),EDATE(Interface!$L$32,($H$41*12))&gt;=AC1),1,0)</f>
        <v>0</v>
      </c>
      <c r="AD41" s="44">
        <f>IF(AND(OR(AD9=1,AD11=1),EDATE(Interface!$L$32,($H$41*12))&gt;=AD1),1,0)</f>
        <v>0</v>
      </c>
      <c r="AE41" s="44">
        <f>IF(AND(OR(AE9=1,AE11=1),EDATE(Interface!$L$32,($H$41*12))&gt;=AE1),1,0)</f>
        <v>0</v>
      </c>
      <c r="AF41" s="44">
        <f>IF(AND(OR(AF9=1,AF11=1),EDATE(Interface!$L$32,($H$41*12))&gt;=AF1),1,0)</f>
        <v>0</v>
      </c>
      <c r="AG41" s="44">
        <f>IF(AND(OR(AG9=1,AG11=1),EDATE(Interface!$L$32,($H$41*12))&gt;=AG1),1,0)</f>
        <v>0</v>
      </c>
      <c r="AH41" s="44">
        <f>IF(AND(OR(AH9=1,AH11=1),EDATE(Interface!$L$32,($H$41*12))&gt;=AH1),1,0)</f>
        <v>0</v>
      </c>
      <c r="AI41" s="44">
        <f>IF(AND(OR(AI9=1,AI11=1),EDATE(Interface!$L$32,($H$41*12))&gt;=AI1),1,0)</f>
        <v>0</v>
      </c>
      <c r="AJ41" s="44">
        <f>IF(AND(OR(AJ9=1,AJ11=1),EDATE(Interface!$L$32,($H$41*12))&gt;=AJ1),1,0)</f>
        <v>0</v>
      </c>
      <c r="AK41" s="44">
        <f>IF(AND(OR(AK9=1,AK11=1),EDATE(Interface!$L$32,($H$41*12))&gt;=AK1),1,0)</f>
        <v>0</v>
      </c>
      <c r="AL41" s="44">
        <f>IF(AND(OR(AL9=1,AL11=1),EDATE(Interface!$L$32,($H$41*12))&gt;=AL1),1,0)</f>
        <v>0</v>
      </c>
      <c r="AM41" s="44">
        <f>IF(AND(OR(AM9=1,AM11=1),EDATE(Interface!$L$32,($H$41*12))&gt;=AM1),1,0)</f>
        <v>0</v>
      </c>
      <c r="AN41" s="44">
        <f>IF(AND(OR(AN9=1,AN11=1),EDATE(Interface!$L$32,($H$41*12))&gt;=AN1),1,0)</f>
        <v>0</v>
      </c>
      <c r="AO41" s="44">
        <f>IF(AND(OR(AO9=1,AO11=1),EDATE(Interface!$L$32,($H$41*12))&gt;=AO1),1,0)</f>
        <v>0</v>
      </c>
      <c r="AP41" s="44">
        <f>IF(AND(OR(AP9=1,AP11=1),EDATE(Interface!$L$32,($H$41*12))&gt;=AP1),1,0)</f>
        <v>0</v>
      </c>
      <c r="AQ41" s="44">
        <f>IF(AND(OR(AQ9=1,AQ11=1),EDATE(Interface!$L$32,($H$41*12))&gt;=AQ1),1,0)</f>
        <v>0</v>
      </c>
      <c r="AR41" s="44">
        <f>IF(AND(OR(AR9=1,AR11=1),EDATE(Interface!$L$32,($H$41*12))&gt;=AR1),1,0)</f>
        <v>0</v>
      </c>
      <c r="AS41" s="44">
        <f>IF(AND(OR(AS9=1,AS11=1),EDATE(Interface!$L$32,($H$41*12))&gt;=AS1),1,0)</f>
        <v>0</v>
      </c>
      <c r="AT41" s="44">
        <f>IF(AND(OR(AT9=1,AT11=1),EDATE(Interface!$L$32,($H$41*12))&gt;=AT1),1,0)</f>
        <v>0</v>
      </c>
      <c r="AU41" s="44">
        <f>IF(AND(OR(AU9=1,AU11=1),EDATE(Interface!$L$32,($H$41*12))&gt;=AU1),1,0)</f>
        <v>0</v>
      </c>
      <c r="AV41" s="44">
        <f>IF(AND(OR(AV9=1,AV11=1),EDATE(Interface!$L$32,($H$41*12))&gt;=AV1),1,0)</f>
        <v>0</v>
      </c>
      <c r="AW41" s="44">
        <f>IF(AND(OR(AW9=1,AW11=1),EDATE(Interface!$L$32,($H$41*12))&gt;=AW1),1,0)</f>
        <v>0</v>
      </c>
      <c r="AX41" s="44">
        <f>IF(AND(OR(AX9=1,AX11=1),EDATE(Interface!$L$32,($H$41*12))&gt;=AX1),1,0)</f>
        <v>0</v>
      </c>
      <c r="AY41" s="44">
        <f>IF(AND(OR(AY9=1,AY11=1),EDATE(Interface!$L$32,($H$41*12))&gt;=AY1),1,0)</f>
        <v>0</v>
      </c>
      <c r="AZ41" s="44">
        <f>IF(AND(OR(AZ9=1,AZ11=1),EDATE(Interface!$L$32,($H$41*12))&gt;=AZ1),1,0)</f>
        <v>0</v>
      </c>
      <c r="BA41" s="44">
        <f>IF(AND(OR(BA9=1,BA11=1),EDATE(Interface!$L$32,($H$41*12))&gt;=BA1),1,0)</f>
        <v>0</v>
      </c>
      <c r="BB41" s="44">
        <f>IF(AND(OR(BB9=1,BB11=1),EDATE(Interface!$L$32,($H$41*12))&gt;=BB1),1,0)</f>
        <v>0</v>
      </c>
      <c r="BC41" s="44">
        <f>IF(AND(OR(BC9=1,BC11=1),EDATE(Interface!$L$32,($H$41*12))&gt;=BC1),1,0)</f>
        <v>0</v>
      </c>
      <c r="BD41" s="44">
        <f>IF(AND(OR(BD9=1,BD11=1),EDATE(Interface!$L$32,($H$41*12))&gt;=BD1),1,0)</f>
        <v>0</v>
      </c>
      <c r="BE41" s="44">
        <f>IF(AND(OR(BE9=1,BE11=1),EDATE(Interface!$L$32,($H$41*12))&gt;=BE1),1,0)</f>
        <v>0</v>
      </c>
      <c r="BF41" s="44">
        <f>IF(AND(OR(BF9=1,BF11=1),EDATE(Interface!$L$32,($H$41*12))&gt;=BF1),1,0)</f>
        <v>0</v>
      </c>
      <c r="BG41" s="44">
        <f>IF(AND(OR(BG9=1,BG11=1),EDATE(Interface!$L$32,($H$41*12))&gt;=BG1),1,0)</f>
        <v>0</v>
      </c>
      <c r="BH41" s="44">
        <f>IF(AND(OR(BH9=1,BH11=1),EDATE(Interface!$L$32,($H$41*12))&gt;=BH1),1,0)</f>
        <v>0</v>
      </c>
      <c r="BI41" s="6"/>
      <c r="BJ41" s="6"/>
      <c r="BK41" s="6"/>
    </row>
    <row r="42" spans="2:103" s="79" customFormat="1">
      <c r="E42" s="79" t="s">
        <v>177</v>
      </c>
      <c r="G42" s="4" t="s">
        <v>150</v>
      </c>
      <c r="H42" s="110">
        <v>5</v>
      </c>
      <c r="I42" s="16"/>
      <c r="K42" s="106"/>
      <c r="L42" s="106">
        <f t="shared" ref="L42:AQ42" ca="1" si="15">IF(L40=1,1,IF(K15=1,1,IF(SUM(OFFSET(L42,0,-$H$42+1,1,$H$42-1))=0,1,0)))*(L40&gt;0)-L41</f>
        <v>0</v>
      </c>
      <c r="M42" s="106">
        <f t="shared" ca="1" si="15"/>
        <v>0</v>
      </c>
      <c r="N42" s="106">
        <f t="shared" ca="1" si="15"/>
        <v>0</v>
      </c>
      <c r="O42" s="106">
        <f t="shared" ca="1" si="15"/>
        <v>0</v>
      </c>
      <c r="P42" s="106">
        <f t="shared" ca="1" si="15"/>
        <v>0</v>
      </c>
      <c r="Q42" s="106">
        <f t="shared" ca="1" si="15"/>
        <v>0</v>
      </c>
      <c r="R42" s="106">
        <f t="shared" ca="1" si="15"/>
        <v>0</v>
      </c>
      <c r="S42" s="106">
        <f t="shared" ca="1" si="15"/>
        <v>0</v>
      </c>
      <c r="T42" s="106">
        <f t="shared" ca="1" si="15"/>
        <v>0</v>
      </c>
      <c r="U42" s="106">
        <f t="shared" ca="1" si="15"/>
        <v>0</v>
      </c>
      <c r="V42" s="106">
        <f t="shared" ca="1" si="15"/>
        <v>0</v>
      </c>
      <c r="W42" s="106">
        <f t="shared" ca="1" si="15"/>
        <v>1</v>
      </c>
      <c r="X42" s="106">
        <f t="shared" ca="1" si="15"/>
        <v>0</v>
      </c>
      <c r="Y42" s="106">
        <f t="shared" ca="1" si="15"/>
        <v>0</v>
      </c>
      <c r="Z42" s="106">
        <f t="shared" ca="1" si="15"/>
        <v>0</v>
      </c>
      <c r="AA42" s="106">
        <f t="shared" ca="1" si="15"/>
        <v>0</v>
      </c>
      <c r="AB42" s="106">
        <f t="shared" ca="1" si="15"/>
        <v>1</v>
      </c>
      <c r="AC42" s="106">
        <f t="shared" ca="1" si="15"/>
        <v>0</v>
      </c>
      <c r="AD42" s="106">
        <f t="shared" ca="1" si="15"/>
        <v>0</v>
      </c>
      <c r="AE42" s="106">
        <f t="shared" ca="1" si="15"/>
        <v>0</v>
      </c>
      <c r="AF42" s="106">
        <f t="shared" ca="1" si="15"/>
        <v>0</v>
      </c>
      <c r="AG42" s="106">
        <f t="shared" ca="1" si="15"/>
        <v>1</v>
      </c>
      <c r="AH42" s="106">
        <f t="shared" ca="1" si="15"/>
        <v>0</v>
      </c>
      <c r="AI42" s="106">
        <f t="shared" ca="1" si="15"/>
        <v>0</v>
      </c>
      <c r="AJ42" s="106">
        <f t="shared" ca="1" si="15"/>
        <v>0</v>
      </c>
      <c r="AK42" s="106">
        <f t="shared" ca="1" si="15"/>
        <v>0</v>
      </c>
      <c r="AL42" s="106">
        <f t="shared" ca="1" si="15"/>
        <v>1</v>
      </c>
      <c r="AM42" s="106">
        <f t="shared" ca="1" si="15"/>
        <v>0</v>
      </c>
      <c r="AN42" s="106">
        <f t="shared" ca="1" si="15"/>
        <v>0</v>
      </c>
      <c r="AO42" s="106">
        <f t="shared" ca="1" si="15"/>
        <v>0</v>
      </c>
      <c r="AP42" s="106">
        <f t="shared" ca="1" si="15"/>
        <v>0</v>
      </c>
      <c r="AQ42" s="106">
        <f t="shared" ca="1" si="15"/>
        <v>1</v>
      </c>
      <c r="AR42" s="106">
        <f t="shared" ref="AR42:BH42" ca="1" si="16">IF(AR40=1,1,IF(AQ15=1,1,IF(SUM(OFFSET(AR42,0,-$H$42+1,1,$H$42-1))=0,1,0)))*(AR40&gt;0)-AR41</f>
        <v>0</v>
      </c>
      <c r="AS42" s="106">
        <f t="shared" ca="1" si="16"/>
        <v>0</v>
      </c>
      <c r="AT42" s="106">
        <f t="shared" ca="1" si="16"/>
        <v>0</v>
      </c>
      <c r="AU42" s="106">
        <f t="shared" ca="1" si="16"/>
        <v>0</v>
      </c>
      <c r="AV42" s="106">
        <f t="shared" ca="1" si="16"/>
        <v>0</v>
      </c>
      <c r="AW42" s="106">
        <f t="shared" ca="1" si="16"/>
        <v>0</v>
      </c>
      <c r="AX42" s="106">
        <f t="shared" ca="1" si="16"/>
        <v>0</v>
      </c>
      <c r="AY42" s="106">
        <f t="shared" ca="1" si="16"/>
        <v>0</v>
      </c>
      <c r="AZ42" s="106">
        <f t="shared" ca="1" si="16"/>
        <v>0</v>
      </c>
      <c r="BA42" s="106">
        <f t="shared" ca="1" si="16"/>
        <v>0</v>
      </c>
      <c r="BB42" s="106">
        <f t="shared" ca="1" si="16"/>
        <v>0</v>
      </c>
      <c r="BC42" s="106">
        <f t="shared" ca="1" si="16"/>
        <v>0</v>
      </c>
      <c r="BD42" s="106">
        <f t="shared" ca="1" si="16"/>
        <v>0</v>
      </c>
      <c r="BE42" s="106">
        <f t="shared" ca="1" si="16"/>
        <v>0</v>
      </c>
      <c r="BF42" s="106">
        <f t="shared" ca="1" si="16"/>
        <v>0</v>
      </c>
      <c r="BG42" s="106">
        <f t="shared" ca="1" si="16"/>
        <v>0</v>
      </c>
      <c r="BH42" s="106">
        <f t="shared" ca="1" si="16"/>
        <v>0</v>
      </c>
      <c r="BI42" s="16"/>
      <c r="BJ42" s="16"/>
      <c r="BK42" s="16"/>
    </row>
    <row r="43" spans="2:103">
      <c r="E43" s="79" t="s">
        <v>178</v>
      </c>
      <c r="F43" s="79"/>
      <c r="G43" s="4" t="s">
        <v>175</v>
      </c>
      <c r="J43" s="4"/>
      <c r="K43" s="106"/>
      <c r="L43" s="106">
        <f ca="1">SUM(L11,IF(L40&gt;0,1),$L42:L42)*(L40&gt;0)</f>
        <v>0</v>
      </c>
      <c r="M43" s="106">
        <f ca="1">SUM(M11,IF(M40&gt;0,1),$L42:M42)*(M40&gt;0)</f>
        <v>0</v>
      </c>
      <c r="N43" s="106">
        <f ca="1">SUM(N11,IF(N40&gt;0,1),$L42:N42)*(N40&gt;0)</f>
        <v>0</v>
      </c>
      <c r="O43" s="106">
        <f ca="1">SUM(O11,IF(O40&gt;0,1),$L42:O42)*(O40&gt;0)</f>
        <v>1</v>
      </c>
      <c r="P43" s="106">
        <f ca="1">SUM(P11,IF(P40&gt;0,1),$L42:P42)*(P40&gt;0)</f>
        <v>1</v>
      </c>
      <c r="Q43" s="106">
        <f ca="1">SUM(Q11,IF(Q40&gt;0,1),$L42:Q42)*(Q40&gt;0)</f>
        <v>1</v>
      </c>
      <c r="R43" s="106">
        <f ca="1">SUM(R11,IF(R40&gt;0,1),$L42:R42)*(R40&gt;0)</f>
        <v>1</v>
      </c>
      <c r="S43" s="106">
        <f ca="1">SUM(S11,IF(S40&gt;0,1),$L42:S42)*(S40&gt;0)</f>
        <v>2</v>
      </c>
      <c r="T43" s="106">
        <f ca="1">SUM(T11,IF(T40&gt;0,1),$L42:T42)*(T40&gt;0)</f>
        <v>2</v>
      </c>
      <c r="U43" s="106">
        <f ca="1">SUM(U11,IF(U40&gt;0,1),$L42:U42)*(U40&gt;0)</f>
        <v>2</v>
      </c>
      <c r="V43" s="106">
        <f ca="1">SUM(V11,IF(V40&gt;0,1),$L42:V42)*(V40&gt;0)</f>
        <v>2</v>
      </c>
      <c r="W43" s="106">
        <f ca="1">SUM(W11,IF(W40&gt;0,1),$L42:W42)*(W40&gt;0)</f>
        <v>3</v>
      </c>
      <c r="X43" s="106">
        <f ca="1">SUM(X11,IF(X40&gt;0,1),$L42:X42)*(X40&gt;0)</f>
        <v>3</v>
      </c>
      <c r="Y43" s="106">
        <f ca="1">SUM(Y11,IF(Y40&gt;0,1),$L42:Y42)*(Y40&gt;0)</f>
        <v>3</v>
      </c>
      <c r="Z43" s="106">
        <f ca="1">SUM(Z11,IF(Z40&gt;0,1),$L42:Z42)*(Z40&gt;0)</f>
        <v>3</v>
      </c>
      <c r="AA43" s="106">
        <f ca="1">SUM(AA11,IF(AA40&gt;0,1),$L42:AA42)*(AA40&gt;0)</f>
        <v>3</v>
      </c>
      <c r="AB43" s="106">
        <f ca="1">SUM(AB11,IF(AB40&gt;0,1),$L42:AB42)*(AB40&gt;0)</f>
        <v>4</v>
      </c>
      <c r="AC43" s="106">
        <f ca="1">SUM(AC11,IF(AC40&gt;0,1),$L42:AC42)*(AC40&gt;0)</f>
        <v>4</v>
      </c>
      <c r="AD43" s="106">
        <f ca="1">SUM(AD11,IF(AD40&gt;0,1),$L42:AD42)*(AD40&gt;0)</f>
        <v>4</v>
      </c>
      <c r="AE43" s="106">
        <f ca="1">SUM(AE11,IF(AE40&gt;0,1),$L42:AE42)*(AE40&gt;0)</f>
        <v>4</v>
      </c>
      <c r="AF43" s="106">
        <f ca="1">SUM(AF11,IF(AF40&gt;0,1),$L42:AF42)*(AF40&gt;0)</f>
        <v>4</v>
      </c>
      <c r="AG43" s="106">
        <f ca="1">SUM(AG11,IF(AG40&gt;0,1),$L42:AG42)*(AG40&gt;0)</f>
        <v>5</v>
      </c>
      <c r="AH43" s="106">
        <f ca="1">SUM(AH11,IF(AH40&gt;0,1),$L42:AH42)*(AH40&gt;0)</f>
        <v>5</v>
      </c>
      <c r="AI43" s="106">
        <f ca="1">SUM(AI11,IF(AI40&gt;0,1),$L42:AI42)*(AI40&gt;0)</f>
        <v>5</v>
      </c>
      <c r="AJ43" s="106">
        <f ca="1">SUM(AJ11,IF(AJ40&gt;0,1),$L42:AJ42)*(AJ40&gt;0)</f>
        <v>5</v>
      </c>
      <c r="AK43" s="106">
        <f ca="1">SUM(AK11,IF(AK40&gt;0,1),$L42:AK42)*(AK40&gt;0)</f>
        <v>5</v>
      </c>
      <c r="AL43" s="106">
        <f ca="1">SUM(AL11,IF(AL40&gt;0,1),$L42:AL42)*(AL40&gt;0)</f>
        <v>6</v>
      </c>
      <c r="AM43" s="106">
        <f ca="1">SUM(AM11,IF(AM40&gt;0,1),$L42:AM42)*(AM40&gt;0)</f>
        <v>6</v>
      </c>
      <c r="AN43" s="106">
        <f ca="1">SUM(AN11,IF(AN40&gt;0,1),$L42:AN42)*(AN40&gt;0)</f>
        <v>6</v>
      </c>
      <c r="AO43" s="106">
        <f ca="1">SUM(AO11,IF(AO40&gt;0,1),$L42:AO42)*(AO40&gt;0)</f>
        <v>6</v>
      </c>
      <c r="AP43" s="106">
        <f ca="1">SUM(AP11,IF(AP40&gt;0,1),$L42:AP42)*(AP40&gt;0)</f>
        <v>6</v>
      </c>
      <c r="AQ43" s="106">
        <f ca="1">SUM(AQ11,IF(AQ40&gt;0,1),$L42:AQ42)*(AQ40&gt;0)</f>
        <v>7</v>
      </c>
      <c r="AR43" s="106">
        <f ca="1">SUM(AR11,IF(AR40&gt;0,1),$L42:AR42)*(AR40&gt;0)</f>
        <v>7</v>
      </c>
      <c r="AS43" s="106">
        <f ca="1">SUM(AS11,IF(AS40&gt;0,1),$L42:AS42)*(AS40&gt;0)</f>
        <v>0</v>
      </c>
      <c r="AT43" s="106">
        <f ca="1">SUM(AT11,IF(AT40&gt;0,1),$L42:AT42)*(AT40&gt;0)</f>
        <v>0</v>
      </c>
      <c r="AU43" s="106">
        <f ca="1">SUM(AU11,IF(AU40&gt;0,1),$L42:AU42)*(AU40&gt;0)</f>
        <v>0</v>
      </c>
      <c r="AV43" s="106">
        <f ca="1">SUM(AV11,IF(AV40&gt;0,1),$L42:AV42)*(AV40&gt;0)</f>
        <v>0</v>
      </c>
      <c r="AW43" s="106">
        <f ca="1">SUM(AW11,IF(AW40&gt;0,1),$L42:AW42)*(AW40&gt;0)</f>
        <v>0</v>
      </c>
      <c r="AX43" s="106">
        <f ca="1">SUM(AX11,IF(AX40&gt;0,1),$L42:AX42)*(AX40&gt;0)</f>
        <v>0</v>
      </c>
      <c r="AY43" s="106">
        <f ca="1">SUM(AY11,IF(AY40&gt;0,1),$L42:AY42)*(AY40&gt;0)</f>
        <v>0</v>
      </c>
      <c r="AZ43" s="106">
        <f ca="1">SUM(AZ11,IF(AZ40&gt;0,1),$L42:AZ42)*(AZ40&gt;0)</f>
        <v>0</v>
      </c>
      <c r="BA43" s="106">
        <f ca="1">SUM(BA11,IF(BA40&gt;0,1),$L42:BA42)*(BA40&gt;0)</f>
        <v>0</v>
      </c>
      <c r="BB43" s="106">
        <f ca="1">SUM(BB11,IF(BB40&gt;0,1),$L42:BB42)*(BB40&gt;0)</f>
        <v>0</v>
      </c>
      <c r="BC43" s="106">
        <f ca="1">SUM(BC11,IF(BC40&gt;0,1),$L42:BC42)*(BC40&gt;0)</f>
        <v>0</v>
      </c>
      <c r="BD43" s="106">
        <f ca="1">SUM(BD11,IF(BD40&gt;0,1),$L42:BD42)*(BD40&gt;0)</f>
        <v>0</v>
      </c>
      <c r="BE43" s="106">
        <f ca="1">SUM(BE11,IF(BE40&gt;0,1),$L42:BE42)*(BE40&gt;0)</f>
        <v>0</v>
      </c>
      <c r="BF43" s="106">
        <f ca="1">SUM(BF11,IF(BF40&gt;0,1),$L42:BF42)*(BF40&gt;0)</f>
        <v>0</v>
      </c>
      <c r="BG43" s="106">
        <f ca="1">SUM(BG11,IF(BG40&gt;0,1),$L42:BG42)*(BG40&gt;0)</f>
        <v>0</v>
      </c>
      <c r="BH43" s="106">
        <f ca="1">SUM(BH11,IF(BH40&gt;0,1),$L42:BH42)*(BH40&gt;0)</f>
        <v>0</v>
      </c>
      <c r="BI43" s="6"/>
      <c r="BJ43" s="6"/>
      <c r="BK43" s="6"/>
    </row>
    <row r="44" spans="2:103">
      <c r="E44" s="79"/>
      <c r="F44" s="79"/>
      <c r="J44" s="4"/>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6"/>
      <c r="BJ44" s="6"/>
      <c r="BK44" s="6"/>
    </row>
    <row r="45" spans="2:103">
      <c r="E45" s="4" t="s">
        <v>16</v>
      </c>
      <c r="G45" s="4" t="s">
        <v>161</v>
      </c>
      <c r="J45" s="4"/>
      <c r="K45" s="9"/>
      <c r="L45" s="58" t="str">
        <f t="shared" ref="L45:AQ45" si="17">IF(OR(L9=1, L10=1, L11=1), MAX(SUM(L36:L38),SUM(L13,L18))=1, "NA")</f>
        <v>NA</v>
      </c>
      <c r="M45" s="58" t="str">
        <f>IF(OR(M9=1, M10=1, M11=1), MAX(SUM(M36:M38),SUM(M13,M18))=1, "NA")</f>
        <v>NA</v>
      </c>
      <c r="N45" s="58" t="str">
        <f t="shared" si="17"/>
        <v>NA</v>
      </c>
      <c r="O45" s="58" t="b">
        <f t="shared" si="17"/>
        <v>1</v>
      </c>
      <c r="P45" s="58" t="b">
        <f t="shared" si="17"/>
        <v>1</v>
      </c>
      <c r="Q45" s="58" t="b">
        <f t="shared" si="17"/>
        <v>1</v>
      </c>
      <c r="R45" s="58" t="b">
        <f t="shared" si="17"/>
        <v>1</v>
      </c>
      <c r="S45" s="58" t="b">
        <f t="shared" si="17"/>
        <v>1</v>
      </c>
      <c r="T45" s="58" t="b">
        <f t="shared" si="17"/>
        <v>1</v>
      </c>
      <c r="U45" s="58" t="b">
        <f t="shared" si="17"/>
        <v>1</v>
      </c>
      <c r="V45" s="58" t="b">
        <f t="shared" si="17"/>
        <v>1</v>
      </c>
      <c r="W45" s="58" t="b">
        <f t="shared" si="17"/>
        <v>1</v>
      </c>
      <c r="X45" s="58" t="b">
        <f t="shared" si="17"/>
        <v>1</v>
      </c>
      <c r="Y45" s="58" t="b">
        <f t="shared" si="17"/>
        <v>1</v>
      </c>
      <c r="Z45" s="58" t="b">
        <f t="shared" si="17"/>
        <v>1</v>
      </c>
      <c r="AA45" s="58" t="b">
        <f>IF(OR(AA9=1, AA10=1, AA11=1), MAX(SUM(AA36:AA38),SUM(AA13,AA18))=1, "NA")</f>
        <v>1</v>
      </c>
      <c r="AB45" s="58" t="b">
        <f t="shared" si="17"/>
        <v>1</v>
      </c>
      <c r="AC45" s="58" t="b">
        <f t="shared" si="17"/>
        <v>1</v>
      </c>
      <c r="AD45" s="58" t="b">
        <f t="shared" si="17"/>
        <v>1</v>
      </c>
      <c r="AE45" s="58" t="b">
        <f t="shared" si="17"/>
        <v>1</v>
      </c>
      <c r="AF45" s="58" t="b">
        <f t="shared" si="17"/>
        <v>1</v>
      </c>
      <c r="AG45" s="58" t="b">
        <f t="shared" si="17"/>
        <v>1</v>
      </c>
      <c r="AH45" s="58" t="b">
        <f t="shared" si="17"/>
        <v>1</v>
      </c>
      <c r="AI45" s="58" t="b">
        <f t="shared" si="17"/>
        <v>1</v>
      </c>
      <c r="AJ45" s="58" t="b">
        <f t="shared" si="17"/>
        <v>1</v>
      </c>
      <c r="AK45" s="58" t="b">
        <f t="shared" si="17"/>
        <v>1</v>
      </c>
      <c r="AL45" s="58" t="b">
        <f t="shared" si="17"/>
        <v>1</v>
      </c>
      <c r="AM45" s="58" t="b">
        <f t="shared" si="17"/>
        <v>1</v>
      </c>
      <c r="AN45" s="58" t="b">
        <f t="shared" si="17"/>
        <v>1</v>
      </c>
      <c r="AO45" s="58" t="b">
        <f t="shared" si="17"/>
        <v>1</v>
      </c>
      <c r="AP45" s="58" t="b">
        <f t="shared" si="17"/>
        <v>1</v>
      </c>
      <c r="AQ45" s="58" t="b">
        <f t="shared" si="17"/>
        <v>1</v>
      </c>
      <c r="AR45" s="58" t="b">
        <f t="shared" ref="AR45:BH45" si="18">IF(OR(AR9=1, AR10=1, AR11=1), MAX(SUM(AR36:AR38),SUM(AR13,AR18))=1, "NA")</f>
        <v>1</v>
      </c>
      <c r="AS45" s="58" t="str">
        <f t="shared" si="18"/>
        <v>NA</v>
      </c>
      <c r="AT45" s="58" t="str">
        <f t="shared" si="18"/>
        <v>NA</v>
      </c>
      <c r="AU45" s="58" t="str">
        <f t="shared" si="18"/>
        <v>NA</v>
      </c>
      <c r="AV45" s="58" t="str">
        <f t="shared" si="18"/>
        <v>NA</v>
      </c>
      <c r="AW45" s="58" t="str">
        <f t="shared" si="18"/>
        <v>NA</v>
      </c>
      <c r="AX45" s="58" t="str">
        <f t="shared" si="18"/>
        <v>NA</v>
      </c>
      <c r="AY45" s="58" t="str">
        <f t="shared" si="18"/>
        <v>NA</v>
      </c>
      <c r="AZ45" s="58" t="str">
        <f t="shared" si="18"/>
        <v>NA</v>
      </c>
      <c r="BA45" s="58" t="str">
        <f t="shared" si="18"/>
        <v>NA</v>
      </c>
      <c r="BB45" s="58" t="str">
        <f t="shared" si="18"/>
        <v>NA</v>
      </c>
      <c r="BC45" s="58" t="str">
        <f t="shared" si="18"/>
        <v>NA</v>
      </c>
      <c r="BD45" s="58" t="str">
        <f t="shared" si="18"/>
        <v>NA</v>
      </c>
      <c r="BE45" s="58" t="str">
        <f t="shared" si="18"/>
        <v>NA</v>
      </c>
      <c r="BF45" s="58" t="str">
        <f t="shared" si="18"/>
        <v>NA</v>
      </c>
      <c r="BG45" s="58" t="str">
        <f t="shared" si="18"/>
        <v>NA</v>
      </c>
      <c r="BH45" s="58" t="str">
        <f t="shared" si="18"/>
        <v>NA</v>
      </c>
      <c r="BI45" s="6"/>
      <c r="BJ45" s="6"/>
      <c r="BK45" s="6"/>
    </row>
    <row r="46" spans="2:103">
      <c r="J46" s="4"/>
      <c r="K46" s="9"/>
      <c r="L46" s="9"/>
      <c r="M46" s="9"/>
      <c r="N46" s="9"/>
      <c r="O46" s="9"/>
      <c r="P46" s="9"/>
      <c r="Q46" s="9"/>
      <c r="R46" s="13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6"/>
      <c r="BJ46" s="6"/>
      <c r="BK46" s="6"/>
    </row>
    <row r="47" spans="2:103">
      <c r="B47" s="225">
        <f>MAX($B$4:B4)+1</f>
        <v>1</v>
      </c>
      <c r="C47" s="225" t="s">
        <v>179</v>
      </c>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24"/>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8"/>
      <c r="CX47" s="8"/>
      <c r="CY47" s="8"/>
    </row>
    <row r="48" spans="2:103">
      <c r="E48" s="20"/>
      <c r="F48" s="20"/>
      <c r="K48" s="21"/>
      <c r="L48" s="22"/>
      <c r="M48" s="22"/>
      <c r="N48" s="22"/>
      <c r="O48" s="22"/>
      <c r="P48" s="22"/>
      <c r="Q48" s="22"/>
      <c r="R48" s="137"/>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2"/>
      <c r="AS48" s="22"/>
      <c r="AT48" s="22"/>
      <c r="AU48" s="22"/>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c r="CL48" s="22"/>
      <c r="CM48" s="22"/>
      <c r="CN48" s="22"/>
      <c r="CO48" s="22"/>
      <c r="CP48" s="22"/>
      <c r="CQ48" s="22"/>
      <c r="CR48" s="22"/>
      <c r="CS48" s="22"/>
      <c r="CT48" s="22"/>
      <c r="CU48" s="22"/>
      <c r="CV48" s="22"/>
    </row>
    <row r="49" spans="3:103">
      <c r="C49" s="226">
        <f>MAX($B$4:C48)+0.1</f>
        <v>1.1000000000000001</v>
      </c>
      <c r="D49" s="227" t="s">
        <v>180</v>
      </c>
      <c r="E49" s="33"/>
      <c r="F49" s="33"/>
      <c r="G49" s="32"/>
      <c r="H49" s="34"/>
      <c r="I49" s="34"/>
      <c r="J49" s="34"/>
      <c r="K49" s="35"/>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22"/>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2"/>
      <c r="CX49" s="32"/>
      <c r="CY49" s="32"/>
    </row>
    <row r="50" spans="3:103">
      <c r="E50" s="20"/>
      <c r="F50" s="20"/>
      <c r="K50" s="21"/>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row>
    <row r="51" spans="3:103">
      <c r="E51" s="20" t="s">
        <v>119</v>
      </c>
      <c r="F51" s="20"/>
      <c r="G51" s="4" t="s">
        <v>97</v>
      </c>
      <c r="H51" s="105" t="s">
        <v>181</v>
      </c>
      <c r="K51" s="21"/>
      <c r="L51" s="62" cm="1">
        <f t="array" ref="L51">IF(L$40=0,0,INDEX(Scenarios!$K156:$BD156,,MATCH(L$40,Scenarios!$K$155:$BD$155,0)))</f>
        <v>0</v>
      </c>
      <c r="M51" s="62" cm="1">
        <f t="array" ref="M51">IF(M$40=0,0,INDEX(Scenarios!$K156:$BD156,,MATCH(M$40,Scenarios!$K$155:$BD$155,0)))</f>
        <v>0</v>
      </c>
      <c r="N51" s="62" cm="1">
        <f t="array" ref="N51">IF(N$40=0,0,INDEX(Scenarios!$K156:$BD156,,MATCH(N$40,Scenarios!$K$155:$BD$155,0)))</f>
        <v>0</v>
      </c>
      <c r="O51" s="62" cm="1">
        <f t="array" ref="O51">IF(O$40=0,0,INDEX(Scenarios!$K156:$BD156,,MATCH(O$40,Scenarios!$K$155:$BD$155,0)))</f>
        <v>0</v>
      </c>
      <c r="P51" s="62" cm="1">
        <f t="array" ref="P51">IF(P$40=0,0,INDEX(Scenarios!$K156:$BD156,,MATCH(P$40,Scenarios!$K$155:$BD$155,0)))</f>
        <v>0</v>
      </c>
      <c r="Q51" s="62" cm="1">
        <f t="array" ref="Q51">IF(Q$40=0,0,INDEX(Scenarios!$K156:$BD156,,MATCH(Q$40,Scenarios!$K$155:$BD$155,0)))</f>
        <v>0</v>
      </c>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row>
    <row r="52" spans="3:103">
      <c r="E52" s="105" t="s">
        <v>120</v>
      </c>
      <c r="G52" s="4" t="s">
        <v>97</v>
      </c>
      <c r="H52" s="105" t="s">
        <v>181</v>
      </c>
      <c r="K52" s="21"/>
      <c r="L52" s="62" cm="1">
        <f t="array" ref="L52">IF(L$40=0,0,INDEX(Scenarios!$K157:$BD157,,MATCH(L$40,Scenarios!$K$155:$BD$155,0)))</f>
        <v>0</v>
      </c>
      <c r="M52" s="62" cm="1">
        <f t="array" ref="M52">IF(M$40=0,0,INDEX(Scenarios!$K157:$BD157,,MATCH(M$40,Scenarios!$K$155:$BD$155,0)))</f>
        <v>0</v>
      </c>
      <c r="N52" s="62" cm="1">
        <f t="array" ref="N52">IF(N$40=0,0,INDEX(Scenarios!$K157:$BD157,,MATCH(N$40,Scenarios!$K$155:$BD$155,0)))</f>
        <v>0</v>
      </c>
      <c r="O52" s="62" cm="1">
        <f t="array" ref="O52">IF(O$40=0,0,INDEX(Scenarios!$K157:$BD157,,MATCH(O$40,Scenarios!$K$155:$BD$155,0)))</f>
        <v>0</v>
      </c>
      <c r="P52" s="62" cm="1">
        <f t="array" ref="P52">IF(P$40=0,0,INDEX(Scenarios!$K157:$BD157,,MATCH(P$40,Scenarios!$K$155:$BD$155,0)))</f>
        <v>0</v>
      </c>
      <c r="Q52" s="62" cm="1">
        <f t="array" ref="Q52">IF(Q$40=0,0,INDEX(Scenarios!$K157:$BD157,,MATCH(Q$40,Scenarios!$K$155:$BD$155,0)))</f>
        <v>0</v>
      </c>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row>
    <row r="53" spans="3:103">
      <c r="E53" s="20" t="s">
        <v>121</v>
      </c>
      <c r="F53" s="20"/>
      <c r="G53" s="4" t="s">
        <v>97</v>
      </c>
      <c r="H53" s="105" t="s">
        <v>181</v>
      </c>
      <c r="K53" s="21"/>
      <c r="L53" s="62" cm="1">
        <f t="array" ref="L53">IF(L$40=0,0,INDEX(Scenarios!$K158:$BD158,,MATCH(L$40,Scenarios!$K$155:$BD$155,0)))</f>
        <v>0</v>
      </c>
      <c r="M53" s="62" cm="1">
        <f t="array" ref="M53">IF(M$40=0,0,INDEX(Scenarios!$K158:$BD158,,MATCH(M$40,Scenarios!$K$155:$BD$155,0)))</f>
        <v>0</v>
      </c>
      <c r="N53" s="62" cm="1">
        <f t="array" ref="N53">IF(N$40=0,0,INDEX(Scenarios!$K158:$BD158,,MATCH(N$40,Scenarios!$K$155:$BD$155,0)))</f>
        <v>0</v>
      </c>
      <c r="O53" s="62" cm="1">
        <f t="array" ref="O53">IF(O$40=0,0,INDEX(Scenarios!$K158:$BD158,,MATCH(O$40,Scenarios!$K$155:$BD$155,0)))</f>
        <v>0</v>
      </c>
      <c r="P53" s="62" cm="1">
        <f t="array" ref="P53">IF(P$40=0,0,INDEX(Scenarios!$K158:$BD158,,MATCH(P$40,Scenarios!$K$155:$BD$155,0)))</f>
        <v>0</v>
      </c>
      <c r="Q53" s="62" cm="1">
        <f t="array" ref="Q53">IF(Q$40=0,0,INDEX(Scenarios!$K158:$BD158,,MATCH(Q$40,Scenarios!$K$155:$BD$155,0)))</f>
        <v>0</v>
      </c>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row>
    <row r="54" spans="3:103">
      <c r="E54" s="105" t="s">
        <v>182</v>
      </c>
      <c r="G54" s="4" t="s">
        <v>97</v>
      </c>
      <c r="H54" s="105" t="s">
        <v>183</v>
      </c>
      <c r="K54" s="21"/>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row>
    <row r="55" spans="3:103">
      <c r="E55" s="105" t="s">
        <v>184</v>
      </c>
      <c r="G55" s="4" t="s">
        <v>97</v>
      </c>
      <c r="H55" s="105" t="s">
        <v>183</v>
      </c>
      <c r="K55" s="21"/>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row>
    <row r="56" spans="3:103">
      <c r="E56" s="105" t="s">
        <v>185</v>
      </c>
      <c r="G56" s="4" t="s">
        <v>97</v>
      </c>
      <c r="H56" s="105" t="s">
        <v>183</v>
      </c>
      <c r="K56" s="21"/>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125"/>
      <c r="AL56" s="125"/>
      <c r="AM56" s="125"/>
      <c r="AN56" s="125"/>
      <c r="AO56" s="125"/>
      <c r="AP56" s="125"/>
      <c r="AQ56" s="125"/>
      <c r="AR56" s="125"/>
      <c r="AS56" s="125"/>
      <c r="AT56" s="125"/>
      <c r="AU56" s="125"/>
      <c r="AV56" s="125"/>
      <c r="AW56" s="125"/>
      <c r="AX56" s="125"/>
      <c r="AY56" s="125"/>
      <c r="AZ56" s="125"/>
      <c r="BA56" s="125"/>
      <c r="BB56" s="125"/>
      <c r="BC56" s="125"/>
      <c r="BD56" s="125"/>
      <c r="BE56" s="125"/>
      <c r="BF56" s="125"/>
      <c r="BG56" s="125"/>
      <c r="BH56" s="125"/>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22"/>
      <c r="CH56" s="22"/>
      <c r="CI56" s="22"/>
      <c r="CJ56" s="22"/>
      <c r="CK56" s="22"/>
      <c r="CL56" s="22"/>
      <c r="CM56" s="22"/>
      <c r="CN56" s="22"/>
      <c r="CO56" s="22"/>
      <c r="CP56" s="22"/>
      <c r="CQ56" s="22"/>
      <c r="CR56" s="22"/>
      <c r="CS56" s="22"/>
      <c r="CT56" s="22"/>
      <c r="CU56" s="22"/>
      <c r="CV56" s="22"/>
    </row>
    <row r="57" spans="3:103">
      <c r="E57" s="20"/>
      <c r="F57" s="20"/>
      <c r="K57" s="21"/>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row>
    <row r="58" spans="3:103">
      <c r="C58" s="226">
        <f>MAX($B$4:C57)+0.1</f>
        <v>1.2000000000000002</v>
      </c>
      <c r="D58" s="227" t="s">
        <v>186</v>
      </c>
      <c r="E58" s="33"/>
      <c r="F58" s="33"/>
      <c r="G58" s="32"/>
      <c r="H58" s="34"/>
      <c r="I58" s="34"/>
      <c r="J58" s="34"/>
      <c r="K58" s="35"/>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36"/>
      <c r="BF58" s="36"/>
      <c r="BG58" s="36"/>
      <c r="BH58" s="36"/>
      <c r="BI58" s="36"/>
      <c r="BJ58" s="36"/>
      <c r="BK58" s="36"/>
      <c r="BL58" s="22"/>
      <c r="BM58" s="36"/>
      <c r="BN58" s="36"/>
      <c r="BO58" s="36"/>
      <c r="BP58" s="36"/>
      <c r="BQ58" s="36"/>
      <c r="BR58" s="36"/>
      <c r="BS58" s="36"/>
      <c r="BT58" s="36"/>
      <c r="BU58" s="36"/>
      <c r="BV58" s="36"/>
      <c r="BW58" s="36"/>
      <c r="BX58" s="36"/>
      <c r="BY58" s="36"/>
      <c r="BZ58" s="36"/>
      <c r="CA58" s="36"/>
      <c r="CB58" s="36"/>
      <c r="CC58" s="36"/>
      <c r="CD58" s="36"/>
      <c r="CE58" s="36"/>
      <c r="CF58" s="36"/>
      <c r="CG58" s="36"/>
      <c r="CH58" s="36"/>
      <c r="CI58" s="36"/>
      <c r="CJ58" s="36"/>
      <c r="CK58" s="36"/>
      <c r="CL58" s="36"/>
      <c r="CM58" s="36"/>
      <c r="CN58" s="36"/>
      <c r="CO58" s="36"/>
      <c r="CP58" s="36"/>
      <c r="CQ58" s="36"/>
      <c r="CR58" s="36"/>
      <c r="CS58" s="36"/>
      <c r="CT58" s="36"/>
      <c r="CU58" s="36"/>
      <c r="CV58" s="36"/>
      <c r="CW58" s="32"/>
      <c r="CX58" s="32"/>
      <c r="CY58" s="32"/>
    </row>
    <row r="59" spans="3:103">
      <c r="E59" s="20"/>
      <c r="F59" s="20"/>
      <c r="K59" s="21"/>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row>
    <row r="60" spans="3:103">
      <c r="E60" s="20" t="s">
        <v>122</v>
      </c>
      <c r="F60" s="20"/>
      <c r="G60" s="4" t="s">
        <v>97</v>
      </c>
      <c r="H60" s="105" t="s">
        <v>181</v>
      </c>
      <c r="K60" s="21"/>
      <c r="L60" s="62" cm="1">
        <f t="array" ref="L60">IF(L$40=0,0,INDEX(Scenarios!$K159:$BD159,,MATCH(L$40,Scenarios!$K$155:$BD$155,0)))</f>
        <v>0</v>
      </c>
      <c r="M60" s="62" cm="1">
        <f t="array" ref="M60">IF(M$40=0,0,INDEX(Scenarios!$K159:$BD159,,MATCH(M$40,Scenarios!$K$155:$BD$155,0)))</f>
        <v>0</v>
      </c>
      <c r="N60" s="62" cm="1">
        <f t="array" ref="N60">IF(N$40=0,0,INDEX(Scenarios!$K159:$BD159,,MATCH(N$40,Scenarios!$K$155:$BD$155,0)))</f>
        <v>0</v>
      </c>
      <c r="O60" s="62" cm="1">
        <f t="array" ref="O60">IF(O$40=0,0,INDEX(Scenarios!$K159:$BD159,,MATCH(O$40,Scenarios!$K$155:$BD$155,0)))</f>
        <v>0</v>
      </c>
      <c r="P60" s="62" cm="1">
        <f t="array" ref="P60">IF(P$40=0,0,INDEX(Scenarios!$K159:$BD159,,MATCH(P$40,Scenarios!$K$155:$BD$155,0)))</f>
        <v>0</v>
      </c>
      <c r="Q60" s="62" cm="1">
        <f t="array" ref="Q60">IF(Q$40=0,0,INDEX(Scenarios!$K159:$BD159,,MATCH(Q$40,Scenarios!$K$155:$BD$155,0)))</f>
        <v>0</v>
      </c>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c r="CL60" s="22"/>
      <c r="CM60" s="22"/>
      <c r="CN60" s="22"/>
      <c r="CO60" s="22"/>
      <c r="CP60" s="22"/>
      <c r="CQ60" s="22"/>
      <c r="CR60" s="22"/>
      <c r="CS60" s="22"/>
      <c r="CT60" s="22"/>
      <c r="CU60" s="22"/>
      <c r="CV60" s="22"/>
    </row>
    <row r="61" spans="3:103">
      <c r="E61" s="20" t="s">
        <v>123</v>
      </c>
      <c r="F61" s="20"/>
      <c r="G61" s="4" t="s">
        <v>97</v>
      </c>
      <c r="H61" s="105" t="s">
        <v>181</v>
      </c>
      <c r="K61" s="21"/>
      <c r="L61" s="62" cm="1">
        <f t="array" ref="L61">IF(L$40=0,0,INDEX(Scenarios!$K160:$BD160,,MATCH(L$40,Scenarios!$K$155:$BD$155,0)))</f>
        <v>0</v>
      </c>
      <c r="M61" s="62" cm="1">
        <f t="array" ref="M61">IF(M$40=0,0,INDEX(Scenarios!$K160:$BD160,,MATCH(M$40,Scenarios!$K$155:$BD$155,0)))</f>
        <v>0</v>
      </c>
      <c r="N61" s="62" cm="1">
        <f t="array" ref="N61">IF(N$40=0,0,INDEX(Scenarios!$K160:$BD160,,MATCH(N$40,Scenarios!$K$155:$BD$155,0)))</f>
        <v>0</v>
      </c>
      <c r="O61" s="62" cm="1">
        <f t="array" ref="O61">IF(O$40=0,0,INDEX(Scenarios!$K160:$BD160,,MATCH(O$40,Scenarios!$K$155:$BD$155,0)))</f>
        <v>0</v>
      </c>
      <c r="P61" s="62" cm="1">
        <f t="array" ref="P61">IF(P$40=0,0,INDEX(Scenarios!$K160:$BD160,,MATCH(P$40,Scenarios!$K$155:$BD$155,0)))</f>
        <v>0</v>
      </c>
      <c r="Q61" s="62" cm="1">
        <f t="array" ref="Q61">IF(Q$40=0,0,INDEX(Scenarios!$K160:$BD160,,MATCH(Q$40,Scenarios!$K$155:$BD$155,0)))</f>
        <v>0</v>
      </c>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22"/>
      <c r="BJ61" s="22"/>
      <c r="BK61" s="22"/>
      <c r="BL61" s="22"/>
      <c r="BM61" s="22"/>
      <c r="BN61" s="22"/>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row>
    <row r="62" spans="3:103">
      <c r="E62" s="20" t="s">
        <v>187</v>
      </c>
      <c r="F62" s="20"/>
      <c r="G62" s="4" t="s">
        <v>97</v>
      </c>
      <c r="H62" s="105" t="s">
        <v>181</v>
      </c>
      <c r="K62" s="21"/>
      <c r="L62" s="62" cm="1">
        <f t="array" ref="L62">IF(L$40=0,0,INDEX(Scenarios!$K165:$BD165,,MATCH(L$40,Scenarios!$K$155:$BD$155,0)))</f>
        <v>0</v>
      </c>
      <c r="M62" s="62" cm="1">
        <f t="array" ref="M62">IF(M$40=0,0,INDEX(Scenarios!$K165:$BD165,,MATCH(M$40,Scenarios!$K$155:$BD$155,0)))</f>
        <v>0</v>
      </c>
      <c r="N62" s="62" cm="1">
        <f t="array" ref="N62">IF(N$40=0,0,INDEX(Scenarios!$K165:$BD165,,MATCH(N$40,Scenarios!$K$155:$BD$155,0)))</f>
        <v>0</v>
      </c>
      <c r="O62" s="62" cm="1">
        <f t="array" ref="O62">IF(O$40=0,0,INDEX(Scenarios!$K165:$BD165,,MATCH(O$40,Scenarios!$K$155:$BD$155,0)))</f>
        <v>0</v>
      </c>
      <c r="P62" s="62" cm="1">
        <f t="array" ref="P62">IF(P$40=0,0,INDEX(Scenarios!$K165:$BD165,,MATCH(P$40,Scenarios!$K$155:$BD$155,0)))</f>
        <v>0</v>
      </c>
      <c r="Q62" s="62" cm="1">
        <f t="array" ref="Q62">IF(Q$40=0,0,INDEX(Scenarios!$K165:$BD165,,MATCH(Q$40,Scenarios!$K$155:$BD$155,0)))</f>
        <v>0</v>
      </c>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row>
    <row r="63" spans="3:103">
      <c r="E63" s="105" t="s">
        <v>188</v>
      </c>
      <c r="F63" s="20"/>
      <c r="G63" s="4" t="s">
        <v>97</v>
      </c>
      <c r="H63" s="105" t="s">
        <v>183</v>
      </c>
      <c r="K63" s="21"/>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row>
    <row r="64" spans="3:103">
      <c r="E64" s="105" t="s">
        <v>189</v>
      </c>
      <c r="F64" s="20"/>
      <c r="G64" s="4" t="s">
        <v>97</v>
      </c>
      <c r="H64" s="105" t="s">
        <v>183</v>
      </c>
      <c r="K64" s="21"/>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25"/>
      <c r="BC64" s="125"/>
      <c r="BD64" s="125"/>
      <c r="BE64" s="125"/>
      <c r="BF64" s="125"/>
      <c r="BG64" s="125"/>
      <c r="BH64" s="125"/>
      <c r="BI64" s="22"/>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22"/>
      <c r="CH64" s="22"/>
      <c r="CI64" s="22"/>
      <c r="CJ64" s="22"/>
      <c r="CK64" s="22"/>
      <c r="CL64" s="22"/>
      <c r="CM64" s="22"/>
      <c r="CN64" s="22"/>
      <c r="CO64" s="22"/>
      <c r="CP64" s="22"/>
      <c r="CQ64" s="22"/>
      <c r="CR64" s="22"/>
      <c r="CS64" s="22"/>
      <c r="CT64" s="22"/>
      <c r="CU64" s="22"/>
      <c r="CV64" s="22"/>
    </row>
    <row r="65" spans="2:103">
      <c r="E65" s="105" t="s">
        <v>185</v>
      </c>
      <c r="F65" s="20"/>
      <c r="G65" s="4" t="s">
        <v>97</v>
      </c>
      <c r="H65" s="105" t="s">
        <v>183</v>
      </c>
      <c r="K65" s="21"/>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5"/>
      <c r="AY65" s="125"/>
      <c r="AZ65" s="125"/>
      <c r="BA65" s="125"/>
      <c r="BB65" s="125"/>
      <c r="BC65" s="125"/>
      <c r="BD65" s="125"/>
      <c r="BE65" s="125"/>
      <c r="BF65" s="125"/>
      <c r="BG65" s="125"/>
      <c r="BH65" s="125"/>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row>
    <row r="66" spans="2:103">
      <c r="E66" s="20"/>
      <c r="F66" s="20"/>
      <c r="K66" s="21"/>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2"/>
      <c r="CN66" s="22"/>
      <c r="CO66" s="22"/>
      <c r="CP66" s="22"/>
      <c r="CQ66" s="22"/>
      <c r="CR66" s="22"/>
      <c r="CS66" s="22"/>
      <c r="CT66" s="22"/>
      <c r="CU66" s="22"/>
      <c r="CV66" s="22"/>
    </row>
    <row r="67" spans="2:103">
      <c r="C67" s="226">
        <f>MAX($B$4:C66)+0.1</f>
        <v>1.3000000000000003</v>
      </c>
      <c r="D67" s="227" t="s">
        <v>190</v>
      </c>
      <c r="E67" s="33"/>
      <c r="F67" s="33"/>
      <c r="G67" s="32"/>
      <c r="H67" s="34"/>
      <c r="I67" s="34"/>
      <c r="J67" s="34"/>
      <c r="K67" s="35"/>
      <c r="L67" s="36"/>
      <c r="M67" s="36"/>
      <c r="N67" s="36"/>
      <c r="O67" s="36"/>
      <c r="P67" s="36"/>
      <c r="Q67" s="36"/>
      <c r="R67" s="36"/>
      <c r="S67" s="36"/>
      <c r="T67" s="36"/>
      <c r="U67" s="36"/>
      <c r="V67" s="36"/>
      <c r="W67" s="36"/>
      <c r="X67" s="36"/>
      <c r="Y67" s="36"/>
      <c r="Z67" s="36"/>
      <c r="AA67" s="36"/>
      <c r="AB67" s="36"/>
      <c r="AC67" s="36"/>
      <c r="AD67" s="36"/>
      <c r="AE67" s="36"/>
      <c r="AF67" s="36"/>
      <c r="AG67" s="36"/>
      <c r="AH67" s="36"/>
      <c r="AI67" s="36"/>
      <c r="AJ67" s="36"/>
      <c r="AK67" s="36"/>
      <c r="AL67" s="36"/>
      <c r="AM67" s="36"/>
      <c r="AN67" s="36"/>
      <c r="AO67" s="36"/>
      <c r="AP67" s="36"/>
      <c r="AQ67" s="36"/>
      <c r="AR67" s="36"/>
      <c r="AS67" s="36"/>
      <c r="AT67" s="36"/>
      <c r="AU67" s="36"/>
      <c r="AV67" s="36"/>
      <c r="AW67" s="36"/>
      <c r="AX67" s="36"/>
      <c r="AY67" s="36"/>
      <c r="AZ67" s="36"/>
      <c r="BA67" s="36"/>
      <c r="BB67" s="36"/>
      <c r="BC67" s="36"/>
      <c r="BD67" s="36"/>
      <c r="BE67" s="36"/>
      <c r="BF67" s="36"/>
      <c r="BG67" s="36"/>
      <c r="BH67" s="36"/>
      <c r="BI67" s="36"/>
      <c r="BJ67" s="36"/>
      <c r="BK67" s="36"/>
      <c r="BL67" s="22"/>
      <c r="BM67" s="36"/>
      <c r="BN67" s="36"/>
      <c r="BO67" s="36"/>
      <c r="BP67" s="36"/>
      <c r="BQ67" s="36"/>
      <c r="BR67" s="36"/>
      <c r="BS67" s="36"/>
      <c r="BT67" s="36"/>
      <c r="BU67" s="36"/>
      <c r="BV67" s="36"/>
      <c r="BW67" s="36"/>
      <c r="BX67" s="36"/>
      <c r="BY67" s="36"/>
      <c r="BZ67" s="36"/>
      <c r="CA67" s="36"/>
      <c r="CB67" s="36"/>
      <c r="CC67" s="36"/>
      <c r="CD67" s="36"/>
      <c r="CE67" s="36"/>
      <c r="CF67" s="36"/>
      <c r="CG67" s="36"/>
      <c r="CH67" s="36"/>
      <c r="CI67" s="36"/>
      <c r="CJ67" s="36"/>
      <c r="CK67" s="36"/>
      <c r="CL67" s="36"/>
      <c r="CM67" s="36"/>
      <c r="CN67" s="36"/>
      <c r="CO67" s="36"/>
      <c r="CP67" s="36"/>
      <c r="CQ67" s="36"/>
      <c r="CR67" s="36"/>
      <c r="CS67" s="36"/>
      <c r="CT67" s="36"/>
      <c r="CU67" s="36"/>
      <c r="CV67" s="36"/>
      <c r="CW67" s="32"/>
      <c r="CX67" s="32"/>
      <c r="CY67" s="32"/>
    </row>
    <row r="68" spans="2:103">
      <c r="E68" s="20"/>
      <c r="F68" s="20"/>
      <c r="K68" s="21"/>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22"/>
      <c r="CH68" s="22"/>
      <c r="CI68" s="22"/>
      <c r="CJ68" s="22"/>
      <c r="CK68" s="22"/>
      <c r="CL68" s="22"/>
      <c r="CM68" s="22"/>
      <c r="CN68" s="22"/>
      <c r="CO68" s="22"/>
      <c r="CP68" s="22"/>
      <c r="CQ68" s="22"/>
      <c r="CR68" s="22"/>
      <c r="CS68" s="22"/>
      <c r="CT68" s="22"/>
      <c r="CU68" s="22"/>
      <c r="CV68" s="22"/>
    </row>
    <row r="69" spans="2:103">
      <c r="E69" s="20" t="s">
        <v>124</v>
      </c>
      <c r="F69" s="20"/>
      <c r="G69" s="4" t="s">
        <v>97</v>
      </c>
      <c r="H69" s="105" t="s">
        <v>181</v>
      </c>
      <c r="K69" s="21"/>
      <c r="L69" s="62" cm="1">
        <f t="array" ref="L69">IF(L$40=0,0,INDEX(Scenarios!$K161:$BD161,,MATCH(L$40,Scenarios!$K$155:$BD$155,0)))</f>
        <v>0</v>
      </c>
      <c r="M69" s="62" cm="1">
        <f t="array" ref="M69">IF(M$40=0,0,INDEX(Scenarios!$K161:$BD161,,MATCH(M$40,Scenarios!$K$155:$BD$155,0)))</f>
        <v>0</v>
      </c>
      <c r="N69" s="62" cm="1">
        <f t="array" ref="N69">IF(N$40=0,0,INDEX(Scenarios!$K161:$BD161,,MATCH(N$40,Scenarios!$K$155:$BD$155,0)))</f>
        <v>0</v>
      </c>
      <c r="O69" s="62" cm="1">
        <f t="array" ref="O69">IF(O$40=0,0,INDEX(Scenarios!$K161:$BD161,,MATCH(O$40,Scenarios!$K$155:$BD$155,0)))</f>
        <v>0</v>
      </c>
      <c r="P69" s="62" cm="1">
        <f t="array" ref="P69">IF(P$40=0,0,INDEX(Scenarios!$K161:$BD161,,MATCH(P$40,Scenarios!$K$155:$BD$155,0)))</f>
        <v>0</v>
      </c>
      <c r="Q69" s="62" cm="1">
        <f t="array" ref="Q69">IF(Q$40=0,0,INDEX(Scenarios!$K161:$BD161,,MATCH(Q$40,Scenarios!$K$155:$BD$155,0)))</f>
        <v>0</v>
      </c>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row>
    <row r="70" spans="2:103">
      <c r="E70" s="20" t="s">
        <v>125</v>
      </c>
      <c r="F70" s="20"/>
      <c r="G70" s="4" t="s">
        <v>97</v>
      </c>
      <c r="H70" s="105" t="s">
        <v>181</v>
      </c>
      <c r="K70" s="21"/>
      <c r="L70" s="62" cm="1">
        <f t="array" ref="L70">IF(L$40=0,0,INDEX(Scenarios!$K162:$BD162,,MATCH(L$40,Scenarios!$K$155:$BD$155,0)))</f>
        <v>0</v>
      </c>
      <c r="M70" s="62" cm="1">
        <f t="array" ref="M70">IF(M$40=0,0,INDEX(Scenarios!$K162:$BD162,,MATCH(M$40,Scenarios!$K$155:$BD$155,0)))</f>
        <v>0</v>
      </c>
      <c r="N70" s="62" cm="1">
        <f t="array" ref="N70">IF(N$40=0,0,INDEX(Scenarios!$K162:$BD162,,MATCH(N$40,Scenarios!$K$155:$BD$155,0)))</f>
        <v>0</v>
      </c>
      <c r="O70" s="62" cm="1">
        <f t="array" ref="O70">IF(O$40=0,0,INDEX(Scenarios!$K162:$BD162,,MATCH(O$40,Scenarios!$K$155:$BD$155,0)))</f>
        <v>0</v>
      </c>
      <c r="P70" s="62" cm="1">
        <f t="array" ref="P70">IF(P$40=0,0,INDEX(Scenarios!$K162:$BD162,,MATCH(P$40,Scenarios!$K$155:$BD$155,0)))</f>
        <v>0</v>
      </c>
      <c r="Q70" s="62" cm="1">
        <f t="array" ref="Q70">IF(Q$40=0,0,INDEX(Scenarios!$K162:$BD162,,MATCH(Q$40,Scenarios!$K$155:$BD$155,0)))</f>
        <v>0</v>
      </c>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row>
    <row r="71" spans="2:103">
      <c r="E71" s="105" t="s">
        <v>126</v>
      </c>
      <c r="F71" s="20"/>
      <c r="G71" s="4" t="s">
        <v>97</v>
      </c>
      <c r="H71" s="105" t="s">
        <v>181</v>
      </c>
      <c r="K71" s="21"/>
      <c r="L71" s="62" cm="1">
        <f t="array" ref="L71">IF(L$40=0,0,INDEX(Scenarios!$K163:$BD163,,MATCH(L$40,Scenarios!$K$155:$BD$155,0)))</f>
        <v>0</v>
      </c>
      <c r="M71" s="62" cm="1">
        <f t="array" ref="M71">IF(M$40=0,0,INDEX(Scenarios!$K163:$BD163,,MATCH(M$40,Scenarios!$K$155:$BD$155,0)))</f>
        <v>0</v>
      </c>
      <c r="N71" s="62" cm="1">
        <f t="array" ref="N71">IF(N$40=0,0,INDEX(Scenarios!$K163:$BD163,,MATCH(N$40,Scenarios!$K$155:$BD$155,0)))</f>
        <v>0</v>
      </c>
      <c r="O71" s="62" cm="1">
        <f t="array" ref="O71">IF(O$40=0,0,INDEX(Scenarios!$K163:$BD163,,MATCH(O$40,Scenarios!$K$155:$BD$155,0)))</f>
        <v>0</v>
      </c>
      <c r="P71" s="62" cm="1">
        <f t="array" ref="P71">IF(P$40=0,0,INDEX(Scenarios!$K163:$BD163,,MATCH(P$40,Scenarios!$K$155:$BD$155,0)))</f>
        <v>0</v>
      </c>
      <c r="Q71" s="62" cm="1">
        <f t="array" ref="Q71">IF(Q$40=0,0,INDEX(Scenarios!$K163:$BD163,,MATCH(Q$40,Scenarios!$K$155:$BD$155,0)))</f>
        <v>0</v>
      </c>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22"/>
      <c r="CH71" s="22"/>
      <c r="CI71" s="22"/>
      <c r="CJ71" s="22"/>
      <c r="CK71" s="22"/>
      <c r="CL71" s="22"/>
      <c r="CM71" s="22"/>
      <c r="CN71" s="22"/>
      <c r="CO71" s="22"/>
      <c r="CP71" s="22"/>
      <c r="CQ71" s="22"/>
      <c r="CR71" s="22"/>
      <c r="CS71" s="22"/>
      <c r="CT71" s="22"/>
      <c r="CU71" s="22"/>
      <c r="CV71" s="22"/>
    </row>
    <row r="72" spans="2:103">
      <c r="E72" s="105" t="s">
        <v>127</v>
      </c>
      <c r="F72" s="20"/>
      <c r="G72" s="4" t="s">
        <v>97</v>
      </c>
      <c r="H72" s="105" t="s">
        <v>181</v>
      </c>
      <c r="K72" s="21"/>
      <c r="L72" s="62" cm="1">
        <f t="array" ref="L72">IF(L$40=0,0,INDEX(Scenarios!$K164:$BD164,,MATCH(L$40,Scenarios!$K$155:$BD$155,0)))</f>
        <v>0</v>
      </c>
      <c r="M72" s="62" cm="1">
        <f t="array" ref="M72">IF(M$40=0,0,INDEX(Scenarios!$K164:$BD164,,MATCH(M$40,Scenarios!$K$155:$BD$155,0)))</f>
        <v>0</v>
      </c>
      <c r="N72" s="62" cm="1">
        <f t="array" ref="N72">IF(N$40=0,0,INDEX(Scenarios!$K164:$BD164,,MATCH(N$40,Scenarios!$K$155:$BD$155,0)))</f>
        <v>0</v>
      </c>
      <c r="O72" s="62" cm="1">
        <f t="array" ref="O72">IF(O$40=0,0,INDEX(Scenarios!$K164:$BD164,,MATCH(O$40,Scenarios!$K$155:$BD$155,0)))</f>
        <v>0</v>
      </c>
      <c r="P72" s="62" cm="1">
        <f t="array" ref="P72">IF(P$40=0,0,INDEX(Scenarios!$K164:$BD164,,MATCH(P$40,Scenarios!$K$155:$BD$155,0)))</f>
        <v>0</v>
      </c>
      <c r="Q72" s="62" cm="1">
        <f t="array" ref="Q72">IF(Q$40=0,0,INDEX(Scenarios!$K164:$BD164,,MATCH(Q$40,Scenarios!$K$155:$BD$155,0)))</f>
        <v>0</v>
      </c>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22"/>
      <c r="CH72" s="22"/>
      <c r="CI72" s="22"/>
      <c r="CJ72" s="22"/>
      <c r="CK72" s="22"/>
      <c r="CL72" s="22"/>
      <c r="CM72" s="22"/>
      <c r="CN72" s="22"/>
      <c r="CO72" s="22"/>
      <c r="CP72" s="22"/>
      <c r="CQ72" s="22"/>
      <c r="CR72" s="22"/>
      <c r="CS72" s="22"/>
      <c r="CT72" s="22"/>
      <c r="CU72" s="22"/>
      <c r="CV72" s="22"/>
    </row>
    <row r="73" spans="2:103">
      <c r="E73" s="20"/>
      <c r="F73" s="20"/>
      <c r="H73" s="105"/>
      <c r="K73" s="21"/>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c r="BI73" s="22"/>
      <c r="BJ73" s="22"/>
      <c r="BK73" s="22"/>
      <c r="BL73" s="22"/>
      <c r="BM73" s="22"/>
      <c r="BN73" s="22"/>
      <c r="BO73" s="22"/>
      <c r="BP73" s="22"/>
      <c r="BQ73" s="22"/>
      <c r="BR73" s="22"/>
      <c r="BS73" s="22"/>
      <c r="BT73" s="22"/>
      <c r="BU73" s="22"/>
      <c r="BV73" s="22"/>
      <c r="BW73" s="22"/>
      <c r="BX73" s="22"/>
      <c r="BY73" s="22"/>
      <c r="BZ73" s="22"/>
      <c r="CA73" s="22"/>
      <c r="CB73" s="22"/>
      <c r="CC73" s="22"/>
      <c r="CD73" s="22"/>
      <c r="CE73" s="22"/>
      <c r="CF73" s="22"/>
      <c r="CG73" s="22"/>
      <c r="CH73" s="22"/>
      <c r="CI73" s="22"/>
      <c r="CJ73" s="22"/>
      <c r="CK73" s="22"/>
      <c r="CL73" s="22"/>
      <c r="CM73" s="22"/>
      <c r="CN73" s="22"/>
      <c r="CO73" s="22"/>
      <c r="CP73" s="22"/>
      <c r="CQ73" s="22"/>
      <c r="CR73" s="22"/>
      <c r="CS73" s="22"/>
      <c r="CT73" s="22"/>
      <c r="CU73" s="22"/>
      <c r="CV73" s="22"/>
    </row>
    <row r="74" spans="2:103">
      <c r="B74" s="225">
        <f>MAX($B$4:B59)+1</f>
        <v>2</v>
      </c>
      <c r="C74" s="225" t="s">
        <v>191</v>
      </c>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19"/>
      <c r="BM74" s="19"/>
      <c r="BN74" s="19"/>
      <c r="BO74" s="19"/>
      <c r="BP74" s="19"/>
      <c r="BQ74" s="19"/>
      <c r="BR74" s="19"/>
      <c r="BS74" s="19"/>
      <c r="BT74" s="19"/>
      <c r="BU74" s="19"/>
      <c r="BV74" s="19"/>
      <c r="BW74" s="19"/>
      <c r="BX74" s="19"/>
      <c r="BY74" s="19"/>
      <c r="BZ74" s="19"/>
      <c r="CA74" s="19"/>
      <c r="CB74" s="19"/>
      <c r="CC74" s="19"/>
      <c r="CD74" s="19"/>
      <c r="CE74" s="19"/>
      <c r="CF74" s="19"/>
      <c r="CG74" s="19"/>
      <c r="CH74" s="19"/>
      <c r="CI74" s="19"/>
      <c r="CJ74" s="19"/>
      <c r="CK74" s="19"/>
      <c r="CL74" s="19"/>
      <c r="CM74" s="19"/>
      <c r="CN74" s="19"/>
      <c r="CO74" s="19"/>
      <c r="CP74" s="19"/>
      <c r="CQ74" s="19"/>
      <c r="CR74" s="19"/>
      <c r="CS74" s="19"/>
      <c r="CT74" s="19"/>
      <c r="CU74" s="19"/>
      <c r="CV74" s="19"/>
    </row>
    <row r="75" spans="2:103">
      <c r="E75" s="105"/>
      <c r="F75" s="105"/>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19"/>
      <c r="BM75" s="19"/>
      <c r="BN75" s="19"/>
      <c r="BO75" s="19"/>
      <c r="BP75" s="19"/>
      <c r="BQ75" s="19"/>
      <c r="BR75" s="19"/>
      <c r="BS75" s="19"/>
      <c r="BT75" s="19"/>
      <c r="BU75" s="19"/>
      <c r="BV75" s="19"/>
      <c r="BW75" s="19"/>
      <c r="BX75" s="19"/>
      <c r="BY75" s="19"/>
      <c r="BZ75" s="19"/>
      <c r="CA75" s="19"/>
      <c r="CB75" s="19"/>
      <c r="CC75" s="19"/>
      <c r="CD75" s="19"/>
      <c r="CE75" s="19"/>
      <c r="CF75" s="19"/>
      <c r="CG75" s="19"/>
      <c r="CH75" s="19"/>
      <c r="CI75" s="19"/>
      <c r="CJ75" s="19"/>
      <c r="CK75" s="19"/>
      <c r="CL75" s="19"/>
      <c r="CM75" s="19"/>
      <c r="CN75" s="19"/>
      <c r="CO75" s="19"/>
      <c r="CP75" s="19"/>
      <c r="CQ75" s="19"/>
      <c r="CR75" s="19"/>
      <c r="CS75" s="19"/>
      <c r="CT75" s="19"/>
      <c r="CU75" s="19"/>
      <c r="CV75" s="19"/>
    </row>
    <row r="76" spans="2:103">
      <c r="C76" s="226">
        <f>MAX($B$4:C75)+0.1</f>
        <v>2.1</v>
      </c>
      <c r="D76" s="227" t="s">
        <v>180</v>
      </c>
      <c r="E76" s="33"/>
      <c r="F76" s="33"/>
      <c r="G76" s="32"/>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c r="BL76" s="19"/>
      <c r="BM76" s="19"/>
      <c r="BN76" s="19"/>
      <c r="BO76" s="19"/>
      <c r="BP76" s="19"/>
      <c r="BQ76" s="19"/>
      <c r="BR76" s="19"/>
      <c r="BS76" s="19"/>
      <c r="BT76" s="19"/>
      <c r="BU76" s="19"/>
      <c r="BV76" s="19"/>
      <c r="BW76" s="19"/>
      <c r="BX76" s="19"/>
      <c r="BY76" s="19"/>
      <c r="BZ76" s="19"/>
      <c r="CA76" s="19"/>
      <c r="CB76" s="19"/>
      <c r="CC76" s="19"/>
      <c r="CD76" s="19"/>
      <c r="CE76" s="19"/>
      <c r="CF76" s="19"/>
      <c r="CG76" s="19"/>
      <c r="CH76" s="19"/>
      <c r="CI76" s="19"/>
      <c r="CJ76" s="19"/>
      <c r="CK76" s="19"/>
      <c r="CL76" s="19"/>
      <c r="CM76" s="19"/>
      <c r="CN76" s="19"/>
      <c r="CO76" s="19"/>
      <c r="CP76" s="19"/>
      <c r="CQ76" s="19"/>
      <c r="CR76" s="19"/>
      <c r="CS76" s="19"/>
      <c r="CT76" s="19"/>
      <c r="CU76" s="19"/>
      <c r="CV76" s="19"/>
    </row>
    <row r="77" spans="2:103">
      <c r="E77" s="105"/>
      <c r="F77" s="105"/>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c r="BH77" s="19"/>
      <c r="BI77" s="19"/>
      <c r="BJ77" s="19"/>
      <c r="BK77" s="19"/>
      <c r="BL77" s="19"/>
      <c r="BM77" s="19"/>
      <c r="BN77" s="19"/>
      <c r="BO77" s="19"/>
      <c r="BP77" s="19"/>
      <c r="BQ77" s="19"/>
      <c r="BR77" s="19"/>
      <c r="BS77" s="19"/>
      <c r="BT77" s="19"/>
      <c r="BU77" s="19"/>
      <c r="BV77" s="19"/>
      <c r="BW77" s="19"/>
      <c r="BX77" s="19"/>
      <c r="BY77" s="19"/>
      <c r="BZ77" s="19"/>
      <c r="CA77" s="19"/>
      <c r="CB77" s="19"/>
      <c r="CC77" s="19"/>
      <c r="CD77" s="19"/>
      <c r="CE77" s="19"/>
      <c r="CF77" s="19"/>
      <c r="CG77" s="19"/>
      <c r="CH77" s="19"/>
      <c r="CI77" s="19"/>
      <c r="CJ77" s="19"/>
      <c r="CK77" s="19"/>
      <c r="CL77" s="19"/>
      <c r="CM77" s="19"/>
      <c r="CN77" s="19"/>
      <c r="CO77" s="19"/>
      <c r="CP77" s="19"/>
      <c r="CQ77" s="19"/>
      <c r="CR77" s="19"/>
      <c r="CS77" s="19"/>
      <c r="CT77" s="19"/>
      <c r="CU77" s="19"/>
      <c r="CV77" s="19"/>
    </row>
    <row r="78" spans="2:103">
      <c r="E78" s="105" t="s">
        <v>119</v>
      </c>
      <c r="G78" s="4" t="s">
        <v>97</v>
      </c>
      <c r="H78" s="105" t="s">
        <v>181</v>
      </c>
      <c r="L78" s="128" cm="1">
        <f t="array" ref="L78">L51*IFERROR(INDEX(Scenarios!$K266:$BD266,,MATCH(L$40,Scenarios!$K$265:$BD$265,0)),0)</f>
        <v>0</v>
      </c>
      <c r="M78" s="128" cm="1">
        <f t="array" ref="M78">M51*IFERROR(INDEX(Scenarios!$K266:$BD266,,MATCH(M$40,Scenarios!$K$265:$BD$265,0)),0)</f>
        <v>0</v>
      </c>
      <c r="N78" s="128" cm="1">
        <f t="array" ref="N78">N51*IFERROR(INDEX(Scenarios!$K266:$BD266,,MATCH(N$40,Scenarios!$K$265:$BD$265,0)),0)</f>
        <v>0</v>
      </c>
      <c r="O78" s="128" cm="1">
        <f t="array" ref="O78">O51*IFERROR(INDEX(Scenarios!$K266:$BD266,,MATCH(O$40,Scenarios!$K$265:$BD$265,0)),0)</f>
        <v>0</v>
      </c>
      <c r="P78" s="128" cm="1">
        <f t="array" ref="P78">P51*IFERROR(INDEX(Scenarios!$K266:$BD266,,MATCH(P$40,Scenarios!$K$265:$BD$265,0)),0)</f>
        <v>0</v>
      </c>
      <c r="Q78" s="128" cm="1">
        <f t="array" ref="Q78">Q51*IFERROR(INDEX(Scenarios!$K266:$BD266,,MATCH(Q$40,Scenarios!$K$265:$BD$265,0)),0)</f>
        <v>0</v>
      </c>
      <c r="R78" s="128"/>
      <c r="S78" s="128"/>
      <c r="T78" s="128"/>
      <c r="U78" s="128"/>
      <c r="V78" s="128"/>
      <c r="W78" s="128"/>
      <c r="X78" s="128"/>
      <c r="Y78" s="128"/>
      <c r="Z78" s="128"/>
      <c r="AA78" s="128"/>
      <c r="AB78" s="128"/>
      <c r="AC78" s="128"/>
      <c r="AD78" s="128"/>
      <c r="AE78" s="128"/>
      <c r="AF78" s="128"/>
      <c r="AG78" s="128"/>
      <c r="AH78" s="128"/>
      <c r="AI78" s="128"/>
      <c r="AJ78" s="128"/>
      <c r="AK78" s="128"/>
      <c r="AL78" s="128"/>
      <c r="AM78" s="128"/>
      <c r="AN78" s="128"/>
      <c r="AO78" s="128"/>
      <c r="AP78" s="128"/>
      <c r="AQ78" s="128"/>
      <c r="AR78" s="128"/>
      <c r="AS78" s="128"/>
      <c r="AT78" s="128"/>
      <c r="AU78" s="128"/>
      <c r="AV78" s="128"/>
      <c r="AW78" s="128"/>
      <c r="AX78" s="128"/>
      <c r="AY78" s="128"/>
      <c r="AZ78" s="128"/>
      <c r="BA78" s="128"/>
      <c r="BB78" s="128"/>
      <c r="BC78" s="128"/>
      <c r="BD78" s="128"/>
      <c r="BE78" s="128"/>
      <c r="BF78" s="128"/>
      <c r="BG78" s="128"/>
      <c r="BH78" s="128"/>
      <c r="BI78" s="19"/>
      <c r="BJ78" s="19"/>
      <c r="BK78" s="19"/>
      <c r="BL78" s="19"/>
      <c r="BM78" s="19"/>
      <c r="BN78" s="19"/>
      <c r="BO78" s="19"/>
      <c r="BP78" s="19"/>
      <c r="BQ78" s="19"/>
      <c r="BR78" s="19"/>
      <c r="BS78" s="19"/>
      <c r="BT78" s="19"/>
      <c r="BU78" s="19"/>
      <c r="BV78" s="19"/>
      <c r="BW78" s="19"/>
      <c r="BX78" s="19"/>
      <c r="BY78" s="19"/>
      <c r="BZ78" s="19"/>
      <c r="CA78" s="19"/>
      <c r="CB78" s="19"/>
      <c r="CC78" s="19"/>
      <c r="CD78" s="19"/>
      <c r="CE78" s="19"/>
      <c r="CF78" s="19"/>
      <c r="CG78" s="19"/>
      <c r="CH78" s="19"/>
      <c r="CI78" s="19"/>
      <c r="CJ78" s="19"/>
      <c r="CK78" s="19"/>
      <c r="CL78" s="19"/>
      <c r="CM78" s="19"/>
      <c r="CN78" s="19"/>
      <c r="CO78" s="19"/>
      <c r="CP78" s="19"/>
      <c r="CQ78" s="19"/>
      <c r="CR78" s="19"/>
      <c r="CS78" s="19"/>
      <c r="CT78" s="19"/>
      <c r="CU78" s="19"/>
      <c r="CV78" s="19"/>
    </row>
    <row r="79" spans="2:103">
      <c r="E79" s="105" t="s">
        <v>120</v>
      </c>
      <c r="G79" s="4" t="s">
        <v>97</v>
      </c>
      <c r="H79" s="105" t="s">
        <v>181</v>
      </c>
      <c r="L79" s="116" cm="1">
        <f t="array" ref="L79">L52*IFERROR(INDEX(Scenarios!$K267:$BD267,,MATCH(L$40,Scenarios!$K$265:$BD$265,0)),0)</f>
        <v>0</v>
      </c>
      <c r="M79" s="116" cm="1">
        <f t="array" ref="M79">M52*IFERROR(INDEX(Scenarios!$K267:$BD267,,MATCH(M$40,Scenarios!$K$265:$BD$265,0)),0)</f>
        <v>0</v>
      </c>
      <c r="N79" s="116" cm="1">
        <f t="array" ref="N79">N52*IFERROR(INDEX(Scenarios!$K267:$BD267,,MATCH(N$40,Scenarios!$K$265:$BD$265,0)),0)</f>
        <v>0</v>
      </c>
      <c r="O79" s="116" cm="1">
        <f t="array" ref="O79">O52*IFERROR(INDEX(Scenarios!$K267:$BD267,,MATCH(O$40,Scenarios!$K$265:$BD$265,0)),0)</f>
        <v>0</v>
      </c>
      <c r="P79" s="116" cm="1">
        <f t="array" ref="P79">P52*IFERROR(INDEX(Scenarios!$K267:$BD267,,MATCH(P$40,Scenarios!$K$265:$BD$265,0)),0)</f>
        <v>0</v>
      </c>
      <c r="Q79" s="116" cm="1">
        <f t="array" ref="Q79">Q52*IFERROR(INDEX(Scenarios!$K267:$BD267,,MATCH(Q$40,Scenarios!$K$265:$BD$265,0)),0)</f>
        <v>0</v>
      </c>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6"/>
      <c r="AY79" s="116"/>
      <c r="AZ79" s="116"/>
      <c r="BA79" s="116"/>
      <c r="BB79" s="116"/>
      <c r="BC79" s="116"/>
      <c r="BD79" s="116"/>
      <c r="BE79" s="116"/>
      <c r="BF79" s="116"/>
      <c r="BG79" s="116"/>
      <c r="BH79" s="116"/>
      <c r="BI79" s="19"/>
      <c r="BJ79" s="19"/>
      <c r="BK79" s="19"/>
      <c r="BL79" s="19"/>
      <c r="BM79" s="19"/>
      <c r="BN79" s="19"/>
      <c r="BO79" s="19"/>
      <c r="BP79" s="19"/>
      <c r="BQ79" s="19"/>
      <c r="BR79" s="19"/>
      <c r="BS79" s="19"/>
      <c r="BT79" s="19"/>
      <c r="BU79" s="19"/>
      <c r="BV79" s="19"/>
      <c r="BW79" s="19"/>
      <c r="BX79" s="19"/>
      <c r="BY79" s="19"/>
      <c r="BZ79" s="19"/>
      <c r="CA79" s="19"/>
      <c r="CB79" s="19"/>
      <c r="CC79" s="19"/>
      <c r="CD79" s="19"/>
      <c r="CE79" s="19"/>
      <c r="CF79" s="19"/>
      <c r="CG79" s="19"/>
      <c r="CH79" s="19"/>
      <c r="CI79" s="19"/>
      <c r="CJ79" s="19"/>
      <c r="CK79" s="19"/>
      <c r="CL79" s="19"/>
      <c r="CM79" s="19"/>
      <c r="CN79" s="19"/>
      <c r="CO79" s="19"/>
      <c r="CP79" s="19"/>
      <c r="CQ79" s="19"/>
      <c r="CR79" s="19"/>
      <c r="CS79" s="19"/>
      <c r="CT79" s="19"/>
      <c r="CU79" s="19"/>
      <c r="CV79" s="19"/>
    </row>
    <row r="80" spans="2:103">
      <c r="E80" s="105" t="s">
        <v>121</v>
      </c>
      <c r="G80" s="4" t="s">
        <v>97</v>
      </c>
      <c r="H80" s="105" t="s">
        <v>181</v>
      </c>
      <c r="L80" s="116" cm="1">
        <f t="array" ref="L80">L53*IFERROR(INDEX(Scenarios!$K268:$BD268,,MATCH(L$40,Scenarios!$K$265:$BD$265,0)),0)</f>
        <v>0</v>
      </c>
      <c r="M80" s="116" cm="1">
        <f t="array" ref="M80">M53*IFERROR(INDEX(Scenarios!$K268:$BD268,,MATCH(M$40,Scenarios!$K$265:$BD$265,0)),0)</f>
        <v>0</v>
      </c>
      <c r="N80" s="116" cm="1">
        <f t="array" ref="N80">N53*IFERROR(INDEX(Scenarios!$K268:$BD268,,MATCH(N$40,Scenarios!$K$265:$BD$265,0)),0)</f>
        <v>0</v>
      </c>
      <c r="O80" s="116" cm="1">
        <f t="array" ref="O80">O53*IFERROR(INDEX(Scenarios!$K268:$BD268,,MATCH(O$40,Scenarios!$K$265:$BD$265,0)),0)</f>
        <v>0</v>
      </c>
      <c r="P80" s="116" cm="1">
        <f t="array" ref="P80">P53*IFERROR(INDEX(Scenarios!$K268:$BD268,,MATCH(P$40,Scenarios!$K$265:$BD$265,0)),0)</f>
        <v>0</v>
      </c>
      <c r="Q80" s="116" cm="1">
        <f t="array" ref="Q80">Q53*IFERROR(INDEX(Scenarios!$K268:$BD268,,MATCH(Q$40,Scenarios!$K$265:$BD$265,0)),0)</f>
        <v>0</v>
      </c>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6"/>
      <c r="AY80" s="116"/>
      <c r="AZ80" s="116"/>
      <c r="BA80" s="116"/>
      <c r="BB80" s="116"/>
      <c r="BC80" s="116"/>
      <c r="BD80" s="116"/>
      <c r="BE80" s="116"/>
      <c r="BF80" s="116"/>
      <c r="BG80" s="116"/>
      <c r="BH80" s="116"/>
      <c r="BI80" s="19"/>
      <c r="BJ80" s="19"/>
      <c r="BK80" s="19"/>
      <c r="BL80" s="19"/>
      <c r="BM80" s="19"/>
      <c r="BN80" s="19"/>
      <c r="BO80" s="19"/>
      <c r="BP80" s="19"/>
      <c r="BQ80" s="19"/>
      <c r="BR80" s="19"/>
      <c r="BS80" s="19"/>
      <c r="BT80" s="19"/>
      <c r="BU80" s="19"/>
      <c r="BV80" s="19"/>
      <c r="BW80" s="19"/>
      <c r="BX80" s="19"/>
      <c r="BY80" s="19"/>
      <c r="BZ80" s="19"/>
      <c r="CA80" s="19"/>
      <c r="CB80" s="19"/>
      <c r="CC80" s="19"/>
      <c r="CD80" s="19"/>
      <c r="CE80" s="19"/>
      <c r="CF80" s="19"/>
      <c r="CG80" s="19"/>
      <c r="CH80" s="19"/>
      <c r="CI80" s="19"/>
      <c r="CJ80" s="19"/>
      <c r="CK80" s="19"/>
      <c r="CL80" s="19"/>
      <c r="CM80" s="19"/>
      <c r="CN80" s="19"/>
      <c r="CO80" s="19"/>
      <c r="CP80" s="19"/>
      <c r="CQ80" s="19"/>
      <c r="CR80" s="19"/>
      <c r="CS80" s="19"/>
      <c r="CT80" s="19"/>
      <c r="CU80" s="19"/>
      <c r="CV80" s="19"/>
    </row>
    <row r="81" spans="3:100">
      <c r="E81" s="105" t="s">
        <v>182</v>
      </c>
      <c r="G81" s="4" t="s">
        <v>97</v>
      </c>
      <c r="H81" s="105" t="s">
        <v>183</v>
      </c>
      <c r="L81" s="116" cm="1">
        <f t="array" ref="L81">L54*IFERROR(INDEX(Scenarios!$K269:$BD269,,MATCH(L$40,Scenarios!$K$265:$BD$265,0)),0)</f>
        <v>0</v>
      </c>
      <c r="M81" s="116" cm="1">
        <f t="array" ref="M81">M54*IFERROR(INDEX(Scenarios!$K269:$BD269,,MATCH(M$40,Scenarios!$K$265:$BD$265,0)),0)</f>
        <v>0</v>
      </c>
      <c r="N81" s="116" cm="1">
        <f t="array" ref="N81">N54*IFERROR(INDEX(Scenarios!$K269:$BD269,,MATCH(N$40,Scenarios!$K$265:$BD$265,0)),0)</f>
        <v>0</v>
      </c>
      <c r="O81" s="116" cm="1">
        <f t="array" ref="O81">O54*IFERROR(INDEX(Scenarios!$K269:$BD269,,MATCH(O$40,Scenarios!$K$265:$BD$265,0)),0)</f>
        <v>0</v>
      </c>
      <c r="P81" s="116" cm="1">
        <f t="array" ref="P81">P54*IFERROR(INDEX(Scenarios!$K269:$BD269,,MATCH(P$40,Scenarios!$K$265:$BD$265,0)),0)</f>
        <v>0</v>
      </c>
      <c r="Q81" s="116" cm="1">
        <f t="array" ref="Q81">Q54*IFERROR(INDEX(Scenarios!$K269:$BD269,,MATCH(Q$40,Scenarios!$K$265:$BD$265,0)),0)</f>
        <v>0</v>
      </c>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c r="BC81" s="116"/>
      <c r="BD81" s="116"/>
      <c r="BE81" s="116"/>
      <c r="BF81" s="116"/>
      <c r="BG81" s="116"/>
      <c r="BH81" s="116"/>
      <c r="BI81" s="19"/>
      <c r="BJ81" s="19"/>
      <c r="BK81" s="19"/>
      <c r="BL81" s="19"/>
      <c r="BM81" s="19"/>
      <c r="BN81" s="19"/>
      <c r="BO81" s="19"/>
      <c r="BP81" s="19"/>
      <c r="BQ81" s="19"/>
      <c r="BR81" s="19"/>
      <c r="BS81" s="19"/>
      <c r="BT81" s="19"/>
      <c r="BU81" s="19"/>
      <c r="BV81" s="19"/>
      <c r="BW81" s="19"/>
      <c r="BX81" s="19"/>
      <c r="BY81" s="19"/>
      <c r="BZ81" s="19"/>
      <c r="CA81" s="19"/>
      <c r="CB81" s="19"/>
      <c r="CC81" s="19"/>
      <c r="CD81" s="19"/>
      <c r="CE81" s="19"/>
      <c r="CF81" s="19"/>
      <c r="CG81" s="19"/>
      <c r="CH81" s="19"/>
      <c r="CI81" s="19"/>
      <c r="CJ81" s="19"/>
      <c r="CK81" s="19"/>
      <c r="CL81" s="19"/>
      <c r="CM81" s="19"/>
      <c r="CN81" s="19"/>
      <c r="CO81" s="19"/>
      <c r="CP81" s="19"/>
      <c r="CQ81" s="19"/>
      <c r="CR81" s="19"/>
      <c r="CS81" s="19"/>
      <c r="CT81" s="19"/>
      <c r="CU81" s="19"/>
      <c r="CV81" s="19"/>
    </row>
    <row r="82" spans="3:100">
      <c r="E82" s="105" t="s">
        <v>184</v>
      </c>
      <c r="G82" s="4" t="s">
        <v>97</v>
      </c>
      <c r="H82" s="105" t="s">
        <v>183</v>
      </c>
      <c r="L82" s="116" cm="1">
        <f t="array" ref="L82">L55*IFERROR(INDEX(Scenarios!$K270:$BD270,,MATCH(L$40,Scenarios!$K$265:$BD$265,0)),0)</f>
        <v>0</v>
      </c>
      <c r="M82" s="116" cm="1">
        <f t="array" ref="M82">M55*IFERROR(INDEX(Scenarios!$K270:$BD270,,MATCH(M$40,Scenarios!$K$265:$BD$265,0)),0)</f>
        <v>0</v>
      </c>
      <c r="N82" s="116" cm="1">
        <f t="array" ref="N82">N55*IFERROR(INDEX(Scenarios!$K270:$BD270,,MATCH(N$40,Scenarios!$K$265:$BD$265,0)),0)</f>
        <v>0</v>
      </c>
      <c r="O82" s="116" cm="1">
        <f t="array" ref="O82">O55*IFERROR(INDEX(Scenarios!$K270:$BD270,,MATCH(O$40,Scenarios!$K$265:$BD$265,0)),0)</f>
        <v>0</v>
      </c>
      <c r="P82" s="116" cm="1">
        <f t="array" ref="P82">P55*IFERROR(INDEX(Scenarios!$K270:$BD270,,MATCH(P$40,Scenarios!$K$265:$BD$265,0)),0)</f>
        <v>0</v>
      </c>
      <c r="Q82" s="116" cm="1">
        <f t="array" ref="Q82">Q55*IFERROR(INDEX(Scenarios!$K270:$BD270,,MATCH(Q$40,Scenarios!$K$265:$BD$265,0)),0)</f>
        <v>0</v>
      </c>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c r="BC82" s="116"/>
      <c r="BD82" s="116"/>
      <c r="BE82" s="116"/>
      <c r="BF82" s="116"/>
      <c r="BG82" s="116"/>
      <c r="BH82" s="116"/>
      <c r="BI82" s="19"/>
      <c r="BJ82" s="19"/>
      <c r="BK82" s="19"/>
      <c r="BL82" s="19"/>
      <c r="BM82" s="19"/>
      <c r="BN82" s="19"/>
      <c r="BO82" s="19"/>
      <c r="BP82" s="19"/>
      <c r="BQ82" s="19"/>
      <c r="BR82" s="19"/>
      <c r="BS82" s="19"/>
      <c r="BT82" s="19"/>
      <c r="BU82" s="19"/>
      <c r="BV82" s="19"/>
      <c r="BW82" s="19"/>
      <c r="BX82" s="19"/>
      <c r="BY82" s="19"/>
      <c r="BZ82" s="19"/>
      <c r="CA82" s="19"/>
      <c r="CB82" s="19"/>
      <c r="CC82" s="19"/>
      <c r="CD82" s="19"/>
      <c r="CE82" s="19"/>
      <c r="CF82" s="19"/>
      <c r="CG82" s="19"/>
      <c r="CH82" s="19"/>
      <c r="CI82" s="19"/>
      <c r="CJ82" s="19"/>
      <c r="CK82" s="19"/>
      <c r="CL82" s="19"/>
      <c r="CM82" s="19"/>
      <c r="CN82" s="19"/>
      <c r="CO82" s="19"/>
      <c r="CP82" s="19"/>
      <c r="CQ82" s="19"/>
      <c r="CR82" s="19"/>
      <c r="CS82" s="19"/>
      <c r="CT82" s="19"/>
      <c r="CU82" s="19"/>
      <c r="CV82" s="19"/>
    </row>
    <row r="83" spans="3:100">
      <c r="E83" s="105" t="s">
        <v>185</v>
      </c>
      <c r="G83" s="4" t="s">
        <v>97</v>
      </c>
      <c r="H83" s="105" t="s">
        <v>183</v>
      </c>
      <c r="L83" s="116" cm="1">
        <f t="array" ref="L83">L56*IFERROR(INDEX(Scenarios!$K271:$BD271,,MATCH(L$40,Scenarios!$K$265:$BD$265,0)),0)</f>
        <v>0</v>
      </c>
      <c r="M83" s="116" cm="1">
        <f t="array" ref="M83">M56*IFERROR(INDEX(Scenarios!$K271:$BD271,,MATCH(M$40,Scenarios!$K$265:$BD$265,0)),0)</f>
        <v>0</v>
      </c>
      <c r="N83" s="116" cm="1">
        <f t="array" ref="N83">N56*IFERROR(INDEX(Scenarios!$K271:$BD271,,MATCH(N$40,Scenarios!$K$265:$BD$265,0)),0)</f>
        <v>0</v>
      </c>
      <c r="O83" s="116" cm="1">
        <f t="array" ref="O83">O56*IFERROR(INDEX(Scenarios!$K271:$BD271,,MATCH(O$40,Scenarios!$K$265:$BD$265,0)),0)</f>
        <v>0</v>
      </c>
      <c r="P83" s="116" cm="1">
        <f t="array" ref="P83">P56*IFERROR(INDEX(Scenarios!$K271:$BD271,,MATCH(P$40,Scenarios!$K$265:$BD$265,0)),0)</f>
        <v>0</v>
      </c>
      <c r="Q83" s="116" cm="1">
        <f t="array" ref="Q83">Q56*IFERROR(INDEX(Scenarios!$K271:$BD271,,MATCH(Q$40,Scenarios!$K$265:$BD$265,0)),0)</f>
        <v>0</v>
      </c>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6"/>
      <c r="AY83" s="116"/>
      <c r="AZ83" s="116"/>
      <c r="BA83" s="116"/>
      <c r="BB83" s="116"/>
      <c r="BC83" s="116"/>
      <c r="BD83" s="116"/>
      <c r="BE83" s="116"/>
      <c r="BF83" s="116"/>
      <c r="BG83" s="116"/>
      <c r="BH83" s="116"/>
      <c r="BI83" s="19"/>
      <c r="BJ83" s="19"/>
      <c r="BK83" s="19"/>
      <c r="BL83" s="19"/>
      <c r="BM83" s="19"/>
      <c r="BN83" s="19"/>
      <c r="BO83" s="19"/>
      <c r="BP83" s="19"/>
      <c r="BQ83" s="19"/>
      <c r="BR83" s="19"/>
      <c r="BS83" s="19"/>
      <c r="BT83" s="19"/>
      <c r="BU83" s="19"/>
      <c r="BV83" s="19"/>
      <c r="BW83" s="19"/>
      <c r="BX83" s="19"/>
      <c r="BY83" s="19"/>
      <c r="BZ83" s="19"/>
      <c r="CA83" s="19"/>
      <c r="CB83" s="19"/>
      <c r="CC83" s="19"/>
      <c r="CD83" s="19"/>
      <c r="CE83" s="19"/>
      <c r="CF83" s="19"/>
      <c r="CG83" s="19"/>
      <c r="CH83" s="19"/>
      <c r="CI83" s="19"/>
      <c r="CJ83" s="19"/>
      <c r="CK83" s="19"/>
      <c r="CL83" s="19"/>
      <c r="CM83" s="19"/>
      <c r="CN83" s="19"/>
      <c r="CO83" s="19"/>
      <c r="CP83" s="19"/>
      <c r="CQ83" s="19"/>
      <c r="CR83" s="19"/>
      <c r="CS83" s="19"/>
      <c r="CT83" s="19"/>
      <c r="CU83" s="19"/>
      <c r="CV83" s="19"/>
    </row>
    <row r="84" spans="3:100">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c r="BH84" s="128"/>
      <c r="BI84" s="19"/>
      <c r="BJ84" s="19"/>
      <c r="BK84" s="19"/>
      <c r="BL84" s="19"/>
      <c r="BM84" s="19"/>
      <c r="BN84" s="19"/>
      <c r="BO84" s="19"/>
      <c r="BP84" s="19"/>
      <c r="BQ84" s="19"/>
      <c r="BR84" s="19"/>
      <c r="BS84" s="19"/>
      <c r="BT84" s="19"/>
      <c r="BU84" s="19"/>
      <c r="BV84" s="19"/>
      <c r="BW84" s="19"/>
      <c r="BX84" s="19"/>
      <c r="BY84" s="19"/>
      <c r="BZ84" s="19"/>
      <c r="CA84" s="19"/>
      <c r="CB84" s="19"/>
      <c r="CC84" s="19"/>
      <c r="CD84" s="19"/>
      <c r="CE84" s="19"/>
      <c r="CF84" s="19"/>
      <c r="CG84" s="19"/>
      <c r="CH84" s="19"/>
      <c r="CI84" s="19"/>
      <c r="CJ84" s="19"/>
      <c r="CK84" s="19"/>
      <c r="CL84" s="19"/>
      <c r="CM84" s="19"/>
      <c r="CN84" s="19"/>
      <c r="CO84" s="19"/>
      <c r="CP84" s="19"/>
      <c r="CQ84" s="19"/>
      <c r="CR84" s="19"/>
      <c r="CS84" s="19"/>
      <c r="CT84" s="19"/>
      <c r="CU84" s="19"/>
      <c r="CV84" s="19"/>
    </row>
    <row r="85" spans="3:100">
      <c r="C85" s="226">
        <f>MAX($B$4:C84)+0.1</f>
        <v>2.2000000000000002</v>
      </c>
      <c r="D85" s="227" t="s">
        <v>186</v>
      </c>
      <c r="E85" s="33"/>
      <c r="F85" s="33"/>
      <c r="G85" s="32"/>
      <c r="H85" s="34"/>
      <c r="I85" s="34"/>
      <c r="J85" s="34"/>
      <c r="K85" s="34"/>
      <c r="L85" s="129"/>
      <c r="M85" s="129"/>
      <c r="N85" s="129"/>
      <c r="O85" s="129"/>
      <c r="P85" s="129"/>
      <c r="Q85" s="129"/>
      <c r="R85" s="129"/>
      <c r="S85" s="129"/>
      <c r="T85" s="129"/>
      <c r="U85" s="129"/>
      <c r="V85" s="129"/>
      <c r="W85" s="129"/>
      <c r="X85" s="129"/>
      <c r="Y85" s="129"/>
      <c r="Z85" s="129"/>
      <c r="AA85" s="129"/>
      <c r="AB85" s="129"/>
      <c r="AC85" s="129"/>
      <c r="AD85" s="129"/>
      <c r="AE85" s="129"/>
      <c r="AF85" s="129"/>
      <c r="AG85" s="129"/>
      <c r="AH85" s="129"/>
      <c r="AI85" s="129"/>
      <c r="AJ85" s="129"/>
      <c r="AK85" s="129"/>
      <c r="AL85" s="129"/>
      <c r="AM85" s="129"/>
      <c r="AN85" s="129"/>
      <c r="AO85" s="129"/>
      <c r="AP85" s="129"/>
      <c r="AQ85" s="129"/>
      <c r="AR85" s="129"/>
      <c r="AS85" s="129"/>
      <c r="AT85" s="129"/>
      <c r="AU85" s="129"/>
      <c r="AV85" s="129"/>
      <c r="AW85" s="129"/>
      <c r="AX85" s="129"/>
      <c r="AY85" s="129"/>
      <c r="AZ85" s="129"/>
      <c r="BA85" s="129"/>
      <c r="BB85" s="129"/>
      <c r="BC85" s="129"/>
      <c r="BD85" s="129"/>
      <c r="BE85" s="129"/>
      <c r="BF85" s="129"/>
      <c r="BG85" s="129"/>
      <c r="BH85" s="129"/>
      <c r="BI85" s="34"/>
      <c r="BJ85" s="34"/>
      <c r="BK85" s="34"/>
      <c r="BL85" s="19"/>
      <c r="BM85" s="19"/>
      <c r="BN85" s="19"/>
      <c r="BO85" s="19"/>
      <c r="BP85" s="19"/>
      <c r="BQ85" s="19"/>
      <c r="BR85" s="19"/>
      <c r="BS85" s="19"/>
      <c r="BT85" s="19"/>
      <c r="BU85" s="19"/>
      <c r="BV85" s="19"/>
      <c r="BW85" s="19"/>
      <c r="BX85" s="19"/>
      <c r="BY85" s="19"/>
      <c r="BZ85" s="19"/>
      <c r="CA85" s="19"/>
      <c r="CB85" s="19"/>
      <c r="CC85" s="19"/>
      <c r="CD85" s="19"/>
      <c r="CE85" s="19"/>
      <c r="CF85" s="19"/>
      <c r="CG85" s="19"/>
      <c r="CH85" s="19"/>
      <c r="CI85" s="19"/>
      <c r="CJ85" s="19"/>
      <c r="CK85" s="19"/>
      <c r="CL85" s="19"/>
      <c r="CM85" s="19"/>
      <c r="CN85" s="19"/>
      <c r="CO85" s="19"/>
      <c r="CP85" s="19"/>
      <c r="CQ85" s="19"/>
      <c r="CR85" s="19"/>
      <c r="CS85" s="19"/>
      <c r="CT85" s="19"/>
      <c r="CU85" s="19"/>
      <c r="CV85" s="19"/>
    </row>
    <row r="86" spans="3:100">
      <c r="E86" s="105"/>
      <c r="F86" s="105"/>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9"/>
      <c r="BJ86" s="19"/>
      <c r="BK86" s="19"/>
      <c r="BL86" s="19"/>
      <c r="BM86" s="19"/>
      <c r="BN86" s="19"/>
      <c r="BO86" s="19"/>
      <c r="BP86" s="19"/>
      <c r="BQ86" s="19"/>
      <c r="BR86" s="19"/>
      <c r="BS86" s="19"/>
      <c r="BT86" s="19"/>
      <c r="BU86" s="19"/>
      <c r="BV86" s="19"/>
      <c r="BW86" s="19"/>
      <c r="BX86" s="19"/>
      <c r="BY86" s="19"/>
      <c r="BZ86" s="19"/>
      <c r="CA86" s="19"/>
      <c r="CB86" s="19"/>
      <c r="CC86" s="19"/>
      <c r="CD86" s="19"/>
      <c r="CE86" s="19"/>
      <c r="CF86" s="19"/>
      <c r="CG86" s="19"/>
      <c r="CH86" s="19"/>
      <c r="CI86" s="19"/>
      <c r="CJ86" s="19"/>
      <c r="CK86" s="19"/>
      <c r="CL86" s="19"/>
      <c r="CM86" s="19"/>
      <c r="CN86" s="19"/>
      <c r="CO86" s="19"/>
      <c r="CP86" s="19"/>
      <c r="CQ86" s="19"/>
      <c r="CR86" s="19"/>
      <c r="CS86" s="19"/>
      <c r="CT86" s="19"/>
      <c r="CU86" s="19"/>
      <c r="CV86" s="19"/>
    </row>
    <row r="87" spans="3:100">
      <c r="E87" s="20" t="s">
        <v>122</v>
      </c>
      <c r="G87" s="4" t="s">
        <v>97</v>
      </c>
      <c r="H87" s="105" t="s">
        <v>181</v>
      </c>
      <c r="L87" s="116" cm="1">
        <f t="array" ref="L87">L60*IFERROR(INDEX(Scenarios!$K272:$BD272,,MATCH(L$40,Scenarios!$K$265:$BD$265,0)),0)</f>
        <v>0</v>
      </c>
      <c r="M87" s="116" cm="1">
        <f t="array" ref="M87">M60*IFERROR(INDEX(Scenarios!$K272:$BD272,,MATCH(M$40,Scenarios!$K$265:$BD$265,0)),0)</f>
        <v>0</v>
      </c>
      <c r="N87" s="116" cm="1">
        <f t="array" ref="N87">N60*IFERROR(INDEX(Scenarios!$K272:$BD272,,MATCH(N$40,Scenarios!$K$265:$BD$265,0)),0)</f>
        <v>0</v>
      </c>
      <c r="O87" s="116" cm="1">
        <f t="array" ref="O87">O60*IFERROR(INDEX(Scenarios!$K272:$BD272,,MATCH(O$40,Scenarios!$K$265:$BD$265,0)),0)</f>
        <v>0</v>
      </c>
      <c r="P87" s="116" cm="1">
        <f t="array" ref="P87">P60*IFERROR(INDEX(Scenarios!$K272:$BD272,,MATCH(P$40,Scenarios!$K$265:$BD$265,0)),0)</f>
        <v>0</v>
      </c>
      <c r="Q87" s="116" cm="1">
        <f t="array" ref="Q87">Q60*IFERROR(INDEX(Scenarios!$K272:$BD272,,MATCH(Q$40,Scenarios!$K$265:$BD$265,0)),0)</f>
        <v>0</v>
      </c>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c r="BF87" s="116"/>
      <c r="BG87" s="116"/>
      <c r="BH87" s="116"/>
      <c r="BI87" s="19"/>
      <c r="BJ87" s="19"/>
      <c r="BK87" s="19"/>
      <c r="BL87" s="19"/>
      <c r="BM87" s="19"/>
      <c r="BN87" s="19"/>
      <c r="BO87" s="19"/>
      <c r="BP87" s="19"/>
      <c r="BQ87" s="19"/>
      <c r="BR87" s="19"/>
      <c r="BS87" s="19"/>
      <c r="BT87" s="19"/>
      <c r="BU87" s="19"/>
      <c r="BV87" s="19"/>
      <c r="BW87" s="19"/>
      <c r="BX87" s="19"/>
      <c r="BY87" s="19"/>
      <c r="BZ87" s="19"/>
      <c r="CA87" s="19"/>
      <c r="CB87" s="19"/>
      <c r="CC87" s="19"/>
      <c r="CD87" s="19"/>
      <c r="CE87" s="19"/>
      <c r="CF87" s="19"/>
      <c r="CG87" s="19"/>
      <c r="CH87" s="19"/>
      <c r="CI87" s="19"/>
      <c r="CJ87" s="19"/>
      <c r="CK87" s="19"/>
      <c r="CL87" s="19"/>
      <c r="CM87" s="19"/>
      <c r="CN87" s="19"/>
      <c r="CO87" s="19"/>
      <c r="CP87" s="19"/>
      <c r="CQ87" s="19"/>
      <c r="CR87" s="19"/>
      <c r="CS87" s="19"/>
      <c r="CT87" s="19"/>
      <c r="CU87" s="19"/>
      <c r="CV87" s="19"/>
    </row>
    <row r="88" spans="3:100">
      <c r="E88" s="105" t="s">
        <v>123</v>
      </c>
      <c r="G88" s="4" t="s">
        <v>97</v>
      </c>
      <c r="H88" s="105" t="s">
        <v>181</v>
      </c>
      <c r="L88" s="116" cm="1">
        <f t="array" ref="L88">L61*IFERROR(INDEX(Scenarios!$K273:$BD273,,MATCH(L$40,Scenarios!$K$265:$BD$265,0)),0)</f>
        <v>0</v>
      </c>
      <c r="M88" s="116" cm="1">
        <f t="array" ref="M88">M61*IFERROR(INDEX(Scenarios!$K273:$BD273,,MATCH(M$40,Scenarios!$K$265:$BD$265,0)),0)</f>
        <v>0</v>
      </c>
      <c r="N88" s="116" cm="1">
        <f t="array" ref="N88">N61*IFERROR(INDEX(Scenarios!$K273:$BD273,,MATCH(N$40,Scenarios!$K$265:$BD$265,0)),0)</f>
        <v>0</v>
      </c>
      <c r="O88" s="116" cm="1">
        <f t="array" ref="O88">O61*IFERROR(INDEX(Scenarios!$K273:$BD273,,MATCH(O$40,Scenarios!$K$265:$BD$265,0)),0)</f>
        <v>0</v>
      </c>
      <c r="P88" s="116" cm="1">
        <f t="array" ref="P88">P61*IFERROR(INDEX(Scenarios!$K273:$BD273,,MATCH(P$40,Scenarios!$K$265:$BD$265,0)),0)</f>
        <v>0</v>
      </c>
      <c r="Q88" s="116" cm="1">
        <f t="array" ref="Q88">Q61*IFERROR(INDEX(Scenarios!$K273:$BD273,,MATCH(Q$40,Scenarios!$K$265:$BD$265,0)),0)</f>
        <v>0</v>
      </c>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6"/>
      <c r="AY88" s="116"/>
      <c r="AZ88" s="116"/>
      <c r="BA88" s="116"/>
      <c r="BB88" s="116"/>
      <c r="BC88" s="116"/>
      <c r="BD88" s="116"/>
      <c r="BE88" s="116"/>
      <c r="BF88" s="116"/>
      <c r="BG88" s="116"/>
      <c r="BH88" s="116"/>
      <c r="BI88" s="19"/>
      <c r="BJ88" s="19"/>
      <c r="BK88" s="19"/>
      <c r="BL88" s="19"/>
      <c r="BM88" s="19"/>
      <c r="BN88" s="19"/>
      <c r="BO88" s="19"/>
      <c r="BP88" s="19"/>
      <c r="BQ88" s="19"/>
      <c r="BR88" s="19"/>
      <c r="BS88" s="19"/>
      <c r="BT88" s="19"/>
      <c r="BU88" s="19"/>
      <c r="BV88" s="19"/>
      <c r="BW88" s="19"/>
      <c r="BX88" s="19"/>
      <c r="BY88" s="19"/>
      <c r="BZ88" s="19"/>
      <c r="CA88" s="19"/>
      <c r="CB88" s="19"/>
      <c r="CC88" s="19"/>
      <c r="CD88" s="19"/>
      <c r="CE88" s="19"/>
      <c r="CF88" s="19"/>
      <c r="CG88" s="19"/>
      <c r="CH88" s="19"/>
      <c r="CI88" s="19"/>
      <c r="CJ88" s="19"/>
      <c r="CK88" s="19"/>
      <c r="CL88" s="19"/>
      <c r="CM88" s="19"/>
      <c r="CN88" s="19"/>
      <c r="CO88" s="19"/>
      <c r="CP88" s="19"/>
      <c r="CQ88" s="19"/>
      <c r="CR88" s="19"/>
      <c r="CS88" s="19"/>
      <c r="CT88" s="19"/>
      <c r="CU88" s="19"/>
      <c r="CV88" s="19"/>
    </row>
    <row r="89" spans="3:100">
      <c r="E89" s="105" t="s">
        <v>187</v>
      </c>
      <c r="G89" s="4" t="s">
        <v>97</v>
      </c>
      <c r="H89" s="105" t="s">
        <v>181</v>
      </c>
      <c r="L89" s="116" cm="1">
        <f t="array" ref="L89">L62*IFERROR(INDEX(Scenarios!$K274:$BD274,,MATCH(L$40,Scenarios!$K$265:$BD$265,0)),0)</f>
        <v>0</v>
      </c>
      <c r="M89" s="116" cm="1">
        <f t="array" ref="M89">M62*IFERROR(INDEX(Scenarios!$K274:$BD274,,MATCH(M$40,Scenarios!$K$265:$BD$265,0)),0)</f>
        <v>0</v>
      </c>
      <c r="N89" s="116" cm="1">
        <f t="array" ref="N89">N62*IFERROR(INDEX(Scenarios!$K274:$BD274,,MATCH(N$40,Scenarios!$K$265:$BD$265,0)),0)</f>
        <v>0</v>
      </c>
      <c r="O89" s="116" cm="1">
        <f t="array" ref="O89">O62*IFERROR(INDEX(Scenarios!$K274:$BD274,,MATCH(O$40,Scenarios!$K$265:$BD$265,0)),0)</f>
        <v>0</v>
      </c>
      <c r="P89" s="116" cm="1">
        <f t="array" ref="P89">P62*IFERROR(INDEX(Scenarios!$K274:$BD274,,MATCH(P$40,Scenarios!$K$265:$BD$265,0)),0)</f>
        <v>0</v>
      </c>
      <c r="Q89" s="116" cm="1">
        <f t="array" ref="Q89">Q62*IFERROR(INDEX(Scenarios!$K274:$BD274,,MATCH(Q$40,Scenarios!$K$265:$BD$265,0)),0)</f>
        <v>0</v>
      </c>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6"/>
      <c r="AY89" s="116"/>
      <c r="AZ89" s="116"/>
      <c r="BA89" s="116"/>
      <c r="BB89" s="116"/>
      <c r="BC89" s="116"/>
      <c r="BD89" s="116"/>
      <c r="BE89" s="116"/>
      <c r="BF89" s="116"/>
      <c r="BG89" s="116"/>
      <c r="BH89" s="116"/>
      <c r="BI89" s="19"/>
      <c r="BJ89" s="19"/>
      <c r="BK89" s="19"/>
      <c r="BL89" s="19"/>
      <c r="BM89" s="19"/>
      <c r="BN89" s="19"/>
      <c r="BO89" s="19"/>
      <c r="BP89" s="19"/>
      <c r="BQ89" s="19"/>
      <c r="BR89" s="19"/>
      <c r="BS89" s="19"/>
      <c r="BT89" s="19"/>
      <c r="BU89" s="19"/>
      <c r="BV89" s="19"/>
      <c r="BW89" s="19"/>
      <c r="BX89" s="19"/>
      <c r="BY89" s="19"/>
      <c r="BZ89" s="19"/>
      <c r="CA89" s="19"/>
      <c r="CB89" s="19"/>
      <c r="CC89" s="19"/>
      <c r="CD89" s="19"/>
      <c r="CE89" s="19"/>
      <c r="CF89" s="19"/>
      <c r="CG89" s="19"/>
      <c r="CH89" s="19"/>
      <c r="CI89" s="19"/>
      <c r="CJ89" s="19"/>
      <c r="CK89" s="19"/>
      <c r="CL89" s="19"/>
      <c r="CM89" s="19"/>
      <c r="CN89" s="19"/>
      <c r="CO89" s="19"/>
      <c r="CP89" s="19"/>
      <c r="CQ89" s="19"/>
      <c r="CR89" s="19"/>
      <c r="CS89" s="19"/>
      <c r="CT89" s="19"/>
      <c r="CU89" s="19"/>
      <c r="CV89" s="19"/>
    </row>
    <row r="90" spans="3:100">
      <c r="E90" s="105" t="s">
        <v>188</v>
      </c>
      <c r="G90" s="4" t="s">
        <v>97</v>
      </c>
      <c r="H90" s="105" t="s">
        <v>183</v>
      </c>
      <c r="L90" s="116" cm="1">
        <f t="array" ref="L90">L63*IFERROR(INDEX(Scenarios!$K275:$BD275,,MATCH(L$40,Scenarios!$K$265:$BD$265,0)),0)</f>
        <v>0</v>
      </c>
      <c r="M90" s="116" cm="1">
        <f t="array" ref="M90">M63*IFERROR(INDEX(Scenarios!$K275:$BD275,,MATCH(M$40,Scenarios!$K$265:$BD$265,0)),0)</f>
        <v>0</v>
      </c>
      <c r="N90" s="116" cm="1">
        <f t="array" ref="N90">N63*IFERROR(INDEX(Scenarios!$K275:$BD275,,MATCH(N$40,Scenarios!$K$265:$BD$265,0)),0)</f>
        <v>0</v>
      </c>
      <c r="O90" s="116" cm="1">
        <f t="array" ref="O90">O63*IFERROR(INDEX(Scenarios!$K275:$BD275,,MATCH(O$40,Scenarios!$K$265:$BD$265,0)),0)</f>
        <v>0</v>
      </c>
      <c r="P90" s="116" cm="1">
        <f t="array" ref="P90">P63*IFERROR(INDEX(Scenarios!$K275:$BD275,,MATCH(P$40,Scenarios!$K$265:$BD$265,0)),0)</f>
        <v>0</v>
      </c>
      <c r="Q90" s="116" cm="1">
        <f t="array" ref="Q90">Q63*IFERROR(INDEX(Scenarios!$K275:$BD275,,MATCH(Q$40,Scenarios!$K$265:$BD$265,0)),0)</f>
        <v>0</v>
      </c>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6"/>
      <c r="AY90" s="116"/>
      <c r="AZ90" s="116"/>
      <c r="BA90" s="116"/>
      <c r="BB90" s="116"/>
      <c r="BC90" s="116"/>
      <c r="BD90" s="116"/>
      <c r="BE90" s="116"/>
      <c r="BF90" s="116"/>
      <c r="BG90" s="116"/>
      <c r="BH90" s="116"/>
      <c r="BI90" s="19"/>
      <c r="BJ90" s="19"/>
      <c r="BK90" s="19"/>
      <c r="BL90" s="19"/>
      <c r="BM90" s="19"/>
      <c r="BN90" s="19"/>
      <c r="BO90" s="19"/>
      <c r="BP90" s="19"/>
      <c r="BQ90" s="19"/>
      <c r="BR90" s="19"/>
      <c r="BS90" s="19"/>
      <c r="BT90" s="19"/>
      <c r="BU90" s="19"/>
      <c r="BV90" s="19"/>
      <c r="BW90" s="19"/>
      <c r="BX90" s="19"/>
      <c r="BY90" s="19"/>
      <c r="BZ90" s="19"/>
      <c r="CA90" s="19"/>
      <c r="CB90" s="19"/>
      <c r="CC90" s="19"/>
      <c r="CD90" s="19"/>
      <c r="CE90" s="19"/>
      <c r="CF90" s="19"/>
      <c r="CG90" s="19"/>
      <c r="CH90" s="19"/>
      <c r="CI90" s="19"/>
      <c r="CJ90" s="19"/>
      <c r="CK90" s="19"/>
      <c r="CL90" s="19"/>
      <c r="CM90" s="19"/>
      <c r="CN90" s="19"/>
      <c r="CO90" s="19"/>
      <c r="CP90" s="19"/>
      <c r="CQ90" s="19"/>
      <c r="CR90" s="19"/>
      <c r="CS90" s="19"/>
      <c r="CT90" s="19"/>
      <c r="CU90" s="19"/>
      <c r="CV90" s="19"/>
    </row>
    <row r="91" spans="3:100">
      <c r="E91" s="105" t="s">
        <v>184</v>
      </c>
      <c r="G91" s="4" t="s">
        <v>97</v>
      </c>
      <c r="H91" s="105" t="s">
        <v>183</v>
      </c>
      <c r="L91" s="116" cm="1">
        <f t="array" ref="L91">L64*IFERROR(INDEX(Scenarios!$K276:$BD276,,MATCH(L$40,Scenarios!$K$265:$BD$265,0)),0)</f>
        <v>0</v>
      </c>
      <c r="M91" s="116" cm="1">
        <f t="array" ref="M91">M64*IFERROR(INDEX(Scenarios!$K276:$BD276,,MATCH(M$40,Scenarios!$K$265:$BD$265,0)),0)</f>
        <v>0</v>
      </c>
      <c r="N91" s="116" cm="1">
        <f t="array" ref="N91">N64*IFERROR(INDEX(Scenarios!$K276:$BD276,,MATCH(N$40,Scenarios!$K$265:$BD$265,0)),0)</f>
        <v>0</v>
      </c>
      <c r="O91" s="116" cm="1">
        <f t="array" ref="O91">O64*IFERROR(INDEX(Scenarios!$K276:$BD276,,MATCH(O$40,Scenarios!$K$265:$BD$265,0)),0)</f>
        <v>0</v>
      </c>
      <c r="P91" s="116" cm="1">
        <f t="array" ref="P91">P64*IFERROR(INDEX(Scenarios!$K276:$BD276,,MATCH(P$40,Scenarios!$K$265:$BD$265,0)),0)</f>
        <v>0</v>
      </c>
      <c r="Q91" s="116" cm="1">
        <f t="array" ref="Q91">Q64*IFERROR(INDEX(Scenarios!$K276:$BD276,,MATCH(Q$40,Scenarios!$K$265:$BD$265,0)),0)</f>
        <v>0</v>
      </c>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6"/>
      <c r="AY91" s="116"/>
      <c r="AZ91" s="116"/>
      <c r="BA91" s="116"/>
      <c r="BB91" s="116"/>
      <c r="BC91" s="116"/>
      <c r="BD91" s="116"/>
      <c r="BE91" s="116"/>
      <c r="BF91" s="116"/>
      <c r="BG91" s="116"/>
      <c r="BH91" s="116"/>
      <c r="BI91" s="19"/>
      <c r="BJ91" s="19"/>
      <c r="BK91" s="19"/>
      <c r="BL91" s="19"/>
      <c r="BM91" s="19"/>
      <c r="BN91" s="19"/>
      <c r="BO91" s="19"/>
      <c r="BP91" s="19"/>
      <c r="BQ91" s="19"/>
      <c r="BR91" s="19"/>
      <c r="BS91" s="19"/>
      <c r="BT91" s="19"/>
      <c r="BU91" s="19"/>
      <c r="BV91" s="19"/>
      <c r="BW91" s="19"/>
      <c r="BX91" s="19"/>
      <c r="BY91" s="19"/>
      <c r="BZ91" s="19"/>
      <c r="CA91" s="19"/>
      <c r="CB91" s="19"/>
      <c r="CC91" s="19"/>
      <c r="CD91" s="19"/>
      <c r="CE91" s="19"/>
      <c r="CF91" s="19"/>
      <c r="CG91" s="19"/>
      <c r="CH91" s="19"/>
      <c r="CI91" s="19"/>
      <c r="CJ91" s="19"/>
      <c r="CK91" s="19"/>
      <c r="CL91" s="19"/>
      <c r="CM91" s="19"/>
      <c r="CN91" s="19"/>
      <c r="CO91" s="19"/>
      <c r="CP91" s="19"/>
      <c r="CQ91" s="19"/>
      <c r="CR91" s="19"/>
      <c r="CS91" s="19"/>
      <c r="CT91" s="19"/>
      <c r="CU91" s="19"/>
      <c r="CV91" s="19"/>
    </row>
    <row r="92" spans="3:100">
      <c r="E92" s="105" t="s">
        <v>185</v>
      </c>
      <c r="G92" s="4" t="s">
        <v>97</v>
      </c>
      <c r="H92" s="105" t="s">
        <v>183</v>
      </c>
      <c r="L92" s="116" cm="1">
        <f t="array" ref="L92">L65*IFERROR(INDEX(Scenarios!$K277:$BD277,,MATCH(L$40,Scenarios!$K$265:$BD$265,0)),0)</f>
        <v>0</v>
      </c>
      <c r="M92" s="116" cm="1">
        <f t="array" ref="M92">M65*IFERROR(INDEX(Scenarios!$K277:$BD277,,MATCH(M$40,Scenarios!$K$265:$BD$265,0)),0)</f>
        <v>0</v>
      </c>
      <c r="N92" s="116" cm="1">
        <f t="array" ref="N92">N65*IFERROR(INDEX(Scenarios!$K277:$BD277,,MATCH(N$40,Scenarios!$K$265:$BD$265,0)),0)</f>
        <v>0</v>
      </c>
      <c r="O92" s="116" cm="1">
        <f t="array" ref="O92">O65*IFERROR(INDEX(Scenarios!$K277:$BD277,,MATCH(O$40,Scenarios!$K$265:$BD$265,0)),0)</f>
        <v>0</v>
      </c>
      <c r="P92" s="116" cm="1">
        <f t="array" ref="P92">P65*IFERROR(INDEX(Scenarios!$K277:$BD277,,MATCH(P$40,Scenarios!$K$265:$BD$265,0)),0)</f>
        <v>0</v>
      </c>
      <c r="Q92" s="116" cm="1">
        <f t="array" ref="Q92">Q65*IFERROR(INDEX(Scenarios!$K277:$BD277,,MATCH(Q$40,Scenarios!$K$265:$BD$265,0)),0)</f>
        <v>0</v>
      </c>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6"/>
      <c r="AY92" s="116"/>
      <c r="AZ92" s="116"/>
      <c r="BA92" s="116"/>
      <c r="BB92" s="116"/>
      <c r="BC92" s="116"/>
      <c r="BD92" s="116"/>
      <c r="BE92" s="116"/>
      <c r="BF92" s="116"/>
      <c r="BG92" s="116"/>
      <c r="BH92" s="116"/>
      <c r="BI92" s="19"/>
      <c r="BJ92" s="19"/>
      <c r="BK92" s="19"/>
      <c r="BL92" s="19"/>
      <c r="BM92" s="19"/>
      <c r="BN92" s="19"/>
      <c r="BO92" s="19"/>
      <c r="BP92" s="19"/>
      <c r="BQ92" s="19"/>
      <c r="BR92" s="19"/>
      <c r="BS92" s="19"/>
      <c r="BT92" s="19"/>
      <c r="BU92" s="19"/>
      <c r="BV92" s="19"/>
      <c r="BW92" s="19"/>
      <c r="BX92" s="19"/>
      <c r="BY92" s="19"/>
      <c r="BZ92" s="19"/>
      <c r="CA92" s="19"/>
      <c r="CB92" s="19"/>
      <c r="CC92" s="19"/>
      <c r="CD92" s="19"/>
      <c r="CE92" s="19"/>
      <c r="CF92" s="19"/>
      <c r="CG92" s="19"/>
      <c r="CH92" s="19"/>
      <c r="CI92" s="19"/>
      <c r="CJ92" s="19"/>
      <c r="CK92" s="19"/>
      <c r="CL92" s="19"/>
      <c r="CM92" s="19"/>
      <c r="CN92" s="19"/>
      <c r="CO92" s="19"/>
      <c r="CP92" s="19"/>
      <c r="CQ92" s="19"/>
      <c r="CR92" s="19"/>
      <c r="CS92" s="19"/>
      <c r="CT92" s="19"/>
      <c r="CU92" s="19"/>
      <c r="CV92" s="19"/>
    </row>
    <row r="93" spans="3:100">
      <c r="L93" s="128"/>
      <c r="M93" s="128"/>
      <c r="N93" s="128"/>
      <c r="O93" s="128"/>
      <c r="P93" s="128"/>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8"/>
      <c r="BA93" s="128"/>
      <c r="BB93" s="128"/>
      <c r="BC93" s="128"/>
      <c r="BD93" s="128"/>
      <c r="BE93" s="128"/>
      <c r="BF93" s="128"/>
      <c r="BG93" s="128"/>
      <c r="BH93" s="128"/>
      <c r="BI93" s="19"/>
      <c r="BJ93" s="19"/>
      <c r="BK93" s="19"/>
      <c r="BL93" s="19"/>
      <c r="BM93" s="19"/>
      <c r="BN93" s="19"/>
      <c r="BO93" s="19"/>
      <c r="BP93" s="19"/>
      <c r="BQ93" s="19"/>
      <c r="BR93" s="19"/>
      <c r="BS93" s="19"/>
      <c r="BT93" s="19"/>
      <c r="BU93" s="19"/>
      <c r="BV93" s="19"/>
      <c r="BW93" s="19"/>
      <c r="BX93" s="19"/>
      <c r="BY93" s="19"/>
      <c r="BZ93" s="19"/>
      <c r="CA93" s="19"/>
      <c r="CB93" s="19"/>
      <c r="CC93" s="19"/>
      <c r="CD93" s="19"/>
      <c r="CE93" s="19"/>
      <c r="CF93" s="19"/>
      <c r="CG93" s="19"/>
      <c r="CH93" s="19"/>
      <c r="CI93" s="19"/>
      <c r="CJ93" s="19"/>
      <c r="CK93" s="19"/>
      <c r="CL93" s="19"/>
      <c r="CM93" s="19"/>
      <c r="CN93" s="19"/>
      <c r="CO93" s="19"/>
      <c r="CP93" s="19"/>
      <c r="CQ93" s="19"/>
      <c r="CR93" s="19"/>
      <c r="CS93" s="19"/>
      <c r="CT93" s="19"/>
      <c r="CU93" s="19"/>
      <c r="CV93" s="19"/>
    </row>
    <row r="94" spans="3:100">
      <c r="C94" s="226">
        <f>MAX($B$4:C93)+0.1</f>
        <v>2.3000000000000003</v>
      </c>
      <c r="D94" s="227" t="s">
        <v>190</v>
      </c>
      <c r="E94" s="33"/>
      <c r="F94" s="33"/>
      <c r="G94" s="32"/>
      <c r="H94" s="34"/>
      <c r="I94" s="34"/>
      <c r="J94" s="34"/>
      <c r="K94" s="34"/>
      <c r="L94" s="129"/>
      <c r="M94" s="129"/>
      <c r="N94" s="129"/>
      <c r="O94" s="129"/>
      <c r="P94" s="129"/>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29"/>
      <c r="BA94" s="129"/>
      <c r="BB94" s="129"/>
      <c r="BC94" s="129"/>
      <c r="BD94" s="129"/>
      <c r="BE94" s="129"/>
      <c r="BF94" s="129"/>
      <c r="BG94" s="129"/>
      <c r="BH94" s="129"/>
      <c r="BI94" s="34"/>
      <c r="BJ94" s="34"/>
      <c r="BK94" s="34"/>
      <c r="BL94" s="130"/>
      <c r="BM94" s="19"/>
      <c r="BN94" s="19"/>
      <c r="BO94" s="19"/>
      <c r="BP94" s="19"/>
      <c r="BQ94" s="19"/>
      <c r="BR94" s="19"/>
      <c r="BS94" s="19"/>
      <c r="BT94" s="19"/>
      <c r="BU94" s="19"/>
      <c r="BV94" s="19"/>
      <c r="BW94" s="19"/>
      <c r="BX94" s="19"/>
      <c r="BY94" s="19"/>
      <c r="BZ94" s="19"/>
      <c r="CA94" s="19"/>
      <c r="CB94" s="19"/>
      <c r="CC94" s="19"/>
      <c r="CD94" s="19"/>
      <c r="CE94" s="19"/>
      <c r="CF94" s="19"/>
      <c r="CG94" s="19"/>
      <c r="CH94" s="19"/>
      <c r="CI94" s="19"/>
      <c r="CJ94" s="19"/>
      <c r="CK94" s="19"/>
      <c r="CL94" s="19"/>
      <c r="CM94" s="19"/>
      <c r="CN94" s="19"/>
      <c r="CO94" s="19"/>
      <c r="CP94" s="19"/>
      <c r="CQ94" s="19"/>
      <c r="CR94" s="19"/>
      <c r="CS94" s="19"/>
      <c r="CT94" s="19"/>
      <c r="CU94" s="19"/>
      <c r="CV94" s="19"/>
    </row>
    <row r="95" spans="3:100">
      <c r="E95" s="105"/>
      <c r="F95" s="105"/>
      <c r="L95" s="128"/>
      <c r="M95" s="128"/>
      <c r="N95" s="128"/>
      <c r="O95" s="128"/>
      <c r="P95" s="128"/>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8"/>
      <c r="BA95" s="128"/>
      <c r="BB95" s="128"/>
      <c r="BC95" s="128"/>
      <c r="BD95" s="128"/>
      <c r="BE95" s="128"/>
      <c r="BF95" s="128"/>
      <c r="BG95" s="128"/>
      <c r="BH95" s="128"/>
      <c r="BI95" s="19"/>
      <c r="BJ95" s="19"/>
      <c r="BK95" s="19"/>
      <c r="BL95" s="19"/>
      <c r="BM95" s="19"/>
      <c r="BN95" s="19"/>
      <c r="BO95" s="19"/>
      <c r="BP95" s="19"/>
      <c r="BQ95" s="19"/>
      <c r="BR95" s="19"/>
      <c r="BS95" s="19"/>
      <c r="BT95" s="19"/>
      <c r="BU95" s="19"/>
      <c r="BV95" s="19"/>
      <c r="BW95" s="19"/>
      <c r="BX95" s="19"/>
      <c r="BY95" s="19"/>
      <c r="BZ95" s="19"/>
      <c r="CA95" s="19"/>
      <c r="CB95" s="19"/>
      <c r="CC95" s="19"/>
      <c r="CD95" s="19"/>
      <c r="CE95" s="19"/>
      <c r="CF95" s="19"/>
      <c r="CG95" s="19"/>
      <c r="CH95" s="19"/>
      <c r="CI95" s="19"/>
      <c r="CJ95" s="19"/>
      <c r="CK95" s="19"/>
      <c r="CL95" s="19"/>
      <c r="CM95" s="19"/>
      <c r="CN95" s="19"/>
      <c r="CO95" s="19"/>
      <c r="CP95" s="19"/>
      <c r="CQ95" s="19"/>
      <c r="CR95" s="19"/>
      <c r="CS95" s="19"/>
      <c r="CT95" s="19"/>
      <c r="CU95" s="19"/>
      <c r="CV95" s="19"/>
    </row>
    <row r="96" spans="3:100">
      <c r="E96" s="20" t="s">
        <v>124</v>
      </c>
      <c r="F96" s="105"/>
      <c r="G96" s="4" t="s">
        <v>97</v>
      </c>
      <c r="H96" s="105" t="s">
        <v>181</v>
      </c>
      <c r="L96" s="116" cm="1">
        <f t="array" ref="L96">L69*IFERROR(INDEX(Scenarios!$K278:$BD278,,MATCH(L$40,Scenarios!$K$265:$BD$265,0)),0)</f>
        <v>0</v>
      </c>
      <c r="M96" s="116" cm="1">
        <f t="array" ref="M96">M69*IFERROR(INDEX(Scenarios!$K278:$BD278,,MATCH(M$40,Scenarios!$K$265:$BD$265,0)),0)</f>
        <v>0</v>
      </c>
      <c r="N96" s="116" cm="1">
        <f t="array" ref="N96">N69*IFERROR(INDEX(Scenarios!$K278:$BD278,,MATCH(N$40,Scenarios!$K$265:$BD$265,0)),0)</f>
        <v>0</v>
      </c>
      <c r="O96" s="116" cm="1">
        <f t="array" ref="O96">O69*IFERROR(INDEX(Scenarios!$K278:$BD278,,MATCH(O$40,Scenarios!$K$265:$BD$265,0)),0)</f>
        <v>0</v>
      </c>
      <c r="P96" s="116" cm="1">
        <f t="array" ref="P96">P69*IFERROR(INDEX(Scenarios!$K278:$BD278,,MATCH(P$40,Scenarios!$K$265:$BD$265,0)),0)</f>
        <v>0</v>
      </c>
      <c r="Q96" s="116" cm="1">
        <f t="array" ref="Q96">Q69*IFERROR(INDEX(Scenarios!$K278:$BD278,,MATCH(Q$40,Scenarios!$K$265:$BD$265,0)),0)</f>
        <v>0</v>
      </c>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6"/>
      <c r="AY96" s="116"/>
      <c r="AZ96" s="116"/>
      <c r="BA96" s="116"/>
      <c r="BB96" s="116"/>
      <c r="BC96" s="116"/>
      <c r="BD96" s="116"/>
      <c r="BE96" s="116"/>
      <c r="BF96" s="116"/>
      <c r="BG96" s="116"/>
      <c r="BH96" s="116"/>
      <c r="BI96" s="19"/>
      <c r="BJ96" s="19"/>
      <c r="BK96" s="19"/>
      <c r="BL96" s="19"/>
      <c r="BM96" s="19"/>
      <c r="BN96" s="19"/>
      <c r="BO96" s="19"/>
      <c r="BP96" s="19"/>
      <c r="BQ96" s="19"/>
      <c r="BR96" s="19"/>
      <c r="BS96" s="19"/>
      <c r="BT96" s="19"/>
      <c r="BU96" s="19"/>
      <c r="BV96" s="19"/>
      <c r="BW96" s="19"/>
      <c r="BX96" s="19"/>
      <c r="BY96" s="19"/>
      <c r="BZ96" s="19"/>
      <c r="CA96" s="19"/>
      <c r="CB96" s="19"/>
      <c r="CC96" s="19"/>
      <c r="CD96" s="19"/>
      <c r="CE96" s="19"/>
      <c r="CF96" s="19"/>
      <c r="CG96" s="19"/>
      <c r="CH96" s="19"/>
      <c r="CI96" s="19"/>
      <c r="CJ96" s="19"/>
      <c r="CK96" s="19"/>
      <c r="CL96" s="19"/>
      <c r="CM96" s="19"/>
      <c r="CN96" s="19"/>
      <c r="CO96" s="19"/>
      <c r="CP96" s="19"/>
      <c r="CQ96" s="19"/>
      <c r="CR96" s="19"/>
      <c r="CS96" s="19"/>
      <c r="CT96" s="19"/>
      <c r="CU96" s="19"/>
      <c r="CV96" s="19"/>
    </row>
    <row r="97" spans="2:103">
      <c r="E97" s="20" t="s">
        <v>125</v>
      </c>
      <c r="F97" s="105"/>
      <c r="G97" s="4" t="s">
        <v>97</v>
      </c>
      <c r="H97" s="105" t="s">
        <v>181</v>
      </c>
      <c r="L97" s="116" cm="1">
        <f t="array" ref="L97">L70*IFERROR(INDEX(Scenarios!$K279:$BD279,,MATCH(L$40,Scenarios!$K$265:$BD$265,0)),0)</f>
        <v>0</v>
      </c>
      <c r="M97" s="116" cm="1">
        <f t="array" ref="M97">M70*IFERROR(INDEX(Scenarios!$K279:$BD279,,MATCH(M$40,Scenarios!$K$265:$BD$265,0)),0)</f>
        <v>0</v>
      </c>
      <c r="N97" s="116" cm="1">
        <f t="array" ref="N97">N70*IFERROR(INDEX(Scenarios!$K279:$BD279,,MATCH(N$40,Scenarios!$K$265:$BD$265,0)),0)</f>
        <v>0</v>
      </c>
      <c r="O97" s="116" cm="1">
        <f t="array" ref="O97">O70*IFERROR(INDEX(Scenarios!$K279:$BD279,,MATCH(O$40,Scenarios!$K$265:$BD$265,0)),0)</f>
        <v>0</v>
      </c>
      <c r="P97" s="116" cm="1">
        <f t="array" ref="P97">P70*IFERROR(INDEX(Scenarios!$K279:$BD279,,MATCH(P$40,Scenarios!$K$265:$BD$265,0)),0)</f>
        <v>0</v>
      </c>
      <c r="Q97" s="116" cm="1">
        <f t="array" ref="Q97">Q70*IFERROR(INDEX(Scenarios!$K279:$BD279,,MATCH(Q$40,Scenarios!$K$265:$BD$265,0)),0)</f>
        <v>0</v>
      </c>
      <c r="R97" s="116"/>
      <c r="S97" s="116"/>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AQ97" s="116"/>
      <c r="AR97" s="116"/>
      <c r="AS97" s="116"/>
      <c r="AT97" s="116"/>
      <c r="AU97" s="116"/>
      <c r="AV97" s="116"/>
      <c r="AW97" s="116"/>
      <c r="AX97" s="116"/>
      <c r="AY97" s="116"/>
      <c r="AZ97" s="116"/>
      <c r="BA97" s="116"/>
      <c r="BB97" s="116"/>
      <c r="BC97" s="116"/>
      <c r="BD97" s="116"/>
      <c r="BE97" s="116"/>
      <c r="BF97" s="116"/>
      <c r="BG97" s="116"/>
      <c r="BH97" s="116"/>
      <c r="BI97" s="19"/>
      <c r="BJ97" s="19"/>
      <c r="BK97" s="19"/>
      <c r="BL97" s="19"/>
      <c r="BM97" s="19"/>
      <c r="BN97" s="19"/>
      <c r="BO97" s="19"/>
      <c r="BP97" s="19"/>
      <c r="BQ97" s="19"/>
      <c r="BR97" s="19"/>
      <c r="BS97" s="19"/>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row>
    <row r="98" spans="2:103">
      <c r="E98" s="105" t="s">
        <v>126</v>
      </c>
      <c r="G98" s="4" t="s">
        <v>97</v>
      </c>
      <c r="H98" s="105" t="s">
        <v>181</v>
      </c>
      <c r="L98" s="116" cm="1">
        <f t="array" ref="L98">L71*IFERROR(INDEX(Scenarios!$K280:$BD280,,MATCH(L$40,Scenarios!$K$265:$BD$265,0)),0)</f>
        <v>0</v>
      </c>
      <c r="M98" s="116" cm="1">
        <f t="array" ref="M98">M71*IFERROR(INDEX(Scenarios!$K280:$BD280,,MATCH(M$40,Scenarios!$K$265:$BD$265,0)),0)</f>
        <v>0</v>
      </c>
      <c r="N98" s="116" cm="1">
        <f t="array" ref="N98">N71*IFERROR(INDEX(Scenarios!$K280:$BD280,,MATCH(N$40,Scenarios!$K$265:$BD$265,0)),0)</f>
        <v>0</v>
      </c>
      <c r="O98" s="116" cm="1">
        <f t="array" ref="O98">O71*IFERROR(INDEX(Scenarios!$K280:$BD280,,MATCH(O$40,Scenarios!$K$265:$BD$265,0)),0)</f>
        <v>0</v>
      </c>
      <c r="P98" s="116" cm="1">
        <f t="array" ref="P98">P71*IFERROR(INDEX(Scenarios!$K280:$BD280,,MATCH(P$40,Scenarios!$K$265:$BD$265,0)),0)</f>
        <v>0</v>
      </c>
      <c r="Q98" s="116" cm="1">
        <f t="array" ref="Q98">Q71*IFERROR(INDEX(Scenarios!$K280:$BD280,,MATCH(Q$40,Scenarios!$K$265:$BD$265,0)),0)</f>
        <v>0</v>
      </c>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6"/>
      <c r="AY98" s="116"/>
      <c r="AZ98" s="116"/>
      <c r="BA98" s="116"/>
      <c r="BB98" s="116"/>
      <c r="BC98" s="116"/>
      <c r="BD98" s="116"/>
      <c r="BE98" s="116"/>
      <c r="BF98" s="116"/>
      <c r="BG98" s="116"/>
      <c r="BH98" s="116"/>
      <c r="BI98" s="19"/>
      <c r="BJ98" s="19"/>
      <c r="BK98" s="19"/>
      <c r="BL98" s="19"/>
      <c r="BM98" s="19"/>
      <c r="BN98" s="19"/>
      <c r="BO98" s="19"/>
      <c r="BP98" s="19"/>
      <c r="BQ98" s="19"/>
      <c r="BR98" s="19"/>
      <c r="BS98" s="19"/>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row>
    <row r="99" spans="2:103">
      <c r="E99" s="105" t="s">
        <v>127</v>
      </c>
      <c r="G99" s="4" t="s">
        <v>97</v>
      </c>
      <c r="H99" s="105" t="s">
        <v>181</v>
      </c>
      <c r="L99" s="116" cm="1">
        <f t="array" ref="L99">L72*IFERROR(INDEX(Scenarios!$K281:$BD281,,MATCH(L$40,Scenarios!$K$265:$BD$265,0)),0)</f>
        <v>0</v>
      </c>
      <c r="M99" s="116" cm="1">
        <f t="array" ref="M99">M72*IFERROR(INDEX(Scenarios!$K281:$BD281,,MATCH(M$40,Scenarios!$K$265:$BD$265,0)),0)</f>
        <v>0</v>
      </c>
      <c r="N99" s="116" cm="1">
        <f t="array" ref="N99">N72*IFERROR(INDEX(Scenarios!$K281:$BD281,,MATCH(N$40,Scenarios!$K$265:$BD$265,0)),0)</f>
        <v>0</v>
      </c>
      <c r="O99" s="116" cm="1">
        <f t="array" ref="O99">O72*IFERROR(INDEX(Scenarios!$K281:$BD281,,MATCH(O$40,Scenarios!$K$265:$BD$265,0)),0)</f>
        <v>0</v>
      </c>
      <c r="P99" s="116" cm="1">
        <f t="array" ref="P99">P72*IFERROR(INDEX(Scenarios!$K281:$BD281,,MATCH(P$40,Scenarios!$K$265:$BD$265,0)),0)</f>
        <v>0</v>
      </c>
      <c r="Q99" s="116" cm="1">
        <f t="array" ref="Q99">Q72*IFERROR(INDEX(Scenarios!$K281:$BD281,,MATCH(Q$40,Scenarios!$K$265:$BD$265,0)),0)</f>
        <v>0</v>
      </c>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6"/>
      <c r="AY99" s="116"/>
      <c r="AZ99" s="116"/>
      <c r="BA99" s="116"/>
      <c r="BB99" s="116"/>
      <c r="BC99" s="116"/>
      <c r="BD99" s="116"/>
      <c r="BE99" s="116"/>
      <c r="BF99" s="116"/>
      <c r="BG99" s="116"/>
      <c r="BH99" s="116"/>
      <c r="BI99" s="19"/>
      <c r="BJ99" s="19"/>
      <c r="BK99" s="19"/>
      <c r="BL99" s="19"/>
      <c r="BM99" s="19"/>
      <c r="BN99" s="19"/>
      <c r="BO99" s="19"/>
      <c r="BP99" s="19"/>
      <c r="BQ99" s="19"/>
      <c r="BR99" s="19"/>
      <c r="BS99" s="19"/>
      <c r="BT99" s="19"/>
      <c r="BU99" s="19"/>
      <c r="BV99" s="19"/>
      <c r="BW99" s="19"/>
      <c r="BX99" s="19"/>
      <c r="BY99" s="19"/>
      <c r="BZ99" s="19"/>
      <c r="CA99" s="19"/>
      <c r="CB99" s="19"/>
      <c r="CC99" s="19"/>
      <c r="CD99" s="19"/>
      <c r="CE99" s="19"/>
      <c r="CF99" s="19"/>
      <c r="CG99" s="19"/>
      <c r="CH99" s="19"/>
      <c r="CI99" s="19"/>
      <c r="CJ99" s="19"/>
      <c r="CK99" s="19"/>
      <c r="CL99" s="19"/>
      <c r="CM99" s="19"/>
      <c r="CN99" s="19"/>
      <c r="CO99" s="19"/>
      <c r="CP99" s="19"/>
      <c r="CQ99" s="19"/>
      <c r="CR99" s="19"/>
      <c r="CS99" s="19"/>
      <c r="CT99" s="19"/>
      <c r="CU99" s="19"/>
      <c r="CV99" s="19"/>
    </row>
    <row r="100" spans="2:103">
      <c r="E100" s="20"/>
      <c r="F100" s="20"/>
      <c r="K100" s="21"/>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62"/>
      <c r="AP100" s="62"/>
      <c r="AQ100" s="62"/>
      <c r="AR100" s="62"/>
      <c r="AS100" s="62"/>
      <c r="AT100" s="62"/>
      <c r="AU100" s="62"/>
      <c r="AV100" s="62"/>
      <c r="AW100" s="62"/>
      <c r="AX100" s="62"/>
      <c r="AY100" s="62"/>
      <c r="AZ100" s="62"/>
      <c r="BA100" s="62"/>
      <c r="BB100" s="62"/>
      <c r="BC100" s="62"/>
      <c r="BD100" s="62"/>
      <c r="BE100" s="62"/>
      <c r="BF100" s="62"/>
      <c r="BG100" s="62"/>
      <c r="BH100" s="62"/>
      <c r="BI100" s="22"/>
      <c r="BJ100" s="22"/>
      <c r="BK100" s="22"/>
      <c r="BL100" s="22"/>
      <c r="BM100" s="22"/>
      <c r="BN100" s="22"/>
      <c r="BO100" s="22"/>
      <c r="BP100" s="22"/>
      <c r="BQ100" s="22"/>
      <c r="BR100" s="22"/>
      <c r="BS100" s="22"/>
      <c r="BT100" s="22"/>
      <c r="BU100" s="22"/>
      <c r="BV100" s="22"/>
      <c r="BW100" s="22"/>
      <c r="BX100" s="22"/>
      <c r="BY100" s="22"/>
      <c r="BZ100" s="22"/>
      <c r="CA100" s="22"/>
      <c r="CB100" s="22"/>
      <c r="CC100" s="22"/>
      <c r="CD100" s="22"/>
      <c r="CE100" s="22"/>
      <c r="CF100" s="22"/>
      <c r="CG100" s="22"/>
      <c r="CH100" s="22"/>
      <c r="CI100" s="22"/>
      <c r="CJ100" s="22"/>
      <c r="CK100" s="22"/>
      <c r="CL100" s="22"/>
      <c r="CM100" s="22"/>
      <c r="CN100" s="22"/>
      <c r="CO100" s="22"/>
      <c r="CP100" s="22"/>
      <c r="CQ100" s="22"/>
      <c r="CR100" s="22"/>
      <c r="CS100" s="22"/>
      <c r="CT100" s="22"/>
      <c r="CU100" s="22"/>
      <c r="CV100" s="22"/>
    </row>
    <row r="101" spans="2:103">
      <c r="B101" s="225">
        <f>MAX($B$4:B100)+1</f>
        <v>3</v>
      </c>
      <c r="C101" s="225" t="s">
        <v>192</v>
      </c>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8"/>
      <c r="CX101" s="8"/>
      <c r="CY101" s="8"/>
    </row>
    <row r="102" spans="2:103" s="80" customFormat="1">
      <c r="B102" s="6"/>
      <c r="H102" s="40"/>
      <c r="I102" s="40"/>
      <c r="J102" s="40"/>
    </row>
    <row r="103" spans="2:103">
      <c r="C103" s="29"/>
      <c r="D103" s="29"/>
      <c r="E103" s="20" t="s">
        <v>194</v>
      </c>
      <c r="F103" s="20"/>
      <c r="G103" s="4" t="s">
        <v>87</v>
      </c>
      <c r="L103" s="88">
        <f>Scenarios!L293</f>
        <v>0.6</v>
      </c>
      <c r="M103" s="88">
        <f>Scenarios!M293</f>
        <v>0.6</v>
      </c>
      <c r="N103" s="88">
        <f>Scenarios!N293</f>
        <v>0.6</v>
      </c>
      <c r="O103" s="88">
        <f>Scenarios!O293</f>
        <v>0.6</v>
      </c>
      <c r="P103" s="88">
        <f>Scenarios!P293</f>
        <v>0.6</v>
      </c>
      <c r="Q103" s="88">
        <f>Scenarios!Q293</f>
        <v>0.6</v>
      </c>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8"/>
      <c r="BA103" s="88"/>
      <c r="BB103" s="88"/>
      <c r="BC103" s="88"/>
      <c r="BD103" s="88"/>
      <c r="BE103" s="88"/>
      <c r="BF103" s="88"/>
      <c r="BG103" s="88"/>
      <c r="BH103" s="88"/>
    </row>
    <row r="104" spans="2:103">
      <c r="E104" s="20"/>
      <c r="F104" s="20"/>
      <c r="K104" s="21"/>
      <c r="L104" s="22"/>
      <c r="M104" s="22"/>
      <c r="N104" s="22"/>
      <c r="O104" s="22"/>
      <c r="P104" s="22"/>
      <c r="Q104" s="22"/>
      <c r="R104" s="22"/>
      <c r="S104" s="22"/>
      <c r="T104" s="22"/>
      <c r="U104" s="22"/>
      <c r="V104" s="22"/>
      <c r="W104" s="22"/>
      <c r="X104" s="22"/>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22"/>
      <c r="AW104" s="22"/>
      <c r="AX104" s="22"/>
      <c r="AY104" s="22"/>
      <c r="AZ104" s="22"/>
      <c r="BA104" s="22"/>
      <c r="BB104" s="22"/>
      <c r="BC104" s="22"/>
      <c r="BD104" s="22"/>
      <c r="BE104" s="22"/>
      <c r="BF104" s="22"/>
      <c r="BG104" s="22"/>
      <c r="BH104" s="22"/>
    </row>
    <row r="105" spans="2:103">
      <c r="B105" s="225">
        <f>MAX($B$5:B103)+1</f>
        <v>4</v>
      </c>
      <c r="C105" s="225" t="s">
        <v>84</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8"/>
      <c r="BJ105" s="8"/>
      <c r="BK105" s="8"/>
    </row>
    <row r="106" spans="2:103">
      <c r="E106" s="20"/>
      <c r="F106" s="20"/>
      <c r="K106" s="21"/>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2"/>
      <c r="AY106" s="22"/>
      <c r="AZ106" s="22"/>
      <c r="BA106" s="22"/>
      <c r="BB106" s="22"/>
      <c r="BC106" s="22"/>
      <c r="BD106" s="22"/>
      <c r="BE106" s="22"/>
      <c r="BF106" s="22"/>
      <c r="BG106" s="22"/>
      <c r="BH106" s="22"/>
    </row>
    <row r="107" spans="2:103">
      <c r="E107" s="4" t="s">
        <v>195</v>
      </c>
      <c r="G107" s="4" t="s">
        <v>87</v>
      </c>
      <c r="K107" s="21"/>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c r="AX107" s="22"/>
      <c r="AY107" s="22"/>
      <c r="AZ107" s="22"/>
      <c r="BA107" s="22"/>
      <c r="BB107" s="22"/>
      <c r="BC107" s="22"/>
      <c r="BD107" s="22"/>
      <c r="BE107" s="22"/>
      <c r="BF107" s="22"/>
      <c r="BG107" s="22"/>
      <c r="BH107" s="22"/>
    </row>
    <row r="108" spans="2:103">
      <c r="E108" s="4" t="s">
        <v>88</v>
      </c>
      <c r="G108" s="4" t="s">
        <v>87</v>
      </c>
      <c r="J108" s="72"/>
      <c r="K108" s="21"/>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2"/>
      <c r="AY108" s="22"/>
      <c r="AZ108" s="22"/>
      <c r="BA108" s="22"/>
      <c r="BB108" s="22"/>
      <c r="BC108" s="22"/>
      <c r="BD108" s="22"/>
      <c r="BE108" s="22"/>
      <c r="BF108" s="22"/>
      <c r="BG108" s="22"/>
      <c r="BH108" s="22"/>
    </row>
    <row r="109" spans="2:103">
      <c r="E109" s="4" t="s">
        <v>196</v>
      </c>
      <c r="G109" s="4" t="s">
        <v>87</v>
      </c>
      <c r="J109" s="72"/>
      <c r="K109" s="21"/>
      <c r="L109" s="22"/>
      <c r="M109" s="22"/>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c r="AX109" s="22"/>
      <c r="AY109" s="22"/>
      <c r="AZ109" s="22"/>
      <c r="BA109" s="22"/>
      <c r="BB109" s="22"/>
      <c r="BC109" s="22"/>
      <c r="BD109" s="22"/>
      <c r="BE109" s="22"/>
      <c r="BF109" s="22"/>
      <c r="BG109" s="22"/>
      <c r="BH109" s="22"/>
    </row>
    <row r="110" spans="2:103">
      <c r="E110" s="20"/>
      <c r="F110" s="20"/>
      <c r="K110" s="21"/>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c r="AX110" s="22"/>
      <c r="AY110" s="22"/>
      <c r="AZ110" s="22"/>
      <c r="BA110" s="22"/>
      <c r="BB110" s="22"/>
      <c r="BC110" s="22"/>
      <c r="BD110" s="22"/>
      <c r="BE110" s="22"/>
      <c r="BF110" s="22"/>
      <c r="BG110" s="22"/>
      <c r="BH110" s="22"/>
    </row>
    <row r="111" spans="2:103">
      <c r="B111" s="225">
        <f>MAX($B$5:B110)+1</f>
        <v>5</v>
      </c>
      <c r="C111" s="225" t="s">
        <v>197</v>
      </c>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8"/>
      <c r="BJ111" s="8"/>
      <c r="BK111" s="8"/>
    </row>
    <row r="112" spans="2:103">
      <c r="B112" s="6"/>
      <c r="C112" s="6"/>
      <c r="D112" s="6"/>
      <c r="E112" s="6"/>
      <c r="F112" s="6"/>
      <c r="G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row>
    <row r="113" spans="2:63">
      <c r="B113" s="6"/>
      <c r="C113" s="6"/>
      <c r="D113" s="6"/>
      <c r="E113" s="6"/>
      <c r="F113" s="6"/>
      <c r="G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row>
    <row r="114" spans="2:63">
      <c r="E114" s="4" t="s">
        <v>198</v>
      </c>
      <c r="G114" s="4" t="s">
        <v>87</v>
      </c>
      <c r="K114" s="21"/>
      <c r="L114" s="68">
        <v>0.19</v>
      </c>
      <c r="M114" s="68">
        <v>0.19</v>
      </c>
      <c r="N114" s="68">
        <v>0.25</v>
      </c>
      <c r="O114" s="68">
        <v>0.25</v>
      </c>
      <c r="P114" s="68">
        <v>0.25</v>
      </c>
      <c r="Q114" s="68">
        <v>0.25</v>
      </c>
      <c r="R114" s="68"/>
      <c r="S114" s="68"/>
      <c r="T114" s="68"/>
      <c r="U114" s="68"/>
      <c r="V114" s="68"/>
      <c r="W114" s="68"/>
      <c r="X114" s="68"/>
      <c r="Y114" s="68"/>
      <c r="Z114" s="68"/>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8"/>
      <c r="BF114" s="68"/>
      <c r="BG114" s="68"/>
      <c r="BH114" s="68"/>
    </row>
    <row r="115" spans="2:63">
      <c r="E115" s="20" t="s">
        <v>199</v>
      </c>
      <c r="F115" s="20"/>
      <c r="G115" s="4" t="s">
        <v>87</v>
      </c>
      <c r="K115" s="21"/>
      <c r="L115" s="68">
        <v>0.18</v>
      </c>
      <c r="M115" s="68">
        <v>0.18</v>
      </c>
      <c r="N115" s="68">
        <v>0.18</v>
      </c>
      <c r="O115" s="68">
        <v>0.18</v>
      </c>
      <c r="P115" s="68">
        <v>0.18</v>
      </c>
      <c r="Q115" s="68">
        <v>0.18</v>
      </c>
      <c r="R115" s="68"/>
      <c r="S115" s="68"/>
      <c r="T115" s="68"/>
      <c r="U115" s="68"/>
      <c r="V115" s="68"/>
      <c r="W115" s="68"/>
      <c r="X115" s="68"/>
      <c r="Y115" s="68"/>
      <c r="Z115" s="68"/>
      <c r="AA115" s="68"/>
      <c r="AB115" s="68"/>
      <c r="AC115" s="68"/>
      <c r="AD115" s="68"/>
      <c r="AE115" s="68"/>
      <c r="AF115" s="68"/>
      <c r="AG115" s="68"/>
      <c r="AH115" s="68"/>
      <c r="AI115" s="68"/>
      <c r="AJ115" s="68"/>
      <c r="AK115" s="68"/>
      <c r="AL115" s="68"/>
      <c r="AM115" s="68"/>
      <c r="AN115" s="68"/>
      <c r="AO115" s="68"/>
      <c r="AP115" s="68"/>
      <c r="AQ115" s="68"/>
      <c r="AR115" s="68"/>
      <c r="AS115" s="68"/>
      <c r="AT115" s="68"/>
      <c r="AU115" s="68"/>
      <c r="AV115" s="68"/>
      <c r="AW115" s="68"/>
      <c r="AX115" s="68"/>
      <c r="AY115" s="68"/>
      <c r="AZ115" s="68"/>
      <c r="BA115" s="68"/>
      <c r="BB115" s="68"/>
      <c r="BC115" s="68"/>
      <c r="BD115" s="68"/>
      <c r="BE115" s="68"/>
      <c r="BF115" s="68"/>
      <c r="BG115" s="68"/>
      <c r="BH115" s="68"/>
    </row>
    <row r="116" spans="2:63">
      <c r="E116" s="20" t="s">
        <v>200</v>
      </c>
      <c r="F116" s="20"/>
      <c r="G116" s="4" t="s">
        <v>87</v>
      </c>
      <c r="K116" s="21"/>
      <c r="L116" s="68">
        <v>0.06</v>
      </c>
      <c r="M116" s="68">
        <v>0.06</v>
      </c>
      <c r="N116" s="68">
        <v>0.06</v>
      </c>
      <c r="O116" s="68">
        <v>0.06</v>
      </c>
      <c r="P116" s="68">
        <v>0.06</v>
      </c>
      <c r="Q116" s="68">
        <v>0.06</v>
      </c>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c r="AQ116" s="68"/>
      <c r="AR116" s="68"/>
      <c r="AS116" s="68"/>
      <c r="AT116" s="68"/>
      <c r="AU116" s="68"/>
      <c r="AV116" s="68"/>
      <c r="AW116" s="68"/>
      <c r="AX116" s="68"/>
      <c r="AY116" s="68"/>
      <c r="AZ116" s="68"/>
      <c r="BA116" s="68"/>
      <c r="BB116" s="68"/>
      <c r="BC116" s="68"/>
      <c r="BD116" s="68"/>
      <c r="BE116" s="68"/>
      <c r="BF116" s="68"/>
      <c r="BG116" s="68"/>
      <c r="BH116" s="68"/>
    </row>
    <row r="117" spans="2:63">
      <c r="E117" s="20" t="s">
        <v>201</v>
      </c>
      <c r="F117" s="20"/>
      <c r="G117" s="4" t="s">
        <v>87</v>
      </c>
      <c r="K117" s="21"/>
      <c r="L117" s="68">
        <v>0.03</v>
      </c>
      <c r="M117" s="68">
        <v>0.03</v>
      </c>
      <c r="N117" s="68">
        <v>0.03</v>
      </c>
      <c r="O117" s="68">
        <v>0.03</v>
      </c>
      <c r="P117" s="68">
        <v>0.03</v>
      </c>
      <c r="Q117" s="68">
        <v>0.03</v>
      </c>
      <c r="R117" s="68"/>
      <c r="S117" s="68"/>
      <c r="T117" s="68"/>
      <c r="U117" s="68"/>
      <c r="V117" s="68"/>
      <c r="W117" s="68"/>
      <c r="X117" s="68"/>
      <c r="Y117" s="68"/>
      <c r="Z117" s="68"/>
      <c r="AA117" s="68"/>
      <c r="AB117" s="68"/>
      <c r="AC117" s="68"/>
      <c r="AD117" s="68"/>
      <c r="AE117" s="68"/>
      <c r="AF117" s="68"/>
      <c r="AG117" s="68"/>
      <c r="AH117" s="68"/>
      <c r="AI117" s="68"/>
      <c r="AJ117" s="68"/>
      <c r="AK117" s="68"/>
      <c r="AL117" s="68"/>
      <c r="AM117" s="68"/>
      <c r="AN117" s="68"/>
      <c r="AO117" s="68"/>
      <c r="AP117" s="68"/>
      <c r="AQ117" s="68"/>
      <c r="AR117" s="68"/>
      <c r="AS117" s="68"/>
      <c r="AT117" s="68"/>
      <c r="AU117" s="68"/>
      <c r="AV117" s="68"/>
      <c r="AW117" s="68"/>
      <c r="AX117" s="68"/>
      <c r="AY117" s="68"/>
      <c r="AZ117" s="68"/>
      <c r="BA117" s="68"/>
      <c r="BB117" s="68"/>
      <c r="BC117" s="68"/>
      <c r="BD117" s="68"/>
      <c r="BE117" s="68"/>
      <c r="BF117" s="68"/>
      <c r="BG117" s="68"/>
      <c r="BH117" s="68"/>
    </row>
    <row r="118" spans="2:63">
      <c r="E118" s="20"/>
      <c r="F118" s="20"/>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row>
    <row r="119" spans="2:63">
      <c r="E119" s="20" t="s">
        <v>202</v>
      </c>
      <c r="F119" s="20"/>
      <c r="G119" s="4" t="s">
        <v>87</v>
      </c>
      <c r="K119" s="21"/>
      <c r="L119" s="68">
        <v>0</v>
      </c>
      <c r="M119" s="68">
        <v>0</v>
      </c>
      <c r="N119" s="68">
        <v>0</v>
      </c>
      <c r="O119" s="68">
        <v>0</v>
      </c>
      <c r="P119" s="68">
        <v>0</v>
      </c>
      <c r="Q119" s="68">
        <v>0</v>
      </c>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row>
    <row r="120" spans="2:63">
      <c r="E120" s="20" t="s">
        <v>203</v>
      </c>
      <c r="F120" s="20"/>
      <c r="G120" s="4" t="s">
        <v>87</v>
      </c>
      <c r="K120" s="21"/>
      <c r="L120" s="68">
        <v>0</v>
      </c>
      <c r="M120" s="68">
        <v>0</v>
      </c>
      <c r="N120" s="68">
        <v>0</v>
      </c>
      <c r="O120" s="68">
        <v>0</v>
      </c>
      <c r="P120" s="68">
        <v>0</v>
      </c>
      <c r="Q120" s="68">
        <v>0</v>
      </c>
      <c r="R120" s="68"/>
      <c r="S120" s="68"/>
      <c r="T120" s="68"/>
      <c r="U120" s="68"/>
      <c r="V120" s="68"/>
      <c r="W120" s="68"/>
      <c r="X120" s="68"/>
      <c r="Y120" s="68"/>
      <c r="Z120" s="68"/>
      <c r="AA120" s="68"/>
      <c r="AB120" s="68"/>
      <c r="AC120" s="68"/>
      <c r="AD120" s="68"/>
      <c r="AE120" s="68"/>
      <c r="AF120" s="68"/>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row>
    <row r="121" spans="2:63">
      <c r="E121" s="20" t="s">
        <v>204</v>
      </c>
      <c r="F121" s="20"/>
      <c r="G121" s="4" t="s">
        <v>87</v>
      </c>
      <c r="K121" s="21"/>
      <c r="L121" s="68">
        <v>0</v>
      </c>
      <c r="M121" s="68">
        <v>0</v>
      </c>
      <c r="N121" s="68">
        <v>0</v>
      </c>
      <c r="O121" s="68">
        <v>0</v>
      </c>
      <c r="P121" s="68">
        <v>0</v>
      </c>
      <c r="Q121" s="68">
        <v>0</v>
      </c>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row>
    <row r="122" spans="2:63">
      <c r="E122" s="4" t="s">
        <v>205</v>
      </c>
      <c r="G122" s="4" t="s">
        <v>87</v>
      </c>
      <c r="K122" s="21"/>
      <c r="L122" s="68">
        <v>0</v>
      </c>
      <c r="M122" s="68">
        <v>0</v>
      </c>
      <c r="N122" s="68">
        <v>0</v>
      </c>
      <c r="O122" s="68">
        <v>0</v>
      </c>
      <c r="P122" s="68">
        <v>0</v>
      </c>
      <c r="Q122" s="68">
        <v>0</v>
      </c>
      <c r="R122" s="68"/>
      <c r="S122" s="68"/>
      <c r="T122" s="68"/>
      <c r="U122" s="68"/>
      <c r="V122" s="68"/>
      <c r="W122" s="68"/>
      <c r="X122" s="68"/>
      <c r="Y122" s="68"/>
      <c r="Z122" s="68"/>
      <c r="AA122" s="68"/>
      <c r="AB122" s="68"/>
      <c r="AC122" s="68"/>
      <c r="AD122" s="68"/>
      <c r="AE122" s="68"/>
      <c r="AF122" s="68"/>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row>
    <row r="123" spans="2:63">
      <c r="E123" s="4" t="s">
        <v>206</v>
      </c>
      <c r="G123" s="4" t="s">
        <v>87</v>
      </c>
      <c r="K123" s="21"/>
      <c r="L123" s="68">
        <v>0</v>
      </c>
      <c r="M123" s="68">
        <v>0</v>
      </c>
      <c r="N123" s="68">
        <v>0</v>
      </c>
      <c r="O123" s="68">
        <v>0</v>
      </c>
      <c r="P123" s="68">
        <v>0</v>
      </c>
      <c r="Q123" s="68">
        <v>0</v>
      </c>
      <c r="R123" s="68"/>
      <c r="S123" s="68"/>
      <c r="T123" s="68"/>
      <c r="U123" s="68"/>
      <c r="V123" s="68"/>
      <c r="W123" s="68"/>
      <c r="X123" s="68"/>
      <c r="Y123" s="68"/>
      <c r="Z123" s="68"/>
      <c r="AA123" s="68"/>
      <c r="AB123" s="68"/>
      <c r="AC123" s="68"/>
      <c r="AD123" s="68"/>
      <c r="AE123" s="68"/>
      <c r="AF123" s="68"/>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row>
    <row r="124" spans="2:63">
      <c r="K124" s="21"/>
      <c r="L124" s="22"/>
      <c r="M124" s="22"/>
      <c r="N124" s="22"/>
      <c r="O124" s="22"/>
      <c r="P124" s="22"/>
      <c r="Q124" s="22"/>
      <c r="R124" s="22"/>
      <c r="S124" s="22"/>
      <c r="T124" s="22"/>
      <c r="U124" s="22"/>
      <c r="V124" s="22"/>
      <c r="W124" s="22"/>
      <c r="X124" s="22"/>
      <c r="Y124" s="22"/>
      <c r="Z124" s="22"/>
      <c r="AA124" s="22"/>
      <c r="AB124" s="22"/>
      <c r="AC124" s="22"/>
      <c r="AD124" s="22"/>
      <c r="AE124" s="22"/>
      <c r="AF124" s="22"/>
      <c r="AG124" s="22"/>
      <c r="AH124" s="22"/>
      <c r="AI124" s="22"/>
      <c r="AJ124" s="22"/>
      <c r="AK124" s="22"/>
      <c r="AL124" s="22"/>
      <c r="AM124" s="22"/>
      <c r="AN124" s="22"/>
      <c r="AO124" s="22"/>
      <c r="AP124" s="22"/>
      <c r="AQ124" s="22"/>
      <c r="AR124" s="22"/>
      <c r="AS124" s="22"/>
      <c r="AT124" s="22"/>
      <c r="AU124" s="22"/>
      <c r="AV124" s="22"/>
      <c r="AW124" s="22"/>
      <c r="AX124" s="22"/>
      <c r="AY124" s="22"/>
      <c r="AZ124" s="22"/>
      <c r="BA124" s="22"/>
      <c r="BB124" s="22"/>
      <c r="BC124" s="22"/>
      <c r="BD124" s="22"/>
      <c r="BE124" s="22"/>
      <c r="BF124" s="22"/>
      <c r="BG124" s="22"/>
      <c r="BH124" s="22"/>
    </row>
    <row r="125" spans="2:63">
      <c r="E125" s="4" t="s">
        <v>207</v>
      </c>
      <c r="G125" s="4" t="s">
        <v>87</v>
      </c>
      <c r="K125" s="21"/>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c r="AP125" s="101"/>
      <c r="AQ125" s="101"/>
      <c r="AR125" s="101"/>
      <c r="AS125" s="101"/>
      <c r="AT125" s="101"/>
      <c r="AU125" s="101"/>
      <c r="AV125" s="101"/>
      <c r="AW125" s="101"/>
      <c r="AX125" s="101"/>
      <c r="AY125" s="101"/>
      <c r="AZ125" s="101"/>
      <c r="BA125" s="101"/>
      <c r="BB125" s="101"/>
      <c r="BC125" s="101"/>
      <c r="BD125" s="101"/>
      <c r="BE125" s="101"/>
      <c r="BF125" s="101"/>
      <c r="BG125" s="101"/>
      <c r="BH125" s="101"/>
    </row>
    <row r="126" spans="2:63">
      <c r="E126" s="4" t="s">
        <v>208</v>
      </c>
      <c r="G126" s="4" t="s">
        <v>87</v>
      </c>
      <c r="K126" s="21"/>
      <c r="L126" s="101"/>
      <c r="M126" s="101"/>
      <c r="N126" s="101"/>
      <c r="O126" s="101"/>
      <c r="P126" s="101"/>
      <c r="Q126" s="101"/>
      <c r="R126" s="101"/>
      <c r="S126" s="101"/>
      <c r="T126" s="101"/>
      <c r="U126" s="101"/>
      <c r="V126" s="101"/>
      <c r="W126" s="101"/>
      <c r="X126" s="101"/>
      <c r="Y126" s="101"/>
      <c r="Z126" s="101"/>
      <c r="AA126" s="101"/>
      <c r="AB126" s="101"/>
      <c r="AC126" s="101"/>
      <c r="AD126" s="101"/>
      <c r="AE126" s="101"/>
      <c r="AF126" s="101"/>
      <c r="AG126" s="101"/>
      <c r="AH126" s="101"/>
      <c r="AI126" s="101"/>
      <c r="AJ126" s="101"/>
      <c r="AK126" s="101"/>
      <c r="AL126" s="101"/>
      <c r="AM126" s="101"/>
      <c r="AN126" s="101"/>
      <c r="AO126" s="101"/>
      <c r="AP126" s="101"/>
      <c r="AQ126" s="101"/>
      <c r="AR126" s="101"/>
      <c r="AS126" s="101"/>
      <c r="AT126" s="101"/>
      <c r="AU126" s="101"/>
      <c r="AV126" s="101"/>
      <c r="AW126" s="101"/>
      <c r="AX126" s="101"/>
      <c r="AY126" s="101"/>
      <c r="AZ126" s="101"/>
      <c r="BA126" s="101"/>
      <c r="BB126" s="101"/>
      <c r="BC126" s="101"/>
      <c r="BD126" s="101"/>
      <c r="BE126" s="101"/>
      <c r="BF126" s="101"/>
      <c r="BG126" s="101"/>
      <c r="BH126" s="101"/>
    </row>
    <row r="127" spans="2:63">
      <c r="K127" s="21"/>
      <c r="L127" s="22"/>
      <c r="M127" s="22"/>
      <c r="N127" s="22"/>
      <c r="O127" s="22"/>
      <c r="P127" s="22"/>
      <c r="Q127" s="22"/>
      <c r="R127" s="22"/>
      <c r="S127" s="22"/>
      <c r="T127" s="22"/>
      <c r="U127" s="22"/>
      <c r="V127" s="22"/>
      <c r="W127" s="22"/>
      <c r="X127" s="22"/>
      <c r="Y127" s="22"/>
      <c r="Z127" s="22"/>
      <c r="AA127" s="22"/>
      <c r="AB127" s="22"/>
      <c r="AC127" s="22"/>
      <c r="AD127" s="22"/>
      <c r="AE127" s="22"/>
      <c r="AF127" s="22"/>
      <c r="AG127" s="22"/>
      <c r="AH127" s="22"/>
      <c r="AI127" s="22"/>
      <c r="AJ127" s="22"/>
      <c r="AK127" s="22"/>
      <c r="AL127" s="22"/>
      <c r="AM127" s="22"/>
      <c r="AN127" s="22"/>
      <c r="AO127" s="22"/>
      <c r="AP127" s="22"/>
      <c r="AQ127" s="22"/>
      <c r="AR127" s="22"/>
      <c r="AS127" s="22"/>
      <c r="AT127" s="22"/>
      <c r="AU127" s="22"/>
      <c r="AV127" s="22"/>
      <c r="AW127" s="22"/>
      <c r="AX127" s="22"/>
      <c r="AY127" s="22"/>
      <c r="AZ127" s="22"/>
      <c r="BA127" s="22"/>
      <c r="BB127" s="22"/>
      <c r="BC127" s="22"/>
      <c r="BD127" s="22"/>
      <c r="BE127" s="22"/>
      <c r="BF127" s="22"/>
      <c r="BG127" s="22"/>
      <c r="BH127" s="22"/>
    </row>
    <row r="128" spans="2:63">
      <c r="E128" s="4" t="s">
        <v>209</v>
      </c>
      <c r="G128" s="4" t="s">
        <v>210</v>
      </c>
      <c r="K128" s="2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c r="AP128" s="101"/>
      <c r="AQ128" s="101"/>
      <c r="AR128" s="101"/>
      <c r="AS128" s="101"/>
      <c r="AT128" s="101"/>
      <c r="AU128" s="101"/>
      <c r="AV128" s="101"/>
      <c r="AW128" s="101"/>
      <c r="AX128" s="101"/>
      <c r="AY128" s="101"/>
      <c r="AZ128" s="101"/>
      <c r="BA128" s="101"/>
      <c r="BB128" s="101"/>
      <c r="BC128" s="101"/>
      <c r="BD128" s="101"/>
      <c r="BE128" s="101"/>
      <c r="BF128" s="101"/>
      <c r="BG128" s="101"/>
      <c r="BH128" s="101"/>
    </row>
    <row r="129" spans="2:67">
      <c r="E129" s="4" t="s">
        <v>211</v>
      </c>
      <c r="G129" s="4" t="s">
        <v>210</v>
      </c>
      <c r="K129" s="2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P129" s="101"/>
      <c r="AQ129" s="101"/>
      <c r="AR129" s="101"/>
      <c r="AS129" s="101"/>
      <c r="AT129" s="101"/>
      <c r="AU129" s="101"/>
      <c r="AV129" s="101"/>
      <c r="AW129" s="101"/>
      <c r="AX129" s="101"/>
      <c r="AY129" s="101"/>
      <c r="AZ129" s="101"/>
      <c r="BA129" s="101"/>
      <c r="BB129" s="101"/>
      <c r="BC129" s="101"/>
      <c r="BD129" s="101"/>
      <c r="BE129" s="101"/>
      <c r="BF129" s="101"/>
      <c r="BG129" s="101"/>
      <c r="BH129" s="101"/>
    </row>
    <row r="130" spans="2:67">
      <c r="E130" s="4" t="s">
        <v>212</v>
      </c>
      <c r="G130" s="4" t="s">
        <v>210</v>
      </c>
      <c r="K130" s="21"/>
      <c r="L130" s="101"/>
      <c r="M130" s="101"/>
      <c r="N130" s="101"/>
      <c r="O130" s="101"/>
      <c r="P130" s="101"/>
      <c r="Q130" s="101"/>
      <c r="R130" s="101"/>
      <c r="S130" s="101"/>
      <c r="T130" s="101"/>
      <c r="U130" s="101"/>
      <c r="V130" s="101"/>
      <c r="W130" s="101"/>
      <c r="X130" s="101"/>
      <c r="Y130" s="101"/>
      <c r="Z130" s="101"/>
      <c r="AA130" s="101"/>
      <c r="AB130" s="101"/>
      <c r="AC130" s="101"/>
      <c r="AD130" s="101"/>
      <c r="AE130" s="101"/>
      <c r="AF130" s="101"/>
      <c r="AG130" s="101"/>
      <c r="AH130" s="101"/>
      <c r="AI130" s="101"/>
      <c r="AJ130" s="101"/>
      <c r="AK130" s="101"/>
      <c r="AL130" s="101"/>
      <c r="AM130" s="101"/>
      <c r="AN130" s="101"/>
      <c r="AO130" s="101"/>
      <c r="AP130" s="101"/>
      <c r="AQ130" s="101"/>
      <c r="AR130" s="101"/>
      <c r="AS130" s="101"/>
      <c r="AT130" s="101"/>
      <c r="AU130" s="101"/>
      <c r="AV130" s="101"/>
      <c r="AW130" s="101"/>
      <c r="AX130" s="101"/>
      <c r="AY130" s="101"/>
      <c r="AZ130" s="101"/>
      <c r="BA130" s="101"/>
      <c r="BB130" s="101"/>
      <c r="BC130" s="101"/>
      <c r="BD130" s="101"/>
      <c r="BE130" s="101"/>
      <c r="BF130" s="101"/>
      <c r="BG130" s="101"/>
      <c r="BH130" s="101"/>
    </row>
    <row r="131" spans="2:67">
      <c r="K131" s="21"/>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c r="AT131" s="22"/>
      <c r="AU131" s="22"/>
      <c r="AV131" s="22"/>
      <c r="AW131" s="22"/>
      <c r="AX131" s="22"/>
      <c r="AY131" s="22"/>
      <c r="AZ131" s="22"/>
      <c r="BA131" s="22"/>
      <c r="BB131" s="22"/>
      <c r="BC131" s="22"/>
      <c r="BD131" s="22"/>
      <c r="BE131" s="22"/>
      <c r="BF131" s="22"/>
      <c r="BG131" s="22"/>
      <c r="BH131" s="22"/>
    </row>
    <row r="132" spans="2:67">
      <c r="E132" s="4" t="s">
        <v>213</v>
      </c>
      <c r="G132" s="4" t="s">
        <v>210</v>
      </c>
      <c r="K132" s="21"/>
      <c r="L132" s="101"/>
      <c r="M132" s="101"/>
      <c r="N132" s="101"/>
      <c r="O132" s="101"/>
      <c r="P132" s="101"/>
      <c r="Q132" s="101"/>
      <c r="R132" s="101"/>
      <c r="S132" s="101"/>
      <c r="T132" s="101"/>
      <c r="U132" s="101"/>
      <c r="V132" s="101"/>
      <c r="W132" s="101"/>
      <c r="X132" s="101"/>
      <c r="Y132" s="101"/>
      <c r="Z132" s="101"/>
      <c r="AA132" s="101"/>
      <c r="AB132" s="101"/>
      <c r="AC132" s="101"/>
      <c r="AD132" s="101"/>
      <c r="AE132" s="101"/>
      <c r="AF132" s="101"/>
      <c r="AG132" s="101"/>
      <c r="AH132" s="101"/>
      <c r="AI132" s="101"/>
      <c r="AJ132" s="101"/>
      <c r="AK132" s="101"/>
      <c r="AL132" s="101"/>
      <c r="AM132" s="101"/>
      <c r="AN132" s="101"/>
      <c r="AO132" s="101"/>
      <c r="AP132" s="101"/>
      <c r="AQ132" s="101"/>
      <c r="AR132" s="101"/>
      <c r="AS132" s="101"/>
      <c r="AT132" s="101"/>
      <c r="AU132" s="101"/>
      <c r="AV132" s="101"/>
      <c r="AW132" s="101"/>
      <c r="AX132" s="101"/>
      <c r="AY132" s="101"/>
      <c r="AZ132" s="101"/>
      <c r="BA132" s="101"/>
      <c r="BB132" s="101"/>
      <c r="BC132" s="101"/>
      <c r="BD132" s="101"/>
      <c r="BE132" s="101"/>
      <c r="BF132" s="101"/>
      <c r="BG132" s="101"/>
      <c r="BH132" s="101"/>
    </row>
    <row r="133" spans="2:67">
      <c r="E133" s="4" t="s">
        <v>214</v>
      </c>
      <c r="G133" s="4" t="s">
        <v>210</v>
      </c>
      <c r="K133" s="21"/>
      <c r="L133" s="101"/>
      <c r="M133" s="101"/>
      <c r="N133" s="101"/>
      <c r="O133" s="101"/>
      <c r="P133" s="101"/>
      <c r="Q133" s="101"/>
      <c r="R133" s="101"/>
      <c r="S133" s="101"/>
      <c r="T133" s="101"/>
      <c r="U133" s="101"/>
      <c r="V133" s="101"/>
      <c r="W133" s="101"/>
      <c r="X133" s="101"/>
      <c r="Y133" s="101"/>
      <c r="Z133" s="101"/>
      <c r="AA133" s="101"/>
      <c r="AB133" s="101"/>
      <c r="AC133" s="101"/>
      <c r="AD133" s="101"/>
      <c r="AE133" s="101"/>
      <c r="AF133" s="101"/>
      <c r="AG133" s="101"/>
      <c r="AH133" s="101"/>
      <c r="AI133" s="101"/>
      <c r="AJ133" s="101"/>
      <c r="AK133" s="101"/>
      <c r="AL133" s="101"/>
      <c r="AM133" s="101"/>
      <c r="AN133" s="101"/>
      <c r="AO133" s="101"/>
      <c r="AP133" s="101"/>
      <c r="AQ133" s="101"/>
      <c r="AR133" s="101"/>
      <c r="AS133" s="101"/>
      <c r="AT133" s="101"/>
      <c r="AU133" s="101"/>
      <c r="AV133" s="101"/>
      <c r="AW133" s="101"/>
      <c r="AX133" s="101"/>
      <c r="AY133" s="101"/>
      <c r="AZ133" s="101"/>
      <c r="BA133" s="101"/>
      <c r="BB133" s="101"/>
      <c r="BC133" s="101"/>
      <c r="BD133" s="101"/>
      <c r="BE133" s="101"/>
      <c r="BF133" s="101"/>
      <c r="BG133" s="101"/>
      <c r="BH133" s="101"/>
    </row>
    <row r="134" spans="2:67">
      <c r="E134" s="20" t="s">
        <v>215</v>
      </c>
      <c r="F134" s="20"/>
      <c r="G134" s="4" t="s">
        <v>210</v>
      </c>
      <c r="K134" s="21"/>
      <c r="L134" s="101"/>
      <c r="M134" s="101"/>
      <c r="N134" s="101"/>
      <c r="O134" s="101"/>
      <c r="P134" s="101"/>
      <c r="Q134" s="101"/>
      <c r="R134" s="101"/>
      <c r="S134" s="101"/>
      <c r="T134" s="101"/>
      <c r="U134" s="101"/>
      <c r="V134" s="101"/>
      <c r="W134" s="101"/>
      <c r="X134" s="101"/>
      <c r="Y134" s="101"/>
      <c r="Z134" s="101"/>
      <c r="AA134" s="101"/>
      <c r="AB134" s="101"/>
      <c r="AC134" s="101"/>
      <c r="AD134" s="101"/>
      <c r="AE134" s="101"/>
      <c r="AF134" s="101"/>
      <c r="AG134" s="101"/>
      <c r="AH134" s="101"/>
      <c r="AI134" s="101"/>
      <c r="AJ134" s="101"/>
      <c r="AK134" s="101"/>
      <c r="AL134" s="101"/>
      <c r="AM134" s="101"/>
      <c r="AN134" s="101"/>
      <c r="AO134" s="101"/>
      <c r="AP134" s="101"/>
      <c r="AQ134" s="101"/>
      <c r="AR134" s="101"/>
      <c r="AS134" s="101"/>
      <c r="AT134" s="101"/>
      <c r="AU134" s="101"/>
      <c r="AV134" s="101"/>
      <c r="AW134" s="101"/>
      <c r="AX134" s="101"/>
      <c r="AY134" s="101"/>
      <c r="AZ134" s="101"/>
      <c r="BA134" s="101"/>
      <c r="BB134" s="101"/>
      <c r="BC134" s="101"/>
      <c r="BD134" s="101"/>
      <c r="BE134" s="101"/>
      <c r="BF134" s="101"/>
      <c r="BG134" s="101"/>
      <c r="BH134" s="101"/>
    </row>
    <row r="135" spans="2:67">
      <c r="E135" s="20" t="s">
        <v>216</v>
      </c>
      <c r="F135" s="20"/>
      <c r="G135" s="4" t="s">
        <v>210</v>
      </c>
      <c r="K135" s="2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row>
    <row r="136" spans="2:67">
      <c r="E136" s="20"/>
      <c r="F136" s="20"/>
      <c r="K136" s="21"/>
      <c r="L136" s="22"/>
      <c r="M136" s="22"/>
      <c r="N136" s="22"/>
      <c r="O136" s="22"/>
      <c r="P136" s="22"/>
      <c r="Q136" s="22"/>
      <c r="R136" s="22"/>
      <c r="S136" s="22"/>
      <c r="T136" s="22"/>
      <c r="U136" s="22"/>
      <c r="V136" s="22"/>
      <c r="W136" s="22"/>
      <c r="X136" s="22"/>
      <c r="Y136" s="22"/>
      <c r="Z136" s="22"/>
      <c r="AA136" s="22"/>
      <c r="AB136" s="22"/>
      <c r="AC136" s="22"/>
      <c r="AD136" s="22"/>
      <c r="AE136" s="22"/>
      <c r="AF136" s="22"/>
      <c r="AG136" s="22"/>
      <c r="AH136" s="22"/>
      <c r="AI136" s="22"/>
      <c r="AJ136" s="22"/>
      <c r="AK136" s="22"/>
      <c r="AL136" s="22"/>
      <c r="AM136" s="22"/>
      <c r="AN136" s="22"/>
      <c r="AO136" s="22"/>
      <c r="AP136" s="22"/>
      <c r="AQ136" s="22"/>
      <c r="AR136" s="22"/>
      <c r="AS136" s="22"/>
      <c r="AT136" s="22"/>
      <c r="AU136" s="22"/>
      <c r="AV136" s="22"/>
      <c r="AW136" s="22"/>
      <c r="AX136" s="22"/>
      <c r="AY136" s="22"/>
      <c r="AZ136" s="22"/>
      <c r="BA136" s="22"/>
      <c r="BB136" s="22"/>
      <c r="BC136" s="22"/>
      <c r="BD136" s="22"/>
      <c r="BE136" s="22"/>
      <c r="BF136" s="22"/>
      <c r="BG136" s="22"/>
      <c r="BH136" s="22"/>
    </row>
    <row r="137" spans="2:67">
      <c r="B137" s="225">
        <f>MAX(B$5:$B136)+1</f>
        <v>6</v>
      </c>
      <c r="C137" s="225" t="s">
        <v>217</v>
      </c>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24"/>
      <c r="BM137" s="24"/>
      <c r="BN137" s="24"/>
      <c r="BO137" s="24"/>
    </row>
    <row r="138" spans="2:67">
      <c r="E138" s="20"/>
      <c r="F138" s="20"/>
      <c r="K138" s="21"/>
      <c r="L138" s="22"/>
      <c r="M138" s="22"/>
      <c r="N138" s="22"/>
      <c r="O138" s="22"/>
      <c r="P138" s="22"/>
      <c r="Q138" s="22"/>
      <c r="R138" s="22"/>
      <c r="S138" s="22"/>
      <c r="T138" s="22"/>
      <c r="U138" s="22"/>
      <c r="V138" s="22"/>
      <c r="W138" s="22"/>
      <c r="X138" s="22"/>
      <c r="Y138" s="22"/>
      <c r="Z138" s="22"/>
      <c r="AA138" s="22"/>
      <c r="AB138" s="22"/>
      <c r="AC138" s="22"/>
      <c r="AD138" s="22"/>
      <c r="AE138" s="22"/>
      <c r="AF138" s="22"/>
      <c r="AG138" s="22"/>
      <c r="AH138" s="22"/>
      <c r="AI138" s="22"/>
      <c r="AJ138" s="22"/>
      <c r="AK138" s="22"/>
      <c r="AL138" s="22"/>
      <c r="AM138" s="22"/>
      <c r="AN138" s="22"/>
      <c r="AO138" s="22"/>
      <c r="AP138" s="22"/>
      <c r="AQ138" s="22"/>
      <c r="AR138" s="22"/>
      <c r="AS138" s="22"/>
      <c r="AT138" s="22"/>
      <c r="AU138" s="22"/>
      <c r="AV138" s="22"/>
      <c r="AW138" s="22"/>
      <c r="AX138" s="22"/>
      <c r="AY138" s="22"/>
      <c r="AZ138" s="22"/>
      <c r="BA138" s="22"/>
      <c r="BB138" s="22"/>
      <c r="BC138" s="22"/>
      <c r="BD138" s="22"/>
      <c r="BE138" s="22"/>
      <c r="BF138" s="22"/>
      <c r="BG138" s="22"/>
      <c r="BH138" s="22"/>
    </row>
    <row r="139" spans="2:67">
      <c r="B139" s="225">
        <f>MAX(B$5:$B138)+1</f>
        <v>7</v>
      </c>
      <c r="C139" s="225" t="s">
        <v>218</v>
      </c>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24"/>
      <c r="BM139" s="24"/>
      <c r="BN139" s="24"/>
      <c r="BO139" s="24"/>
    </row>
    <row r="140" spans="2:67">
      <c r="H140" s="4"/>
      <c r="I140" s="4"/>
      <c r="J140" s="4"/>
      <c r="BJ140" s="64"/>
      <c r="BK140" s="64"/>
    </row>
    <row r="141" spans="2:67">
      <c r="E141" s="4" t="s">
        <v>218</v>
      </c>
      <c r="F141" s="20"/>
      <c r="G141" s="4" t="s">
        <v>97</v>
      </c>
      <c r="K141" s="21"/>
      <c r="L141" s="101"/>
      <c r="M141" s="101"/>
      <c r="N141" s="101"/>
      <c r="O141" s="101"/>
      <c r="P141" s="101"/>
      <c r="Q141" s="101"/>
      <c r="R141" s="101"/>
      <c r="S141" s="101"/>
      <c r="T141" s="101"/>
      <c r="U141" s="101"/>
      <c r="V141" s="101"/>
      <c r="W141" s="101"/>
      <c r="X141" s="101"/>
      <c r="Y141" s="101"/>
      <c r="Z141" s="101"/>
      <c r="AA141" s="101"/>
      <c r="AB141" s="101"/>
      <c r="AC141" s="101"/>
      <c r="AD141" s="101"/>
      <c r="AE141" s="101"/>
      <c r="AF141" s="101"/>
      <c r="AG141" s="101"/>
      <c r="AH141" s="101"/>
      <c r="AI141" s="101"/>
      <c r="AJ141" s="101"/>
      <c r="AK141" s="101"/>
      <c r="AL141" s="101"/>
      <c r="AM141" s="101"/>
      <c r="AN141" s="101"/>
      <c r="AO141" s="101"/>
      <c r="AP141" s="101"/>
      <c r="AQ141" s="101"/>
      <c r="AR141" s="101"/>
      <c r="AS141" s="101"/>
      <c r="AT141" s="101"/>
      <c r="AU141" s="101"/>
      <c r="AV141" s="101"/>
      <c r="AW141" s="101"/>
      <c r="AX141" s="101"/>
      <c r="AY141" s="101"/>
      <c r="AZ141" s="101"/>
      <c r="BA141" s="101"/>
      <c r="BB141" s="101"/>
      <c r="BC141" s="101"/>
      <c r="BD141" s="101"/>
      <c r="BE141" s="101"/>
      <c r="BF141" s="101"/>
      <c r="BG141" s="101"/>
      <c r="BH141" s="101"/>
    </row>
    <row r="142" spans="2:67">
      <c r="E142" s="80"/>
      <c r="F142" s="20"/>
      <c r="K142" s="21"/>
      <c r="L142" s="22"/>
      <c r="M142" s="22"/>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c r="AK142" s="22"/>
      <c r="AL142" s="22"/>
      <c r="AM142" s="22"/>
      <c r="AN142" s="22"/>
      <c r="AO142" s="22"/>
      <c r="AP142" s="22"/>
      <c r="AQ142" s="22"/>
      <c r="AR142" s="22"/>
      <c r="AS142" s="22"/>
      <c r="AT142" s="22"/>
      <c r="AU142" s="22"/>
      <c r="AV142" s="22"/>
      <c r="AW142" s="22"/>
      <c r="AX142" s="22"/>
      <c r="AY142" s="22"/>
      <c r="AZ142" s="22"/>
      <c r="BA142" s="22"/>
      <c r="BB142" s="22"/>
      <c r="BC142" s="22"/>
      <c r="BD142" s="22"/>
      <c r="BE142" s="22"/>
      <c r="BF142" s="22"/>
      <c r="BG142" s="22"/>
      <c r="BH142" s="22"/>
    </row>
    <row r="143" spans="2:67">
      <c r="B143" s="225">
        <f>MAX(B$5:$B142)+1</f>
        <v>8</v>
      </c>
      <c r="C143" s="225" t="s">
        <v>219</v>
      </c>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24"/>
      <c r="BM143" s="24"/>
      <c r="BN143" s="24"/>
      <c r="BO143" s="24"/>
    </row>
    <row r="144" spans="2:67">
      <c r="B144" s="64" t="s">
        <v>220</v>
      </c>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c r="AA144" s="64"/>
      <c r="AB144" s="64"/>
      <c r="AC144" s="64"/>
      <c r="AD144" s="64"/>
      <c r="AE144" s="64"/>
      <c r="AF144" s="64"/>
      <c r="AG144" s="64"/>
      <c r="AH144" s="64"/>
      <c r="AI144" s="64"/>
      <c r="AJ144" s="64"/>
      <c r="AK144" s="64"/>
      <c r="AL144" s="64"/>
      <c r="AM144" s="64"/>
      <c r="AN144" s="64"/>
      <c r="AO144" s="64"/>
      <c r="AP144" s="64"/>
      <c r="AQ144" s="64"/>
      <c r="AR144" s="64"/>
      <c r="AS144" s="64"/>
      <c r="AT144" s="64"/>
      <c r="AU144" s="64"/>
      <c r="AV144" s="64"/>
      <c r="AW144" s="64"/>
      <c r="AX144" s="64"/>
      <c r="AY144" s="64"/>
      <c r="AZ144" s="64"/>
      <c r="BA144" s="64"/>
      <c r="BB144" s="64"/>
      <c r="BC144" s="64"/>
      <c r="BD144" s="64"/>
      <c r="BE144" s="64"/>
      <c r="BF144" s="64"/>
      <c r="BG144" s="64"/>
      <c r="BH144" s="64"/>
      <c r="BI144" s="64"/>
      <c r="BJ144" s="64"/>
      <c r="BK144" s="64"/>
    </row>
    <row r="145" spans="2:67">
      <c r="E145" s="4" t="s">
        <v>221</v>
      </c>
      <c r="F145" s="20"/>
      <c r="G145" s="4" t="s">
        <v>97</v>
      </c>
      <c r="K145" s="21"/>
      <c r="L145" s="92">
        <f>Interface!$L$55*L11</f>
        <v>0</v>
      </c>
      <c r="M145" s="92">
        <f>Interface!$L$55*M11</f>
        <v>0</v>
      </c>
      <c r="N145" s="92">
        <f>Interface!$L$55*N11</f>
        <v>0</v>
      </c>
      <c r="O145" s="92">
        <f>Interface!$L$55*O11</f>
        <v>0</v>
      </c>
      <c r="P145" s="92">
        <f>Interface!$L$55*P11</f>
        <v>0</v>
      </c>
      <c r="Q145" s="92">
        <f>Interface!$L$55*Q11</f>
        <v>0</v>
      </c>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c r="AP145" s="92"/>
      <c r="AQ145" s="92"/>
      <c r="AR145" s="92"/>
      <c r="AS145" s="92"/>
      <c r="AT145" s="92"/>
      <c r="AU145" s="92"/>
      <c r="AV145" s="92"/>
      <c r="AW145" s="92"/>
      <c r="AX145" s="92"/>
      <c r="AY145" s="92"/>
      <c r="AZ145" s="92"/>
      <c r="BA145" s="92"/>
      <c r="BB145" s="92"/>
      <c r="BC145" s="92"/>
      <c r="BD145" s="92"/>
      <c r="BE145" s="92"/>
      <c r="BF145" s="92"/>
      <c r="BG145" s="92"/>
      <c r="BH145" s="92"/>
    </row>
    <row r="146" spans="2:67">
      <c r="E146" s="80"/>
      <c r="F146" s="20"/>
      <c r="K146" s="21"/>
      <c r="L146" s="22"/>
      <c r="M146" s="22"/>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22"/>
      <c r="AL146" s="22"/>
      <c r="AM146" s="22"/>
      <c r="AN146" s="22"/>
      <c r="AO146" s="22"/>
      <c r="AP146" s="22"/>
      <c r="AQ146" s="22"/>
      <c r="AR146" s="22"/>
      <c r="AS146" s="22"/>
      <c r="AT146" s="22"/>
      <c r="AU146" s="22"/>
      <c r="AV146" s="22"/>
      <c r="AW146" s="22"/>
      <c r="AX146" s="22"/>
      <c r="AY146" s="22"/>
      <c r="AZ146" s="22"/>
      <c r="BA146" s="22"/>
      <c r="BB146" s="22"/>
      <c r="BC146" s="22"/>
      <c r="BD146" s="22"/>
      <c r="BE146" s="22"/>
      <c r="BF146" s="22"/>
      <c r="BG146" s="22"/>
      <c r="BH146" s="22"/>
    </row>
    <row r="147" spans="2:67">
      <c r="B147" s="225">
        <f>MAX(B$5:$B146)+1</f>
        <v>9</v>
      </c>
      <c r="C147" s="225" t="s">
        <v>222</v>
      </c>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24"/>
      <c r="BM147" s="24"/>
      <c r="BN147" s="24"/>
      <c r="BO147" s="24"/>
    </row>
    <row r="148" spans="2:67">
      <c r="B148" s="64" t="s">
        <v>223</v>
      </c>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c r="AA148" s="64"/>
      <c r="AB148" s="64"/>
      <c r="AC148" s="64"/>
      <c r="AD148" s="64"/>
      <c r="AE148" s="64"/>
      <c r="AF148" s="64"/>
      <c r="AG148" s="64"/>
      <c r="AH148" s="64"/>
      <c r="AI148" s="64"/>
      <c r="AJ148" s="64"/>
      <c r="AK148" s="64"/>
      <c r="AL148" s="64"/>
      <c r="AM148" s="64"/>
      <c r="AN148" s="64"/>
      <c r="AO148" s="64"/>
      <c r="AP148" s="64"/>
      <c r="AQ148" s="64"/>
      <c r="AR148" s="64"/>
      <c r="AS148" s="64"/>
      <c r="AT148" s="64"/>
      <c r="AU148" s="64"/>
      <c r="AV148" s="64"/>
      <c r="AW148" s="64"/>
      <c r="AX148" s="64"/>
      <c r="AY148" s="64"/>
      <c r="AZ148" s="64"/>
      <c r="BA148" s="64"/>
      <c r="BB148" s="64"/>
      <c r="BC148" s="64"/>
      <c r="BD148" s="64"/>
      <c r="BE148" s="64"/>
      <c r="BF148" s="64"/>
      <c r="BG148" s="64"/>
      <c r="BH148" s="64"/>
      <c r="BI148" s="64"/>
      <c r="BJ148" s="6"/>
      <c r="BK148" s="6"/>
    </row>
    <row r="149" spans="2:67">
      <c r="C149" s="6"/>
      <c r="D149" s="6"/>
      <c r="E149" s="4" t="s">
        <v>224</v>
      </c>
      <c r="F149" s="6"/>
      <c r="G149" s="4" t="s">
        <v>87</v>
      </c>
      <c r="J149" s="65"/>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c r="AN149" s="68"/>
      <c r="AO149" s="68"/>
      <c r="AP149" s="68"/>
      <c r="AQ149" s="68"/>
      <c r="AR149" s="68"/>
      <c r="AS149" s="68"/>
      <c r="AT149" s="68"/>
      <c r="AU149" s="68"/>
      <c r="AV149" s="68"/>
      <c r="AW149" s="68"/>
      <c r="AX149" s="68"/>
      <c r="AY149" s="68"/>
      <c r="AZ149" s="68"/>
      <c r="BA149" s="68"/>
      <c r="BB149" s="68"/>
      <c r="BC149" s="68"/>
      <c r="BD149" s="68"/>
      <c r="BE149" s="68"/>
      <c r="BF149" s="68"/>
      <c r="BG149" s="68"/>
      <c r="BH149" s="68"/>
      <c r="BI149" s="6"/>
      <c r="BJ149" s="6"/>
      <c r="BK149" s="6"/>
    </row>
    <row r="150" spans="2:67">
      <c r="C150" s="6"/>
      <c r="D150" s="6"/>
      <c r="E150" s="6"/>
      <c r="F150" s="6"/>
      <c r="G150" s="6"/>
      <c r="K150" s="6"/>
      <c r="L150" s="6"/>
      <c r="M150" s="6"/>
      <c r="N150" s="6"/>
      <c r="O150" s="222"/>
      <c r="P150" s="222"/>
      <c r="Q150" s="222"/>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row>
    <row r="151" spans="2:67">
      <c r="E151" s="4" t="s">
        <v>225</v>
      </c>
      <c r="F151" s="20"/>
      <c r="G151" s="4" t="s">
        <v>97</v>
      </c>
      <c r="K151" s="2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01"/>
      <c r="AK151" s="101"/>
      <c r="AL151" s="101"/>
      <c r="AM151" s="101"/>
      <c r="AN151" s="101"/>
      <c r="AO151" s="101"/>
      <c r="AP151" s="101"/>
      <c r="AQ151" s="101"/>
      <c r="AR151" s="101"/>
      <c r="AS151" s="101"/>
      <c r="AT151" s="101"/>
      <c r="AU151" s="101"/>
      <c r="AV151" s="101"/>
      <c r="AW151" s="101"/>
      <c r="AX151" s="101"/>
      <c r="AY151" s="101"/>
      <c r="AZ151" s="101"/>
      <c r="BA151" s="101"/>
      <c r="BB151" s="101"/>
      <c r="BC151" s="101"/>
      <c r="BD151" s="101"/>
      <c r="BE151" s="101"/>
      <c r="BF151" s="101"/>
      <c r="BG151" s="101"/>
      <c r="BH151" s="101"/>
    </row>
    <row r="152" spans="2:67">
      <c r="E152" s="4" t="s">
        <v>226</v>
      </c>
      <c r="F152" s="20"/>
      <c r="G152" s="4" t="s">
        <v>97</v>
      </c>
      <c r="K152" s="21"/>
      <c r="L152" s="101"/>
      <c r="M152" s="101"/>
      <c r="N152" s="101"/>
      <c r="O152" s="101">
        <v>6.0554338078356951</v>
      </c>
      <c r="P152" s="101">
        <v>17.410557495152506</v>
      </c>
      <c r="Q152" s="101">
        <v>12.651921937714365</v>
      </c>
      <c r="R152" s="101"/>
      <c r="S152" s="101"/>
      <c r="T152" s="101"/>
      <c r="U152" s="101"/>
      <c r="V152" s="101"/>
      <c r="W152" s="101"/>
      <c r="X152" s="101"/>
      <c r="Y152" s="101"/>
      <c r="Z152" s="101"/>
      <c r="AA152" s="101"/>
      <c r="AB152" s="101"/>
      <c r="AC152" s="101"/>
      <c r="AD152" s="101"/>
      <c r="AE152" s="101"/>
      <c r="AF152" s="101"/>
      <c r="AG152" s="101"/>
      <c r="AH152" s="101"/>
      <c r="AI152" s="101"/>
      <c r="AJ152" s="101"/>
      <c r="AK152" s="101"/>
      <c r="AL152" s="101"/>
      <c r="AM152" s="101"/>
      <c r="AN152" s="101"/>
      <c r="AO152" s="101"/>
      <c r="AP152" s="101"/>
      <c r="AQ152" s="101"/>
      <c r="AR152" s="101"/>
      <c r="AS152" s="101"/>
      <c r="AT152" s="101"/>
      <c r="AU152" s="101"/>
      <c r="AV152" s="101"/>
      <c r="AW152" s="101"/>
      <c r="AX152" s="101"/>
      <c r="AY152" s="101"/>
      <c r="AZ152" s="101"/>
      <c r="BA152" s="101"/>
      <c r="BB152" s="101"/>
      <c r="BC152" s="101"/>
      <c r="BD152" s="101"/>
      <c r="BE152" s="101"/>
      <c r="BF152" s="101"/>
      <c r="BG152" s="101"/>
      <c r="BH152" s="101"/>
    </row>
    <row r="153" spans="2:67">
      <c r="F153" s="20"/>
      <c r="K153" s="21"/>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24"/>
      <c r="AN153" s="124"/>
      <c r="AO153" s="124"/>
      <c r="AP153" s="124"/>
      <c r="AQ153" s="124"/>
      <c r="AR153" s="124"/>
      <c r="AS153" s="124"/>
      <c r="AT153" s="124"/>
      <c r="AU153" s="124"/>
      <c r="AV153" s="124"/>
      <c r="AW153" s="124"/>
      <c r="AX153" s="124"/>
      <c r="AY153" s="124"/>
      <c r="AZ153" s="124"/>
      <c r="BA153" s="124"/>
      <c r="BB153" s="124"/>
      <c r="BC153" s="124"/>
      <c r="BD153" s="124"/>
      <c r="BE153" s="124"/>
      <c r="BF153" s="124"/>
      <c r="BG153" s="124"/>
      <c r="BH153" s="124"/>
    </row>
    <row r="154" spans="2:67">
      <c r="E154" s="4" t="s">
        <v>227</v>
      </c>
      <c r="F154" s="20"/>
      <c r="G154" s="4" t="s">
        <v>97</v>
      </c>
      <c r="K154" s="2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c r="AP154" s="101"/>
      <c r="AQ154" s="101"/>
      <c r="AR154" s="101"/>
      <c r="AS154" s="101"/>
      <c r="AT154" s="101"/>
      <c r="AU154" s="101"/>
      <c r="AV154" s="101"/>
      <c r="AW154" s="101"/>
      <c r="AX154" s="101"/>
      <c r="AY154" s="101"/>
      <c r="AZ154" s="101"/>
      <c r="BA154" s="101"/>
      <c r="BB154" s="101"/>
      <c r="BC154" s="101"/>
      <c r="BD154" s="101"/>
      <c r="BE154" s="101"/>
      <c r="BF154" s="101"/>
      <c r="BG154" s="101"/>
      <c r="BH154" s="101"/>
    </row>
    <row r="155" spans="2:67">
      <c r="F155" s="20"/>
      <c r="K155" s="21"/>
      <c r="L155" s="124"/>
      <c r="M155" s="124"/>
      <c r="N155" s="124"/>
      <c r="O155" s="124"/>
      <c r="P155" s="124"/>
      <c r="Q155" s="124"/>
      <c r="R155" s="124"/>
      <c r="S155" s="124"/>
      <c r="T155" s="124"/>
      <c r="U155" s="124"/>
      <c r="V155" s="124"/>
      <c r="W155" s="124"/>
      <c r="X155" s="124"/>
      <c r="Y155" s="124"/>
      <c r="Z155" s="124"/>
      <c r="AA155" s="124"/>
      <c r="AB155" s="124"/>
      <c r="AC155" s="124"/>
      <c r="AD155" s="124"/>
      <c r="AE155" s="124"/>
      <c r="AF155" s="124"/>
      <c r="AG155" s="124"/>
      <c r="AH155" s="124"/>
      <c r="AI155" s="124"/>
      <c r="AJ155" s="124"/>
      <c r="AK155" s="124"/>
      <c r="AL155" s="124"/>
      <c r="AM155" s="124"/>
      <c r="AN155" s="124"/>
      <c r="AO155" s="124"/>
      <c r="AP155" s="124"/>
      <c r="AQ155" s="124"/>
      <c r="AR155" s="124"/>
      <c r="AS155" s="124"/>
      <c r="AT155" s="124"/>
      <c r="AU155" s="124"/>
      <c r="AV155" s="124"/>
      <c r="AW155" s="124"/>
      <c r="AX155" s="124"/>
      <c r="AY155" s="124"/>
      <c r="AZ155" s="124"/>
      <c r="BA155" s="124"/>
      <c r="BB155" s="124"/>
      <c r="BC155" s="124"/>
      <c r="BD155" s="124"/>
      <c r="BE155" s="124"/>
      <c r="BF155" s="124"/>
      <c r="BG155" s="124"/>
      <c r="BH155" s="124"/>
    </row>
    <row r="156" spans="2:67">
      <c r="E156" s="4" t="s">
        <v>228</v>
      </c>
      <c r="F156" s="20"/>
      <c r="G156" s="4" t="s">
        <v>97</v>
      </c>
      <c r="K156" s="21"/>
      <c r="L156" s="101"/>
      <c r="M156" s="101"/>
      <c r="N156" s="101"/>
      <c r="O156" s="101"/>
      <c r="P156" s="101"/>
      <c r="Q156" s="101"/>
      <c r="R156" s="101"/>
      <c r="S156" s="101"/>
      <c r="T156" s="101"/>
      <c r="U156" s="101"/>
      <c r="V156" s="101"/>
      <c r="W156" s="101"/>
      <c r="X156" s="101"/>
      <c r="Y156" s="101"/>
      <c r="Z156" s="101"/>
      <c r="AA156" s="101"/>
      <c r="AB156" s="101"/>
      <c r="AC156" s="101"/>
      <c r="AD156" s="101"/>
      <c r="AE156" s="101"/>
      <c r="AF156" s="101"/>
      <c r="AG156" s="101"/>
      <c r="AH156" s="101"/>
      <c r="AI156" s="101"/>
      <c r="AJ156" s="101"/>
      <c r="AK156" s="101"/>
      <c r="AL156" s="101"/>
      <c r="AM156" s="101"/>
      <c r="AN156" s="101"/>
      <c r="AO156" s="101"/>
      <c r="AP156" s="101"/>
      <c r="AQ156" s="101"/>
      <c r="AR156" s="101"/>
      <c r="AS156" s="101"/>
      <c r="AT156" s="101"/>
      <c r="AU156" s="101"/>
      <c r="AV156" s="101"/>
      <c r="AW156" s="101"/>
      <c r="AX156" s="101"/>
      <c r="AY156" s="101"/>
      <c r="AZ156" s="101"/>
      <c r="BA156" s="101"/>
      <c r="BB156" s="101"/>
      <c r="BC156" s="101"/>
      <c r="BD156" s="101"/>
      <c r="BE156" s="101"/>
      <c r="BF156" s="101"/>
      <c r="BG156" s="101"/>
      <c r="BH156" s="101"/>
    </row>
    <row r="157" spans="2:67">
      <c r="E157" s="4" t="s">
        <v>229</v>
      </c>
      <c r="F157" s="20"/>
      <c r="G157" s="4" t="s">
        <v>97</v>
      </c>
      <c r="K157" s="2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c r="AP157" s="101"/>
      <c r="AQ157" s="101"/>
      <c r="AR157" s="101"/>
      <c r="AS157" s="101"/>
      <c r="AT157" s="101"/>
      <c r="AU157" s="101"/>
      <c r="AV157" s="101"/>
      <c r="AW157" s="101"/>
      <c r="AX157" s="101"/>
      <c r="AY157" s="101"/>
      <c r="AZ157" s="101"/>
      <c r="BA157" s="101"/>
      <c r="BB157" s="101"/>
      <c r="BC157" s="101"/>
      <c r="BD157" s="101"/>
      <c r="BE157" s="101"/>
      <c r="BF157" s="101"/>
      <c r="BG157" s="101"/>
      <c r="BH157" s="101"/>
    </row>
    <row r="158" spans="2:67">
      <c r="E158" s="4" t="s">
        <v>230</v>
      </c>
      <c r="F158" s="20"/>
      <c r="G158" s="4" t="s">
        <v>97</v>
      </c>
      <c r="K158" s="2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P158" s="101"/>
      <c r="AQ158" s="101"/>
      <c r="AR158" s="101"/>
      <c r="AS158" s="101"/>
      <c r="AT158" s="101"/>
      <c r="AU158" s="101"/>
      <c r="AV158" s="101"/>
      <c r="AW158" s="101"/>
      <c r="AX158" s="101"/>
      <c r="AY158" s="101"/>
      <c r="AZ158" s="101"/>
      <c r="BA158" s="101"/>
      <c r="BB158" s="101"/>
      <c r="BC158" s="101"/>
      <c r="BD158" s="101"/>
      <c r="BE158" s="101"/>
      <c r="BF158" s="101"/>
      <c r="BG158" s="101"/>
      <c r="BH158" s="101"/>
    </row>
    <row r="159" spans="2:67">
      <c r="F159" s="20"/>
      <c r="K159" s="21"/>
      <c r="L159" s="124"/>
      <c r="M159" s="124"/>
      <c r="N159" s="124"/>
      <c r="O159" s="124"/>
      <c r="P159" s="124"/>
      <c r="Q159" s="124"/>
      <c r="R159" s="124"/>
      <c r="S159" s="124"/>
      <c r="T159" s="124"/>
      <c r="U159" s="124"/>
      <c r="V159" s="124"/>
      <c r="W159" s="124"/>
      <c r="X159" s="124"/>
      <c r="Y159" s="124"/>
      <c r="Z159" s="124"/>
      <c r="AA159" s="124"/>
      <c r="AB159" s="124"/>
      <c r="AC159" s="124"/>
      <c r="AD159" s="124"/>
      <c r="AE159" s="124"/>
      <c r="AF159" s="124"/>
      <c r="AG159" s="124"/>
      <c r="AH159" s="124"/>
      <c r="AI159" s="124"/>
      <c r="AJ159" s="124"/>
      <c r="AK159" s="124"/>
      <c r="AL159" s="124"/>
      <c r="AM159" s="124"/>
      <c r="AN159" s="124"/>
      <c r="AO159" s="124"/>
      <c r="AP159" s="124"/>
      <c r="AQ159" s="124"/>
      <c r="AR159" s="124"/>
      <c r="AS159" s="124"/>
      <c r="AT159" s="124"/>
      <c r="AU159" s="124"/>
      <c r="AV159" s="124"/>
      <c r="AW159" s="124"/>
      <c r="AX159" s="124"/>
      <c r="AY159" s="124"/>
      <c r="AZ159" s="124"/>
      <c r="BA159" s="124"/>
      <c r="BB159" s="124"/>
      <c r="BC159" s="124"/>
      <c r="BD159" s="124"/>
      <c r="BE159" s="124"/>
      <c r="BF159" s="124"/>
      <c r="BG159" s="124"/>
      <c r="BH159" s="124"/>
    </row>
    <row r="160" spans="2:67">
      <c r="E160" s="4" t="s">
        <v>231</v>
      </c>
      <c r="F160" s="20"/>
      <c r="G160" s="4" t="s">
        <v>97</v>
      </c>
      <c r="K160" s="21"/>
      <c r="L160" s="101"/>
      <c r="M160" s="101"/>
      <c r="N160" s="101"/>
      <c r="O160" s="101"/>
      <c r="P160" s="101"/>
      <c r="Q160" s="101"/>
      <c r="R160" s="101"/>
      <c r="S160" s="101"/>
      <c r="T160" s="101"/>
      <c r="U160" s="101"/>
      <c r="V160" s="101"/>
      <c r="W160" s="101"/>
      <c r="X160" s="101"/>
      <c r="Y160" s="101"/>
      <c r="Z160" s="101"/>
      <c r="AA160" s="101"/>
      <c r="AB160" s="101"/>
      <c r="AC160" s="101"/>
      <c r="AD160" s="101"/>
      <c r="AE160" s="101"/>
      <c r="AF160" s="101"/>
      <c r="AG160" s="101"/>
      <c r="AH160" s="101"/>
      <c r="AI160" s="101"/>
      <c r="AJ160" s="101"/>
      <c r="AK160" s="101"/>
      <c r="AL160" s="101"/>
      <c r="AM160" s="101"/>
      <c r="AN160" s="101"/>
      <c r="AO160" s="101"/>
      <c r="AP160" s="101"/>
      <c r="AQ160" s="101"/>
      <c r="AR160" s="101"/>
      <c r="AS160" s="101"/>
      <c r="AT160" s="101"/>
      <c r="AU160" s="101"/>
      <c r="AV160" s="101"/>
      <c r="AW160" s="101"/>
      <c r="AX160" s="101"/>
      <c r="AY160" s="101"/>
      <c r="AZ160" s="101"/>
      <c r="BA160" s="101"/>
      <c r="BB160" s="101"/>
      <c r="BC160" s="101"/>
      <c r="BD160" s="101"/>
      <c r="BE160" s="101"/>
      <c r="BF160" s="101"/>
      <c r="BG160" s="101"/>
      <c r="BH160" s="101"/>
    </row>
    <row r="161" spans="2:103">
      <c r="E161" s="4" t="s">
        <v>232</v>
      </c>
      <c r="F161" s="20"/>
      <c r="G161" s="4" t="s">
        <v>97</v>
      </c>
      <c r="K161" s="21"/>
      <c r="L161" s="101"/>
      <c r="M161" s="101"/>
      <c r="N161" s="101"/>
      <c r="O161" s="101"/>
      <c r="P161" s="101"/>
      <c r="Q161" s="101"/>
      <c r="R161" s="101"/>
      <c r="S161" s="101"/>
      <c r="T161" s="101"/>
      <c r="U161" s="101"/>
      <c r="V161" s="101"/>
      <c r="W161" s="101"/>
      <c r="X161" s="101"/>
      <c r="Y161" s="101"/>
      <c r="Z161" s="101"/>
      <c r="AA161" s="101"/>
      <c r="AB161" s="101"/>
      <c r="AC161" s="101"/>
      <c r="AD161" s="101"/>
      <c r="AE161" s="101"/>
      <c r="AF161" s="101"/>
      <c r="AG161" s="101"/>
      <c r="AH161" s="101"/>
      <c r="AI161" s="101"/>
      <c r="AJ161" s="101"/>
      <c r="AK161" s="101"/>
      <c r="AL161" s="101"/>
      <c r="AM161" s="101"/>
      <c r="AN161" s="101"/>
      <c r="AO161" s="101"/>
      <c r="AP161" s="101"/>
      <c r="AQ161" s="101"/>
      <c r="AR161" s="101"/>
      <c r="AS161" s="101"/>
      <c r="AT161" s="101"/>
      <c r="AU161" s="101"/>
      <c r="AV161" s="101"/>
      <c r="AW161" s="101"/>
      <c r="AX161" s="101"/>
      <c r="AY161" s="101"/>
      <c r="AZ161" s="101"/>
      <c r="BA161" s="101"/>
      <c r="BB161" s="101"/>
      <c r="BC161" s="101"/>
      <c r="BD161" s="101"/>
      <c r="BE161" s="101"/>
      <c r="BF161" s="101"/>
      <c r="BG161" s="101"/>
      <c r="BH161" s="101"/>
    </row>
    <row r="162" spans="2:103">
      <c r="E162" s="4" t="s">
        <v>233</v>
      </c>
      <c r="F162" s="20"/>
      <c r="G162" s="4" t="s">
        <v>97</v>
      </c>
      <c r="K162" s="2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c r="AP162" s="101"/>
      <c r="AQ162" s="101"/>
      <c r="AR162" s="101"/>
      <c r="AS162" s="101"/>
      <c r="AT162" s="101"/>
      <c r="AU162" s="101"/>
      <c r="AV162" s="101"/>
      <c r="AW162" s="101"/>
      <c r="AX162" s="101"/>
      <c r="AY162" s="101"/>
      <c r="AZ162" s="101"/>
      <c r="BA162" s="101"/>
      <c r="BB162" s="101"/>
      <c r="BC162" s="101"/>
      <c r="BD162" s="101"/>
      <c r="BE162" s="101"/>
      <c r="BF162" s="101"/>
      <c r="BG162" s="101"/>
      <c r="BH162" s="101"/>
    </row>
    <row r="163" spans="2:103">
      <c r="E163" s="4" t="s">
        <v>234</v>
      </c>
      <c r="F163" s="20"/>
      <c r="G163" s="4" t="s">
        <v>97</v>
      </c>
      <c r="K163" s="21"/>
      <c r="L163" s="101"/>
      <c r="M163" s="101"/>
      <c r="N163" s="101"/>
      <c r="O163" s="101"/>
      <c r="P163" s="101"/>
      <c r="Q163" s="101"/>
      <c r="R163" s="101"/>
      <c r="S163" s="101"/>
      <c r="T163" s="101"/>
      <c r="U163" s="101"/>
      <c r="V163" s="101"/>
      <c r="W163" s="101"/>
      <c r="X163" s="101"/>
      <c r="Y163" s="101"/>
      <c r="Z163" s="101"/>
      <c r="AA163" s="101"/>
      <c r="AB163" s="101"/>
      <c r="AC163" s="101"/>
      <c r="AD163" s="101"/>
      <c r="AE163" s="101"/>
      <c r="AF163" s="101"/>
      <c r="AG163" s="101"/>
      <c r="AH163" s="101"/>
      <c r="AI163" s="101"/>
      <c r="AJ163" s="101"/>
      <c r="AK163" s="101"/>
      <c r="AL163" s="101"/>
      <c r="AM163" s="101"/>
      <c r="AN163" s="101"/>
      <c r="AO163" s="101"/>
      <c r="AP163" s="101"/>
      <c r="AQ163" s="101"/>
      <c r="AR163" s="101"/>
      <c r="AS163" s="101"/>
      <c r="AT163" s="101"/>
      <c r="AU163" s="101"/>
      <c r="AV163" s="101"/>
      <c r="AW163" s="101"/>
      <c r="AX163" s="101"/>
      <c r="AY163" s="101"/>
      <c r="AZ163" s="101"/>
      <c r="BA163" s="101"/>
      <c r="BB163" s="101"/>
      <c r="BC163" s="101"/>
      <c r="BD163" s="101"/>
      <c r="BE163" s="101"/>
      <c r="BF163" s="101"/>
      <c r="BG163" s="101"/>
      <c r="BH163" s="101"/>
    </row>
    <row r="164" spans="2:103">
      <c r="E164" s="80"/>
      <c r="F164" s="20"/>
      <c r="K164" s="21"/>
      <c r="L164" s="22"/>
      <c r="M164" s="22"/>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c r="AN164" s="22"/>
      <c r="AO164" s="22"/>
      <c r="AP164" s="22"/>
      <c r="AQ164" s="22"/>
      <c r="AR164" s="22"/>
      <c r="AS164" s="22"/>
      <c r="AT164" s="22"/>
      <c r="AU164" s="22"/>
      <c r="AV164" s="22"/>
      <c r="AW164" s="22"/>
      <c r="AX164" s="22"/>
      <c r="AY164" s="22"/>
      <c r="AZ164" s="22"/>
      <c r="BA164" s="22"/>
      <c r="BB164" s="22"/>
      <c r="BC164" s="22"/>
      <c r="BD164" s="22"/>
      <c r="BE164" s="22"/>
      <c r="BF164" s="22"/>
      <c r="BG164" s="22"/>
      <c r="BH164" s="22"/>
    </row>
    <row r="165" spans="2:103">
      <c r="B165" s="225">
        <f>MAX(B$5:$B164)+1</f>
        <v>10</v>
      </c>
      <c r="C165" s="225" t="s">
        <v>235</v>
      </c>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8"/>
      <c r="BJ165" s="8"/>
      <c r="BK165" s="8"/>
    </row>
    <row r="166" spans="2:103">
      <c r="B166" s="64" t="s">
        <v>236</v>
      </c>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c r="AA166" s="64"/>
      <c r="AB166" s="64"/>
      <c r="AC166" s="64"/>
      <c r="AD166" s="64"/>
      <c r="AE166" s="64"/>
      <c r="AF166" s="64"/>
      <c r="AG166" s="64"/>
      <c r="AH166" s="64"/>
      <c r="AI166" s="64"/>
      <c r="AJ166" s="64"/>
      <c r="AK166" s="64"/>
      <c r="AL166" s="64"/>
      <c r="AM166" s="64"/>
      <c r="AN166" s="64"/>
      <c r="AO166" s="64"/>
      <c r="AP166" s="64"/>
      <c r="AQ166" s="64"/>
      <c r="AR166" s="64"/>
      <c r="AS166" s="64"/>
      <c r="AT166" s="64"/>
      <c r="AU166" s="64"/>
      <c r="AV166" s="64"/>
      <c r="AW166" s="64"/>
      <c r="AX166" s="64"/>
      <c r="AY166" s="64"/>
      <c r="AZ166" s="64"/>
      <c r="BA166" s="64"/>
      <c r="BB166" s="64"/>
      <c r="BC166" s="64"/>
      <c r="BD166" s="64"/>
      <c r="BE166" s="64"/>
      <c r="BF166" s="64"/>
      <c r="BG166" s="64"/>
      <c r="BH166" s="64"/>
      <c r="BI166" s="64"/>
      <c r="BJ166" s="64"/>
      <c r="BK166" s="64"/>
    </row>
    <row r="167" spans="2:103">
      <c r="B167" s="24"/>
      <c r="C167" s="228">
        <f>MAX($B$5:C166)+0.1</f>
        <v>10.1</v>
      </c>
      <c r="D167" s="227" t="s">
        <v>235</v>
      </c>
      <c r="E167" s="37"/>
      <c r="F167" s="37"/>
      <c r="G167" s="37"/>
      <c r="H167" s="37"/>
      <c r="I167" s="37"/>
      <c r="J167" s="37"/>
      <c r="K167" s="37"/>
      <c r="L167" s="37"/>
      <c r="M167" s="37"/>
      <c r="N167" s="37"/>
      <c r="O167" s="37"/>
      <c r="P167" s="37"/>
      <c r="Q167" s="37"/>
      <c r="R167" s="37"/>
      <c r="S167" s="37"/>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7"/>
      <c r="BB167" s="37"/>
      <c r="BC167" s="37"/>
      <c r="BD167" s="37"/>
      <c r="BE167" s="37"/>
      <c r="BF167" s="37"/>
      <c r="BG167" s="37"/>
      <c r="BH167" s="37"/>
      <c r="BI167" s="37"/>
      <c r="BJ167" s="37"/>
      <c r="BK167" s="37"/>
      <c r="BM167" s="37"/>
      <c r="BN167" s="37"/>
      <c r="BO167" s="37"/>
      <c r="BP167" s="37"/>
      <c r="BQ167" s="37"/>
      <c r="BR167" s="37"/>
      <c r="BS167" s="37"/>
      <c r="BT167" s="37"/>
      <c r="BU167" s="37"/>
      <c r="BV167" s="37"/>
      <c r="BW167" s="37"/>
      <c r="BX167" s="37"/>
      <c r="BY167" s="37"/>
      <c r="BZ167" s="37"/>
      <c r="CA167" s="37"/>
      <c r="CB167" s="37"/>
      <c r="CC167" s="37"/>
      <c r="CD167" s="37"/>
      <c r="CE167" s="37"/>
      <c r="CF167" s="37"/>
      <c r="CG167" s="37"/>
      <c r="CH167" s="37"/>
      <c r="CI167" s="37"/>
      <c r="CJ167" s="37"/>
      <c r="CK167" s="37"/>
      <c r="CL167" s="37"/>
      <c r="CM167" s="37"/>
      <c r="CN167" s="37"/>
      <c r="CO167" s="37"/>
      <c r="CP167" s="37"/>
      <c r="CQ167" s="37"/>
      <c r="CR167" s="37"/>
      <c r="CS167" s="37"/>
      <c r="CT167" s="37"/>
      <c r="CU167" s="37"/>
      <c r="CV167" s="37"/>
      <c r="CW167" s="81"/>
      <c r="CX167" s="81"/>
      <c r="CY167" s="81"/>
    </row>
    <row r="168" spans="2:103">
      <c r="B168" s="24"/>
      <c r="C168" s="6"/>
      <c r="F168" s="20"/>
      <c r="K168" s="21"/>
      <c r="L168" s="109"/>
      <c r="M168" s="109"/>
      <c r="N168" s="109"/>
      <c r="O168" s="109"/>
      <c r="P168" s="109"/>
      <c r="Q168" s="109"/>
      <c r="R168" s="109"/>
      <c r="S168" s="109"/>
      <c r="T168" s="109"/>
      <c r="U168" s="109"/>
      <c r="V168" s="109"/>
      <c r="W168" s="109"/>
      <c r="X168" s="109"/>
      <c r="Y168" s="109"/>
      <c r="Z168" s="109"/>
      <c r="AA168" s="109"/>
      <c r="AB168" s="109"/>
      <c r="AC168" s="109"/>
      <c r="AD168" s="109"/>
      <c r="AE168" s="109"/>
      <c r="AF168" s="109"/>
      <c r="AG168" s="109"/>
      <c r="AH168" s="109"/>
      <c r="AI168" s="109"/>
      <c r="AJ168" s="109"/>
      <c r="AK168" s="109"/>
      <c r="AL168" s="109"/>
      <c r="AM168" s="109"/>
      <c r="AN168" s="109"/>
      <c r="AO168" s="109"/>
      <c r="AP168" s="109"/>
      <c r="AQ168" s="109"/>
      <c r="AR168" s="109"/>
      <c r="AS168" s="109"/>
      <c r="AT168" s="109"/>
      <c r="AU168" s="109"/>
      <c r="AV168" s="109"/>
      <c r="AW168" s="109"/>
      <c r="AX168" s="109"/>
      <c r="AY168" s="109"/>
      <c r="AZ168" s="109"/>
      <c r="BA168" s="109"/>
      <c r="BB168" s="109"/>
      <c r="BC168" s="109"/>
      <c r="BD168" s="109"/>
      <c r="BE168" s="109"/>
      <c r="BF168" s="109"/>
      <c r="BG168" s="109"/>
      <c r="BH168" s="109"/>
    </row>
    <row r="169" spans="2:103">
      <c r="E169" s="79" t="s">
        <v>237</v>
      </c>
      <c r="F169" s="79"/>
      <c r="G169" s="79" t="s">
        <v>210</v>
      </c>
      <c r="J169" s="4"/>
      <c r="K169" s="9"/>
      <c r="L169" s="101">
        <v>0</v>
      </c>
      <c r="M169" s="101">
        <v>0</v>
      </c>
      <c r="N169" s="101">
        <v>0</v>
      </c>
      <c r="O169" s="101">
        <v>0</v>
      </c>
      <c r="P169" s="101">
        <v>0</v>
      </c>
      <c r="Q169" s="101">
        <v>0</v>
      </c>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1"/>
      <c r="AY169" s="101"/>
      <c r="AZ169" s="101"/>
      <c r="BA169" s="101"/>
      <c r="BB169" s="101"/>
      <c r="BC169" s="101"/>
      <c r="BD169" s="101"/>
      <c r="BE169" s="101"/>
      <c r="BF169" s="101"/>
      <c r="BG169" s="101"/>
      <c r="BH169" s="101"/>
      <c r="BI169" s="6"/>
      <c r="BJ169" s="6"/>
      <c r="BK169" s="6"/>
    </row>
    <row r="170" spans="2:103">
      <c r="E170" s="79" t="s">
        <v>238</v>
      </c>
      <c r="F170" s="79"/>
      <c r="G170" s="79" t="s">
        <v>210</v>
      </c>
      <c r="J170" s="4"/>
      <c r="K170" s="9"/>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1"/>
      <c r="AY170" s="101"/>
      <c r="AZ170" s="101"/>
      <c r="BA170" s="101"/>
      <c r="BB170" s="101"/>
      <c r="BC170" s="101"/>
      <c r="BD170" s="101"/>
      <c r="BE170" s="101"/>
      <c r="BF170" s="101"/>
      <c r="BG170" s="101"/>
      <c r="BH170" s="101"/>
      <c r="BI170" s="6"/>
      <c r="BJ170" s="6"/>
      <c r="BK170" s="6"/>
    </row>
    <row r="171" spans="2:103"/>
    <row r="172" spans="2:103">
      <c r="B172" s="225">
        <f>MAX(B$5:$B171)+1</f>
        <v>11</v>
      </c>
      <c r="C172" s="225" t="s">
        <v>239</v>
      </c>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8"/>
      <c r="BJ172" s="8"/>
      <c r="BK172" s="8"/>
    </row>
    <row r="173" spans="2:103">
      <c r="E173" s="20"/>
      <c r="F173" s="20"/>
      <c r="J173" s="4"/>
      <c r="K173" s="9"/>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2"/>
      <c r="AY173" s="62"/>
      <c r="AZ173" s="62"/>
      <c r="BA173" s="62"/>
      <c r="BB173" s="62"/>
      <c r="BC173" s="62"/>
      <c r="BD173" s="62"/>
      <c r="BE173" s="62"/>
      <c r="BF173" s="62"/>
      <c r="BG173" s="62"/>
      <c r="BH173" s="62"/>
      <c r="BI173" s="6"/>
      <c r="BJ173" s="6"/>
      <c r="BK173" s="6"/>
    </row>
    <row r="174" spans="2:103">
      <c r="B174" s="24"/>
      <c r="C174" s="228">
        <f>MAX($B$5:C173)+0.1</f>
        <v>11.1</v>
      </c>
      <c r="D174" s="227" t="s">
        <v>239</v>
      </c>
      <c r="E174" s="37"/>
      <c r="F174" s="37"/>
      <c r="G174" s="37"/>
      <c r="H174" s="37"/>
      <c r="I174" s="37"/>
      <c r="J174" s="37"/>
      <c r="K174" s="37"/>
      <c r="L174" s="37"/>
      <c r="M174" s="37"/>
      <c r="N174" s="37"/>
      <c r="O174" s="37"/>
      <c r="P174" s="37"/>
      <c r="Q174" s="37"/>
      <c r="R174" s="37"/>
      <c r="S174" s="37"/>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M174" s="37"/>
      <c r="BN174" s="37"/>
      <c r="BO174" s="37"/>
      <c r="BP174" s="37"/>
      <c r="BQ174" s="37"/>
      <c r="BR174" s="37"/>
      <c r="BS174" s="37"/>
      <c r="BT174" s="37"/>
      <c r="BU174" s="37"/>
      <c r="BV174" s="37"/>
      <c r="BW174" s="37"/>
      <c r="BX174" s="37"/>
      <c r="BY174" s="37"/>
      <c r="BZ174" s="37"/>
      <c r="CA174" s="37"/>
      <c r="CB174" s="37"/>
      <c r="CC174" s="37"/>
      <c r="CD174" s="37"/>
      <c r="CE174" s="37"/>
      <c r="CF174" s="37"/>
      <c r="CG174" s="37"/>
      <c r="CH174" s="37"/>
      <c r="CI174" s="37"/>
      <c r="CJ174" s="37"/>
      <c r="CK174" s="37"/>
      <c r="CL174" s="37"/>
      <c r="CM174" s="37"/>
      <c r="CN174" s="37"/>
      <c r="CO174" s="37"/>
      <c r="CP174" s="37"/>
      <c r="CQ174" s="37"/>
      <c r="CR174" s="37"/>
      <c r="CS174" s="37"/>
      <c r="CT174" s="37"/>
      <c r="CU174" s="37"/>
      <c r="CV174" s="37"/>
      <c r="CW174" s="81"/>
      <c r="CX174" s="81"/>
      <c r="CY174" s="81"/>
    </row>
    <row r="175" spans="2:103">
      <c r="B175" s="24"/>
      <c r="C175" s="64"/>
      <c r="D175" s="104"/>
      <c r="E175" s="104"/>
      <c r="F175" s="159"/>
      <c r="G175" s="104"/>
      <c r="H175" s="64"/>
      <c r="I175" s="64"/>
      <c r="J175" s="64"/>
      <c r="K175" s="160"/>
      <c r="L175" s="161"/>
      <c r="M175" s="161"/>
      <c r="N175" s="161"/>
      <c r="O175" s="161"/>
      <c r="P175" s="161"/>
      <c r="Q175" s="161"/>
      <c r="R175" s="161"/>
      <c r="S175" s="161"/>
      <c r="T175" s="161"/>
      <c r="U175" s="161"/>
      <c r="V175" s="161"/>
      <c r="W175" s="161"/>
      <c r="X175" s="161"/>
      <c r="Y175" s="161"/>
      <c r="Z175" s="161"/>
      <c r="AA175" s="161"/>
      <c r="AB175" s="161"/>
      <c r="AC175" s="161"/>
      <c r="AD175" s="161"/>
      <c r="AE175" s="161"/>
      <c r="AF175" s="161"/>
      <c r="AG175" s="161"/>
      <c r="AH175" s="161"/>
      <c r="AI175" s="161"/>
      <c r="AJ175" s="161"/>
      <c r="AK175" s="161"/>
      <c r="AL175" s="161"/>
      <c r="AM175" s="161"/>
      <c r="AN175" s="161"/>
      <c r="AO175" s="161"/>
      <c r="AP175" s="161"/>
      <c r="AQ175" s="161"/>
      <c r="AR175" s="161"/>
      <c r="AS175" s="161"/>
      <c r="AT175" s="161"/>
      <c r="AU175" s="161"/>
      <c r="AV175" s="161"/>
      <c r="AW175" s="161"/>
      <c r="AX175" s="161"/>
      <c r="AY175" s="161"/>
      <c r="AZ175" s="161"/>
      <c r="BA175" s="161"/>
      <c r="BB175" s="161"/>
      <c r="BC175" s="161"/>
      <c r="BD175" s="161"/>
      <c r="BE175" s="161"/>
      <c r="BF175" s="161"/>
      <c r="BG175" s="161"/>
      <c r="BH175" s="161"/>
      <c r="BI175" s="104"/>
      <c r="BJ175" s="104"/>
      <c r="BK175" s="104"/>
    </row>
    <row r="176" spans="2:103">
      <c r="E176" s="79" t="s">
        <v>241</v>
      </c>
      <c r="F176" s="79"/>
      <c r="G176" s="79" t="s">
        <v>210</v>
      </c>
      <c r="J176" s="4"/>
      <c r="K176" s="9"/>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c r="AL176" s="101"/>
      <c r="AM176" s="101"/>
      <c r="AN176" s="101"/>
      <c r="AO176" s="101"/>
      <c r="AP176" s="101"/>
      <c r="AQ176" s="101"/>
      <c r="AR176" s="101"/>
      <c r="AS176" s="101"/>
      <c r="AT176" s="101"/>
      <c r="AU176" s="101"/>
      <c r="AV176" s="101"/>
      <c r="AW176" s="101"/>
      <c r="AX176" s="101"/>
      <c r="AY176" s="101"/>
      <c r="AZ176" s="101"/>
      <c r="BA176" s="101"/>
      <c r="BB176" s="101"/>
      <c r="BC176" s="101"/>
      <c r="BD176" s="101"/>
      <c r="BE176" s="101"/>
      <c r="BF176" s="101"/>
      <c r="BG176" s="101"/>
      <c r="BH176" s="101"/>
      <c r="BI176" s="6"/>
      <c r="BJ176" s="6"/>
      <c r="BK176" s="6"/>
    </row>
    <row r="177" spans="2:103"/>
    <row r="178" spans="2:103" s="10" customFormat="1">
      <c r="B178" s="30" t="s">
        <v>51</v>
      </c>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c r="AE178" s="30"/>
      <c r="AF178" s="30"/>
      <c r="AG178" s="30"/>
      <c r="AH178" s="30"/>
      <c r="AI178" s="30"/>
      <c r="AJ178" s="30"/>
      <c r="AK178" s="30"/>
      <c r="AL178" s="30"/>
      <c r="AM178" s="30"/>
      <c r="AN178" s="30"/>
      <c r="AO178" s="30"/>
      <c r="AP178" s="30"/>
      <c r="AQ178" s="30"/>
      <c r="AR178" s="30"/>
      <c r="AS178" s="30"/>
      <c r="AT178" s="30"/>
      <c r="AU178" s="30"/>
      <c r="AV178" s="30"/>
      <c r="AW178" s="30"/>
      <c r="AX178" s="30"/>
      <c r="AY178" s="30"/>
      <c r="AZ178" s="30"/>
      <c r="BA178" s="30"/>
      <c r="BB178" s="30"/>
      <c r="BC178" s="30"/>
      <c r="BD178" s="30"/>
      <c r="BE178" s="30"/>
      <c r="BF178" s="30"/>
      <c r="BG178" s="30"/>
      <c r="BH178" s="30"/>
      <c r="BI178" s="30"/>
      <c r="BJ178" s="30"/>
      <c r="BK178" s="30"/>
      <c r="BL178" s="24"/>
      <c r="BM178" s="30"/>
      <c r="BN178" s="30"/>
      <c r="BO178" s="30"/>
      <c r="BP178" s="30"/>
      <c r="BQ178" s="30"/>
      <c r="BR178" s="30"/>
      <c r="BS178" s="30"/>
      <c r="BT178" s="30"/>
      <c r="BU178" s="30"/>
      <c r="BV178" s="30"/>
      <c r="BW178" s="30"/>
      <c r="BX178" s="30"/>
      <c r="BY178" s="30"/>
      <c r="BZ178" s="30"/>
      <c r="CA178" s="30"/>
      <c r="CB178" s="30"/>
      <c r="CC178" s="30"/>
      <c r="CD178" s="30"/>
      <c r="CE178" s="30"/>
      <c r="CF178" s="30"/>
      <c r="CG178" s="30"/>
      <c r="CH178" s="30"/>
      <c r="CI178" s="30"/>
      <c r="CJ178" s="30"/>
      <c r="CK178" s="30"/>
      <c r="CL178" s="30"/>
      <c r="CM178" s="30"/>
      <c r="CN178" s="30"/>
      <c r="CO178" s="30"/>
      <c r="CP178" s="30"/>
      <c r="CQ178" s="30"/>
      <c r="CR178" s="30"/>
      <c r="CS178" s="30"/>
      <c r="CT178" s="30"/>
      <c r="CU178" s="30"/>
      <c r="CV178" s="30"/>
      <c r="CW178" s="31"/>
      <c r="CX178" s="31"/>
      <c r="CY178" s="31"/>
    </row>
    <row r="179" spans="2:103"/>
    <row r="180" spans="2:103"/>
    <row r="181" spans="2:103"/>
    <row r="182" spans="2:103"/>
    <row r="183" spans="2:103"/>
    <row r="184" spans="2:103"/>
    <row r="185" spans="2:103"/>
    <row r="186" spans="2:103"/>
    <row r="187" spans="2:103"/>
    <row r="188" spans="2:103"/>
    <row r="189" spans="2:103"/>
    <row r="190" spans="2:103"/>
    <row r="191" spans="2:103"/>
    <row r="192" spans="2:103"/>
    <row r="193"/>
    <row r="194"/>
    <row r="195"/>
    <row r="196"/>
    <row r="197"/>
    <row r="198"/>
    <row r="199"/>
    <row r="200"/>
    <row r="201"/>
    <row r="202"/>
    <row r="203"/>
    <row r="204"/>
    <row r="205"/>
  </sheetData>
  <conditionalFormatting sqref="H1">
    <cfRule type="containsText" dxfId="6" priority="1" operator="containsText" text="FALSE">
      <formula>NOT(ISERROR(SEARCH("FALSE",H1)))</formula>
    </cfRule>
  </conditionalFormatting>
  <conditionalFormatting sqref="K45:BH46">
    <cfRule type="containsText" dxfId="5" priority="2" operator="containsText" text="FALSE">
      <formula>NOT(ISERROR(SEARCH("FALSE",K45)))</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97190-F906-444A-9F7E-203212C5028E}">
  <sheetPr>
    <tabColor rgb="FFFFFFCC"/>
    <pageSetUpPr autoPageBreaks="0"/>
  </sheetPr>
  <dimension ref="A1:CY308"/>
  <sheetViews>
    <sheetView topLeftCell="A150" zoomScale="110" zoomScaleNormal="110" workbookViewId="0">
      <selection activeCell="A68" sqref="A68"/>
    </sheetView>
  </sheetViews>
  <sheetFormatPr defaultColWidth="0" defaultRowHeight="16.899999999999999" zeroHeight="1"/>
  <cols>
    <col min="1" max="2" width="3.125" style="4" customWidth="1"/>
    <col min="3" max="3" width="3.875" style="4" customWidth="1"/>
    <col min="4" max="4" width="3.125" style="4" customWidth="1"/>
    <col min="5" max="5" width="43.5" style="4" customWidth="1"/>
    <col min="6" max="6" width="2.75" style="4" customWidth="1"/>
    <col min="7" max="7" width="15.75" style="4" customWidth="1"/>
    <col min="8" max="8" width="10.75" style="6" customWidth="1"/>
    <col min="9" max="9" width="2.75" style="6" customWidth="1"/>
    <col min="10" max="10" width="12.875" style="6" customWidth="1"/>
    <col min="11" max="61" width="9.25" style="4" customWidth="1"/>
    <col min="62" max="64" width="9.25" style="4" hidden="1" customWidth="1"/>
    <col min="65" max="16384" width="9.25" style="4" hidden="1"/>
  </cols>
  <sheetData>
    <row r="1" spans="1:63" s="1" customFormat="1">
      <c r="A1" s="1" t="s">
        <v>242</v>
      </c>
      <c r="G1" s="198" t="s">
        <v>145</v>
      </c>
      <c r="H1" s="198"/>
      <c r="I1" s="2"/>
      <c r="J1" s="2"/>
      <c r="K1" s="3">
        <f t="shared" ref="K1:BH1" si="0">DATE(K3-1,4,1)</f>
        <v>43922</v>
      </c>
      <c r="L1" s="3">
        <f t="shared" si="0"/>
        <v>44287</v>
      </c>
      <c r="M1" s="3">
        <f t="shared" si="0"/>
        <v>44652</v>
      </c>
      <c r="N1" s="3">
        <f t="shared" si="0"/>
        <v>45017</v>
      </c>
      <c r="O1" s="3">
        <f t="shared" si="0"/>
        <v>45383</v>
      </c>
      <c r="P1" s="3">
        <f t="shared" si="0"/>
        <v>45748</v>
      </c>
      <c r="Q1" s="3">
        <f t="shared" si="0"/>
        <v>46113</v>
      </c>
      <c r="R1" s="3">
        <f t="shared" si="0"/>
        <v>46478</v>
      </c>
      <c r="S1" s="3">
        <f t="shared" si="0"/>
        <v>46844</v>
      </c>
      <c r="T1" s="3">
        <f t="shared" si="0"/>
        <v>47209</v>
      </c>
      <c r="U1" s="3">
        <f t="shared" si="0"/>
        <v>47574</v>
      </c>
      <c r="V1" s="3">
        <f t="shared" si="0"/>
        <v>47939</v>
      </c>
      <c r="W1" s="3">
        <f t="shared" si="0"/>
        <v>48305</v>
      </c>
      <c r="X1" s="3">
        <f t="shared" si="0"/>
        <v>48670</v>
      </c>
      <c r="Y1" s="3">
        <f t="shared" si="0"/>
        <v>49035</v>
      </c>
      <c r="Z1" s="3">
        <f t="shared" si="0"/>
        <v>49400</v>
      </c>
      <c r="AA1" s="3">
        <f t="shared" si="0"/>
        <v>49766</v>
      </c>
      <c r="AB1" s="3">
        <f t="shared" si="0"/>
        <v>50131</v>
      </c>
      <c r="AC1" s="3">
        <f t="shared" si="0"/>
        <v>50496</v>
      </c>
      <c r="AD1" s="3">
        <f t="shared" si="0"/>
        <v>50861</v>
      </c>
      <c r="AE1" s="3">
        <f t="shared" si="0"/>
        <v>51227</v>
      </c>
      <c r="AF1" s="3">
        <f t="shared" si="0"/>
        <v>51592</v>
      </c>
      <c r="AG1" s="3">
        <f t="shared" si="0"/>
        <v>51957</v>
      </c>
      <c r="AH1" s="3">
        <f t="shared" si="0"/>
        <v>52322</v>
      </c>
      <c r="AI1" s="3">
        <f t="shared" si="0"/>
        <v>52688</v>
      </c>
      <c r="AJ1" s="3">
        <f t="shared" si="0"/>
        <v>53053</v>
      </c>
      <c r="AK1" s="3">
        <f t="shared" si="0"/>
        <v>53418</v>
      </c>
      <c r="AL1" s="3">
        <f t="shared" si="0"/>
        <v>53783</v>
      </c>
      <c r="AM1" s="3">
        <f t="shared" si="0"/>
        <v>54149</v>
      </c>
      <c r="AN1" s="3">
        <f t="shared" si="0"/>
        <v>54514</v>
      </c>
      <c r="AO1" s="3">
        <f t="shared" si="0"/>
        <v>54879</v>
      </c>
      <c r="AP1" s="3">
        <f t="shared" si="0"/>
        <v>55244</v>
      </c>
      <c r="AQ1" s="3">
        <f t="shared" si="0"/>
        <v>55610</v>
      </c>
      <c r="AR1" s="3">
        <f t="shared" si="0"/>
        <v>55975</v>
      </c>
      <c r="AS1" s="3">
        <f t="shared" si="0"/>
        <v>56340</v>
      </c>
      <c r="AT1" s="3">
        <f t="shared" si="0"/>
        <v>56705</v>
      </c>
      <c r="AU1" s="3">
        <f t="shared" si="0"/>
        <v>57071</v>
      </c>
      <c r="AV1" s="3">
        <f t="shared" si="0"/>
        <v>57436</v>
      </c>
      <c r="AW1" s="3">
        <f t="shared" si="0"/>
        <v>57801</v>
      </c>
      <c r="AX1" s="3">
        <f t="shared" si="0"/>
        <v>58166</v>
      </c>
      <c r="AY1" s="3">
        <f t="shared" si="0"/>
        <v>58532</v>
      </c>
      <c r="AZ1" s="3">
        <f t="shared" si="0"/>
        <v>58897</v>
      </c>
      <c r="BA1" s="3">
        <f t="shared" si="0"/>
        <v>59262</v>
      </c>
      <c r="BB1" s="3">
        <f t="shared" si="0"/>
        <v>59627</v>
      </c>
      <c r="BC1" s="3">
        <f t="shared" si="0"/>
        <v>59993</v>
      </c>
      <c r="BD1" s="3">
        <f t="shared" si="0"/>
        <v>60358</v>
      </c>
      <c r="BE1" s="3">
        <f t="shared" si="0"/>
        <v>60723</v>
      </c>
      <c r="BF1" s="3">
        <f t="shared" si="0"/>
        <v>61088</v>
      </c>
      <c r="BG1" s="3">
        <f t="shared" si="0"/>
        <v>61454</v>
      </c>
      <c r="BH1" s="3">
        <f t="shared" si="0"/>
        <v>61819</v>
      </c>
    </row>
    <row r="2" spans="1:63" s="1" customFormat="1">
      <c r="H2" s="2"/>
      <c r="I2" s="2"/>
      <c r="J2" s="2"/>
      <c r="K2" s="3">
        <f t="shared" ref="K2:BH2" si="1">DATE(K3,3,31)</f>
        <v>44286</v>
      </c>
      <c r="L2" s="3">
        <f t="shared" si="1"/>
        <v>44651</v>
      </c>
      <c r="M2" s="3">
        <f t="shared" si="1"/>
        <v>45016</v>
      </c>
      <c r="N2" s="3">
        <f t="shared" si="1"/>
        <v>45382</v>
      </c>
      <c r="O2" s="3">
        <f t="shared" si="1"/>
        <v>45747</v>
      </c>
      <c r="P2" s="3">
        <f t="shared" si="1"/>
        <v>46112</v>
      </c>
      <c r="Q2" s="3">
        <f t="shared" si="1"/>
        <v>46477</v>
      </c>
      <c r="R2" s="3">
        <f t="shared" si="1"/>
        <v>46843</v>
      </c>
      <c r="S2" s="3">
        <f t="shared" si="1"/>
        <v>47208</v>
      </c>
      <c r="T2" s="3">
        <f t="shared" si="1"/>
        <v>47573</v>
      </c>
      <c r="U2" s="3">
        <f t="shared" si="1"/>
        <v>47938</v>
      </c>
      <c r="V2" s="3">
        <f t="shared" si="1"/>
        <v>48304</v>
      </c>
      <c r="W2" s="3">
        <f t="shared" si="1"/>
        <v>48669</v>
      </c>
      <c r="X2" s="3">
        <f t="shared" si="1"/>
        <v>49034</v>
      </c>
      <c r="Y2" s="3">
        <f t="shared" si="1"/>
        <v>49399</v>
      </c>
      <c r="Z2" s="3">
        <f t="shared" si="1"/>
        <v>49765</v>
      </c>
      <c r="AA2" s="3">
        <f t="shared" si="1"/>
        <v>50130</v>
      </c>
      <c r="AB2" s="3">
        <f t="shared" si="1"/>
        <v>50495</v>
      </c>
      <c r="AC2" s="3">
        <f t="shared" si="1"/>
        <v>50860</v>
      </c>
      <c r="AD2" s="3">
        <f t="shared" si="1"/>
        <v>51226</v>
      </c>
      <c r="AE2" s="3">
        <f t="shared" si="1"/>
        <v>51591</v>
      </c>
      <c r="AF2" s="3">
        <f t="shared" si="1"/>
        <v>51956</v>
      </c>
      <c r="AG2" s="3">
        <f t="shared" si="1"/>
        <v>52321</v>
      </c>
      <c r="AH2" s="3">
        <f t="shared" si="1"/>
        <v>52687</v>
      </c>
      <c r="AI2" s="3">
        <f t="shared" si="1"/>
        <v>53052</v>
      </c>
      <c r="AJ2" s="3">
        <f t="shared" si="1"/>
        <v>53417</v>
      </c>
      <c r="AK2" s="3">
        <f t="shared" si="1"/>
        <v>53782</v>
      </c>
      <c r="AL2" s="3">
        <f t="shared" si="1"/>
        <v>54148</v>
      </c>
      <c r="AM2" s="3">
        <f t="shared" si="1"/>
        <v>54513</v>
      </c>
      <c r="AN2" s="3">
        <f t="shared" si="1"/>
        <v>54878</v>
      </c>
      <c r="AO2" s="3">
        <f t="shared" si="1"/>
        <v>55243</v>
      </c>
      <c r="AP2" s="3">
        <f t="shared" si="1"/>
        <v>55609</v>
      </c>
      <c r="AQ2" s="3">
        <f t="shared" si="1"/>
        <v>55974</v>
      </c>
      <c r="AR2" s="3">
        <f t="shared" si="1"/>
        <v>56339</v>
      </c>
      <c r="AS2" s="3">
        <f t="shared" si="1"/>
        <v>56704</v>
      </c>
      <c r="AT2" s="3">
        <f t="shared" si="1"/>
        <v>57070</v>
      </c>
      <c r="AU2" s="3">
        <f t="shared" si="1"/>
        <v>57435</v>
      </c>
      <c r="AV2" s="3">
        <f t="shared" si="1"/>
        <v>57800</v>
      </c>
      <c r="AW2" s="3">
        <f t="shared" si="1"/>
        <v>58165</v>
      </c>
      <c r="AX2" s="3">
        <f t="shared" si="1"/>
        <v>58531</v>
      </c>
      <c r="AY2" s="3">
        <f t="shared" si="1"/>
        <v>58896</v>
      </c>
      <c r="AZ2" s="3">
        <f t="shared" si="1"/>
        <v>59261</v>
      </c>
      <c r="BA2" s="3">
        <f t="shared" si="1"/>
        <v>59626</v>
      </c>
      <c r="BB2" s="3">
        <f t="shared" si="1"/>
        <v>59992</v>
      </c>
      <c r="BC2" s="3">
        <f t="shared" si="1"/>
        <v>60357</v>
      </c>
      <c r="BD2" s="3">
        <f t="shared" si="1"/>
        <v>60722</v>
      </c>
      <c r="BE2" s="3">
        <f t="shared" si="1"/>
        <v>61087</v>
      </c>
      <c r="BF2" s="3">
        <f t="shared" si="1"/>
        <v>61453</v>
      </c>
      <c r="BG2" s="3">
        <f t="shared" si="1"/>
        <v>61818</v>
      </c>
      <c r="BH2" s="3">
        <f t="shared" si="1"/>
        <v>62183</v>
      </c>
    </row>
    <row r="3" spans="1:63" s="1" customFormat="1">
      <c r="E3" s="1" t="s">
        <v>53</v>
      </c>
      <c r="G3" s="1" t="s">
        <v>102</v>
      </c>
      <c r="H3" s="1" t="s">
        <v>146</v>
      </c>
      <c r="J3" s="1" t="s">
        <v>243</v>
      </c>
      <c r="K3" s="1">
        <v>2021</v>
      </c>
      <c r="L3" s="1">
        <v>2022</v>
      </c>
      <c r="M3" s="1">
        <v>2023</v>
      </c>
      <c r="N3" s="1">
        <v>2024</v>
      </c>
      <c r="O3" s="1">
        <v>2025</v>
      </c>
      <c r="P3" s="1">
        <v>2026</v>
      </c>
      <c r="Q3" s="1">
        <v>2027</v>
      </c>
      <c r="R3" s="1">
        <v>2028</v>
      </c>
      <c r="S3" s="1">
        <v>2029</v>
      </c>
      <c r="T3" s="1">
        <v>2030</v>
      </c>
      <c r="U3" s="1">
        <v>2031</v>
      </c>
      <c r="V3" s="1">
        <v>2032</v>
      </c>
      <c r="W3" s="1">
        <v>2033</v>
      </c>
      <c r="X3" s="1">
        <v>2034</v>
      </c>
      <c r="Y3" s="1">
        <v>2035</v>
      </c>
      <c r="Z3" s="1">
        <v>2036</v>
      </c>
      <c r="AA3" s="1">
        <v>2037</v>
      </c>
      <c r="AB3" s="1">
        <v>2038</v>
      </c>
      <c r="AC3" s="1">
        <v>2039</v>
      </c>
      <c r="AD3" s="1">
        <v>2040</v>
      </c>
      <c r="AE3" s="1">
        <v>2041</v>
      </c>
      <c r="AF3" s="1">
        <v>2042</v>
      </c>
      <c r="AG3" s="1">
        <v>2043</v>
      </c>
      <c r="AH3" s="1">
        <v>2044</v>
      </c>
      <c r="AI3" s="1">
        <v>2045</v>
      </c>
      <c r="AJ3" s="1">
        <v>2046</v>
      </c>
      <c r="AK3" s="1">
        <v>2047</v>
      </c>
      <c r="AL3" s="1">
        <v>2048</v>
      </c>
      <c r="AM3" s="1">
        <v>2049</v>
      </c>
      <c r="AN3" s="1">
        <v>2050</v>
      </c>
      <c r="AO3" s="1">
        <v>2051</v>
      </c>
      <c r="AP3" s="1">
        <v>2052</v>
      </c>
      <c r="AQ3" s="1">
        <v>2053</v>
      </c>
      <c r="AR3" s="1">
        <v>2054</v>
      </c>
      <c r="AS3" s="1">
        <v>2055</v>
      </c>
      <c r="AT3" s="1">
        <v>2056</v>
      </c>
      <c r="AU3" s="1">
        <v>2057</v>
      </c>
      <c r="AV3" s="1">
        <v>2058</v>
      </c>
      <c r="AW3" s="1">
        <v>2059</v>
      </c>
      <c r="AX3" s="1">
        <v>2060</v>
      </c>
      <c r="AY3" s="1">
        <v>2061</v>
      </c>
      <c r="AZ3" s="1">
        <v>2062</v>
      </c>
      <c r="BA3" s="1">
        <v>2063</v>
      </c>
      <c r="BB3" s="1">
        <v>2064</v>
      </c>
      <c r="BC3" s="1">
        <v>2065</v>
      </c>
      <c r="BD3" s="1">
        <v>2066</v>
      </c>
      <c r="BE3" s="1">
        <v>2067</v>
      </c>
      <c r="BF3" s="1">
        <v>2068</v>
      </c>
      <c r="BG3" s="1">
        <v>2069</v>
      </c>
      <c r="BH3" s="1">
        <v>2070</v>
      </c>
      <c r="BI3" s="2"/>
    </row>
    <row r="4" spans="1:63">
      <c r="A4"/>
      <c r="H4" s="4"/>
      <c r="I4" s="4"/>
      <c r="J4" s="4"/>
      <c r="X4" s="5"/>
      <c r="Y4" s="5"/>
      <c r="Z4" s="5"/>
      <c r="AA4" s="5"/>
      <c r="AB4" s="5"/>
      <c r="AC4" s="5"/>
      <c r="AD4" s="5"/>
      <c r="BI4" s="6"/>
    </row>
    <row r="5" spans="1:63">
      <c r="B5" s="225">
        <v>0</v>
      </c>
      <c r="C5" s="225" t="s">
        <v>59</v>
      </c>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8"/>
      <c r="BJ5" s="8"/>
      <c r="BK5" s="8"/>
    </row>
    <row r="6" spans="1:63">
      <c r="H6" s="4"/>
      <c r="I6" s="4"/>
      <c r="J6" s="4"/>
    </row>
    <row r="7" spans="1:63">
      <c r="E7" s="4" t="s">
        <v>149</v>
      </c>
      <c r="G7" s="4" t="s">
        <v>150</v>
      </c>
      <c r="J7" s="4"/>
      <c r="K7" s="43"/>
      <c r="L7" s="74">
        <f>CHOOSE(Interface!$H$7,LBCCS!L9,NEP!L9)</f>
        <v>0</v>
      </c>
      <c r="M7" s="119">
        <f>CHOOSE(Interface!$H$7,LBCCS!M9,NEP!M9)</f>
        <v>0</v>
      </c>
      <c r="N7" s="119">
        <f>CHOOSE(Interface!$H$7,LBCCS!N9,NEP!N9)</f>
        <v>0</v>
      </c>
      <c r="O7" s="119">
        <f>CHOOSE(Interface!$H$7,LBCCS!O9,NEP!O9)</f>
        <v>0</v>
      </c>
      <c r="P7" s="119">
        <f>CHOOSE(Interface!$H$7,LBCCS!P9,NEP!P9)</f>
        <v>1</v>
      </c>
      <c r="Q7" s="119">
        <f>CHOOSE(Interface!$H$7,LBCCS!Q9,NEP!Q9)</f>
        <v>1</v>
      </c>
      <c r="R7" s="119">
        <f>CHOOSE(Interface!$H$7,LBCCS!R9,NEP!R9)</f>
        <v>1</v>
      </c>
      <c r="S7" s="141">
        <f>CHOOSE(Interface!$H$7,LBCCS!S9,NEP!S9)</f>
        <v>1</v>
      </c>
      <c r="T7" s="119">
        <f>CHOOSE(Interface!$H$7,LBCCS!T9,NEP!T9)</f>
        <v>0</v>
      </c>
      <c r="U7" s="119">
        <f>CHOOSE(Interface!$H$7,LBCCS!U9,NEP!U9)</f>
        <v>0</v>
      </c>
      <c r="V7" s="119">
        <f>CHOOSE(Interface!$H$7,LBCCS!V9,NEP!V9)</f>
        <v>0</v>
      </c>
      <c r="W7" s="119">
        <f>CHOOSE(Interface!$H$7,LBCCS!W9,NEP!W9)</f>
        <v>0</v>
      </c>
      <c r="X7" s="119">
        <f>CHOOSE(Interface!$H$7,LBCCS!X9,NEP!X9)</f>
        <v>0</v>
      </c>
      <c r="Y7" s="119">
        <f>CHOOSE(Interface!$H$7,LBCCS!Y9,NEP!Y9)</f>
        <v>0</v>
      </c>
      <c r="Z7" s="119">
        <f>CHOOSE(Interface!$H$7,LBCCS!Z9,NEP!Z9)</f>
        <v>0</v>
      </c>
      <c r="AA7" s="119">
        <f>CHOOSE(Interface!$H$7,LBCCS!AA9,NEP!AA9)</f>
        <v>0</v>
      </c>
      <c r="AB7" s="119">
        <f>CHOOSE(Interface!$H$7,LBCCS!AB9,NEP!AB9)</f>
        <v>0</v>
      </c>
      <c r="AC7" s="119">
        <f>CHOOSE(Interface!$H$7,LBCCS!AC9,NEP!AC9)</f>
        <v>0</v>
      </c>
      <c r="AD7" s="119">
        <f>CHOOSE(Interface!$H$7,LBCCS!AD9,NEP!AD9)</f>
        <v>0</v>
      </c>
      <c r="AE7" s="119">
        <f>CHOOSE(Interface!$H$7,LBCCS!AE9,NEP!AE9)</f>
        <v>0</v>
      </c>
      <c r="AF7" s="119">
        <f>CHOOSE(Interface!$H$7,LBCCS!AF9,NEP!AF9)</f>
        <v>0</v>
      </c>
      <c r="AG7" s="119">
        <f>CHOOSE(Interface!$H$7,LBCCS!AG9,NEP!AG9)</f>
        <v>0</v>
      </c>
      <c r="AH7" s="119">
        <f>CHOOSE(Interface!$H$7,LBCCS!AH9,NEP!AH9)</f>
        <v>0</v>
      </c>
      <c r="AI7" s="119">
        <f>CHOOSE(Interface!$H$7,LBCCS!AI9,NEP!AI9)</f>
        <v>0</v>
      </c>
      <c r="AJ7" s="119">
        <f>CHOOSE(Interface!$H$7,LBCCS!AJ9,NEP!AJ9)</f>
        <v>0</v>
      </c>
      <c r="AK7" s="119">
        <f>CHOOSE(Interface!$H$7,LBCCS!AK9,NEP!AK9)</f>
        <v>0</v>
      </c>
      <c r="AL7" s="119">
        <f>CHOOSE(Interface!$H$7,LBCCS!AL9,NEP!AL9)</f>
        <v>0</v>
      </c>
      <c r="AM7" s="119">
        <f>CHOOSE(Interface!$H$7,LBCCS!AM9,NEP!AM9)</f>
        <v>0</v>
      </c>
      <c r="AN7" s="119">
        <f>CHOOSE(Interface!$H$7,LBCCS!AN9,NEP!AN9)</f>
        <v>0</v>
      </c>
      <c r="AO7" s="119">
        <f>CHOOSE(Interface!$H$7,LBCCS!AO9,NEP!AO9)</f>
        <v>0</v>
      </c>
      <c r="AP7" s="119">
        <f>CHOOSE(Interface!$H$7,LBCCS!AP9,NEP!AP9)</f>
        <v>0</v>
      </c>
      <c r="AQ7" s="119">
        <f>CHOOSE(Interface!$H$7,LBCCS!AQ9,NEP!AQ9)</f>
        <v>0</v>
      </c>
      <c r="AR7" s="119">
        <f>CHOOSE(Interface!$H$7,LBCCS!AR9,NEP!AR9)</f>
        <v>0</v>
      </c>
      <c r="AS7" s="119">
        <f>CHOOSE(Interface!$H$7,LBCCS!AS9,NEP!AS9)</f>
        <v>0</v>
      </c>
      <c r="AT7" s="119">
        <f>CHOOSE(Interface!$H$7,LBCCS!AT9,NEP!AT9)</f>
        <v>0</v>
      </c>
      <c r="AU7" s="119">
        <f>CHOOSE(Interface!$H$7,LBCCS!AU9,NEP!AU9)</f>
        <v>0</v>
      </c>
      <c r="AV7" s="119">
        <f>CHOOSE(Interface!$H$7,LBCCS!AV9,NEP!AV9)</f>
        <v>0</v>
      </c>
      <c r="AW7" s="119">
        <f>CHOOSE(Interface!$H$7,LBCCS!AW9,NEP!AW9)</f>
        <v>0</v>
      </c>
      <c r="AX7" s="119">
        <f>CHOOSE(Interface!$H$7,LBCCS!AX9,NEP!AX9)</f>
        <v>0</v>
      </c>
      <c r="AY7" s="119">
        <f>CHOOSE(Interface!$H$7,LBCCS!AY9,NEP!AY9)</f>
        <v>0</v>
      </c>
      <c r="AZ7" s="119">
        <f>CHOOSE(Interface!$H$7,LBCCS!AZ9,NEP!AZ9)</f>
        <v>0</v>
      </c>
      <c r="BA7" s="119">
        <f>CHOOSE(Interface!$H$7,LBCCS!BA9,NEP!BA9)</f>
        <v>0</v>
      </c>
      <c r="BB7" s="119">
        <f>CHOOSE(Interface!$H$7,LBCCS!BB9,NEP!BB9)</f>
        <v>0</v>
      </c>
      <c r="BC7" s="119">
        <f>CHOOSE(Interface!$H$7,LBCCS!BC9,NEP!BC9)</f>
        <v>0</v>
      </c>
      <c r="BD7" s="119">
        <f>CHOOSE(Interface!$H$7,LBCCS!BD9,NEP!BD9)</f>
        <v>0</v>
      </c>
      <c r="BE7" s="119">
        <f>CHOOSE(Interface!$H$7,LBCCS!BE9,NEP!BE9)</f>
        <v>0</v>
      </c>
      <c r="BF7" s="119">
        <f>CHOOSE(Interface!$H$7,LBCCS!BF9,NEP!BF9)</f>
        <v>0</v>
      </c>
      <c r="BG7" s="119">
        <f>CHOOSE(Interface!$H$7,LBCCS!BG9,NEP!BG9)</f>
        <v>0</v>
      </c>
      <c r="BH7" s="119">
        <f>CHOOSE(Interface!$H$7,LBCCS!BH9,NEP!BH9)</f>
        <v>0</v>
      </c>
      <c r="BI7" s="6"/>
      <c r="BJ7" s="6"/>
      <c r="BK7" s="6"/>
    </row>
    <row r="8" spans="1:63">
      <c r="E8" s="4" t="s">
        <v>151</v>
      </c>
      <c r="G8" s="4" t="s">
        <v>150</v>
      </c>
      <c r="J8" s="4"/>
      <c r="K8" s="43"/>
      <c r="L8" s="74">
        <f>CHOOSE(Interface!$H$7,LBCCS!L10,NEP!L10)</f>
        <v>0</v>
      </c>
      <c r="M8" s="119">
        <f>CHOOSE(Interface!$H$7,LBCCS!M10,NEP!M10)</f>
        <v>0</v>
      </c>
      <c r="N8" s="119">
        <f>CHOOSE(Interface!$H$7,LBCCS!N10,NEP!N10)</f>
        <v>0</v>
      </c>
      <c r="O8" s="119">
        <f>CHOOSE(Interface!$H$7,LBCCS!O10,NEP!O10)</f>
        <v>0</v>
      </c>
      <c r="P8" s="119">
        <f>CHOOSE(Interface!$H$7,LBCCS!P10,NEP!P10)</f>
        <v>0</v>
      </c>
      <c r="Q8" s="119">
        <f>CHOOSE(Interface!$H$7,LBCCS!Q10,NEP!Q10)</f>
        <v>0</v>
      </c>
      <c r="R8" s="119">
        <f>CHOOSE(Interface!$H$7,LBCCS!R10,NEP!R10)</f>
        <v>0</v>
      </c>
      <c r="S8" s="141">
        <f>CHOOSE(Interface!$H$7,LBCCS!S10,NEP!S10)</f>
        <v>1</v>
      </c>
      <c r="T8" s="119">
        <f>CHOOSE(Interface!$H$7,LBCCS!T10,NEP!T10)</f>
        <v>0</v>
      </c>
      <c r="U8" s="119">
        <f>CHOOSE(Interface!$H$7,LBCCS!U10,NEP!U10)</f>
        <v>0</v>
      </c>
      <c r="V8" s="119">
        <f>CHOOSE(Interface!$H$7,LBCCS!V10,NEP!V10)</f>
        <v>0</v>
      </c>
      <c r="W8" s="119">
        <f>CHOOSE(Interface!$H$7,LBCCS!W10,NEP!W10)</f>
        <v>0</v>
      </c>
      <c r="X8" s="119">
        <f>CHOOSE(Interface!$H$7,LBCCS!X10,NEP!X10)</f>
        <v>0</v>
      </c>
      <c r="Y8" s="119">
        <f>CHOOSE(Interface!$H$7,LBCCS!Y10,NEP!Y10)</f>
        <v>0</v>
      </c>
      <c r="Z8" s="119">
        <f>CHOOSE(Interface!$H$7,LBCCS!Z10,NEP!Z10)</f>
        <v>0</v>
      </c>
      <c r="AA8" s="119">
        <f>CHOOSE(Interface!$H$7,LBCCS!AA10,NEP!AA10)</f>
        <v>0</v>
      </c>
      <c r="AB8" s="119">
        <f>CHOOSE(Interface!$H$7,LBCCS!AB10,NEP!AB10)</f>
        <v>0</v>
      </c>
      <c r="AC8" s="119">
        <f>CHOOSE(Interface!$H$7,LBCCS!AC10,NEP!AC10)</f>
        <v>0</v>
      </c>
      <c r="AD8" s="119">
        <f>CHOOSE(Interface!$H$7,LBCCS!AD10,NEP!AD10)</f>
        <v>0</v>
      </c>
      <c r="AE8" s="119">
        <f>CHOOSE(Interface!$H$7,LBCCS!AE10,NEP!AE10)</f>
        <v>0</v>
      </c>
      <c r="AF8" s="119">
        <f>CHOOSE(Interface!$H$7,LBCCS!AF10,NEP!AF10)</f>
        <v>0</v>
      </c>
      <c r="AG8" s="119">
        <f>CHOOSE(Interface!$H$7,LBCCS!AG10,NEP!AG10)</f>
        <v>0</v>
      </c>
      <c r="AH8" s="119">
        <f>CHOOSE(Interface!$H$7,LBCCS!AH10,NEP!AH10)</f>
        <v>0</v>
      </c>
      <c r="AI8" s="119">
        <f>CHOOSE(Interface!$H$7,LBCCS!AI10,NEP!AI10)</f>
        <v>0</v>
      </c>
      <c r="AJ8" s="119">
        <f>CHOOSE(Interface!$H$7,LBCCS!AJ10,NEP!AJ10)</f>
        <v>0</v>
      </c>
      <c r="AK8" s="119">
        <f>CHOOSE(Interface!$H$7,LBCCS!AK10,NEP!AK10)</f>
        <v>0</v>
      </c>
      <c r="AL8" s="119">
        <f>CHOOSE(Interface!$H$7,LBCCS!AL10,NEP!AL10)</f>
        <v>0</v>
      </c>
      <c r="AM8" s="119">
        <f>CHOOSE(Interface!$H$7,LBCCS!AM10,NEP!AM10)</f>
        <v>0</v>
      </c>
      <c r="AN8" s="119">
        <f>CHOOSE(Interface!$H$7,LBCCS!AN10,NEP!AN10)</f>
        <v>0</v>
      </c>
      <c r="AO8" s="119">
        <f>CHOOSE(Interface!$H$7,LBCCS!AO10,NEP!AO10)</f>
        <v>0</v>
      </c>
      <c r="AP8" s="119">
        <f>CHOOSE(Interface!$H$7,LBCCS!AP10,NEP!AP10)</f>
        <v>0</v>
      </c>
      <c r="AQ8" s="119">
        <f>CHOOSE(Interface!$H$7,LBCCS!AQ10,NEP!AQ10)</f>
        <v>0</v>
      </c>
      <c r="AR8" s="119">
        <f>CHOOSE(Interface!$H$7,LBCCS!AR10,NEP!AR10)</f>
        <v>0</v>
      </c>
      <c r="AS8" s="119">
        <f>CHOOSE(Interface!$H$7,LBCCS!AS10,NEP!AS10)</f>
        <v>0</v>
      </c>
      <c r="AT8" s="119">
        <f>CHOOSE(Interface!$H$7,LBCCS!AT10,NEP!AT10)</f>
        <v>0</v>
      </c>
      <c r="AU8" s="119">
        <f>CHOOSE(Interface!$H$7,LBCCS!AU10,NEP!AU10)</f>
        <v>0</v>
      </c>
      <c r="AV8" s="119">
        <f>CHOOSE(Interface!$H$7,LBCCS!AV10,NEP!AV10)</f>
        <v>0</v>
      </c>
      <c r="AW8" s="119">
        <f>CHOOSE(Interface!$H$7,LBCCS!AW10,NEP!AW10)</f>
        <v>0</v>
      </c>
      <c r="AX8" s="119">
        <f>CHOOSE(Interface!$H$7,LBCCS!AX10,NEP!AX10)</f>
        <v>0</v>
      </c>
      <c r="AY8" s="119">
        <f>CHOOSE(Interface!$H$7,LBCCS!AY10,NEP!AY10)</f>
        <v>0</v>
      </c>
      <c r="AZ8" s="119">
        <f>CHOOSE(Interface!$H$7,LBCCS!AZ10,NEP!AZ10)</f>
        <v>0</v>
      </c>
      <c r="BA8" s="119">
        <f>CHOOSE(Interface!$H$7,LBCCS!BA10,NEP!BA10)</f>
        <v>0</v>
      </c>
      <c r="BB8" s="119">
        <f>CHOOSE(Interface!$H$7,LBCCS!BB10,NEP!BB10)</f>
        <v>0</v>
      </c>
      <c r="BC8" s="119">
        <f>CHOOSE(Interface!$H$7,LBCCS!BC10,NEP!BC10)</f>
        <v>0</v>
      </c>
      <c r="BD8" s="119">
        <f>CHOOSE(Interface!$H$7,LBCCS!BD10,NEP!BD10)</f>
        <v>0</v>
      </c>
      <c r="BE8" s="119">
        <f>CHOOSE(Interface!$H$7,LBCCS!BE10,NEP!BE10)</f>
        <v>0</v>
      </c>
      <c r="BF8" s="119">
        <f>CHOOSE(Interface!$H$7,LBCCS!BF10,NEP!BF10)</f>
        <v>0</v>
      </c>
      <c r="BG8" s="119">
        <f>CHOOSE(Interface!$H$7,LBCCS!BG10,NEP!BG10)</f>
        <v>0</v>
      </c>
      <c r="BH8" s="119">
        <f>CHOOSE(Interface!$H$7,LBCCS!BH10,NEP!BH10)</f>
        <v>0</v>
      </c>
      <c r="BI8" s="6"/>
      <c r="BJ8" s="6"/>
      <c r="BK8" s="6"/>
    </row>
    <row r="9" spans="1:63">
      <c r="E9" s="4" t="s">
        <v>152</v>
      </c>
      <c r="G9" s="4" t="s">
        <v>150</v>
      </c>
      <c r="J9" s="4"/>
      <c r="K9" s="44"/>
      <c r="L9" s="75">
        <f>CHOOSE(Interface!$H$7,LBCCS!L11,NEP!L11)</f>
        <v>0</v>
      </c>
      <c r="M9" s="75">
        <f>CHOOSE(Interface!$H$7,LBCCS!M11,NEP!M11)</f>
        <v>0</v>
      </c>
      <c r="N9" s="75">
        <f>CHOOSE(Interface!$H$7,LBCCS!N11,NEP!N11)</f>
        <v>0</v>
      </c>
      <c r="O9" s="75">
        <f>CHOOSE(Interface!$H$7,LBCCS!O11,NEP!O11)</f>
        <v>0</v>
      </c>
      <c r="P9" s="75">
        <f>CHOOSE(Interface!$H$7,LBCCS!P11,NEP!P11)</f>
        <v>0</v>
      </c>
      <c r="Q9" s="75">
        <f>CHOOSE(Interface!$H$7,LBCCS!Q11,NEP!Q11)</f>
        <v>0</v>
      </c>
      <c r="R9" s="75">
        <f>CHOOSE(Interface!$H$7,LBCCS!R11,NEP!R11)</f>
        <v>0</v>
      </c>
      <c r="S9" s="75">
        <f>CHOOSE(Interface!$H$7,LBCCS!S11,NEP!S11)</f>
        <v>1</v>
      </c>
      <c r="T9" s="75">
        <f>CHOOSE(Interface!$H$7,LBCCS!T11,NEP!T11)</f>
        <v>1</v>
      </c>
      <c r="U9" s="75">
        <f>CHOOSE(Interface!$H$7,LBCCS!U11,NEP!U11)</f>
        <v>1</v>
      </c>
      <c r="V9" s="75">
        <f>CHOOSE(Interface!$H$7,LBCCS!V11,NEP!V11)</f>
        <v>1</v>
      </c>
      <c r="W9" s="75">
        <f>CHOOSE(Interface!$H$7,LBCCS!W11,NEP!W11)</f>
        <v>1</v>
      </c>
      <c r="X9" s="75">
        <f>CHOOSE(Interface!$H$7,LBCCS!X11,NEP!X11)</f>
        <v>1</v>
      </c>
      <c r="Y9" s="75">
        <f>CHOOSE(Interface!$H$7,LBCCS!Y11,NEP!Y11)</f>
        <v>1</v>
      </c>
      <c r="Z9" s="75">
        <f>CHOOSE(Interface!$H$7,LBCCS!Z11,NEP!Z11)</f>
        <v>1</v>
      </c>
      <c r="AA9" s="75">
        <f>CHOOSE(Interface!$H$7,LBCCS!AA11,NEP!AA11)</f>
        <v>1</v>
      </c>
      <c r="AB9" s="75">
        <f>CHOOSE(Interface!$H$7,LBCCS!AB11,NEP!AB11)</f>
        <v>1</v>
      </c>
      <c r="AC9" s="75">
        <f>CHOOSE(Interface!$H$7,LBCCS!AC11,NEP!AC11)</f>
        <v>1</v>
      </c>
      <c r="AD9" s="75">
        <f>CHOOSE(Interface!$H$7,LBCCS!AD11,NEP!AD11)</f>
        <v>1</v>
      </c>
      <c r="AE9" s="75">
        <f>CHOOSE(Interface!$H$7,LBCCS!AE11,NEP!AE11)</f>
        <v>1</v>
      </c>
      <c r="AF9" s="75">
        <f>CHOOSE(Interface!$H$7,LBCCS!AF11,NEP!AF11)</f>
        <v>1</v>
      </c>
      <c r="AG9" s="75">
        <f>CHOOSE(Interface!$H$7,LBCCS!AG11,NEP!AG11)</f>
        <v>1</v>
      </c>
      <c r="AH9" s="75">
        <f>CHOOSE(Interface!$H$7,LBCCS!AH11,NEP!AH11)</f>
        <v>1</v>
      </c>
      <c r="AI9" s="75">
        <f>CHOOSE(Interface!$H$7,LBCCS!AI11,NEP!AI11)</f>
        <v>1</v>
      </c>
      <c r="AJ9" s="75">
        <f>CHOOSE(Interface!$H$7,LBCCS!AJ11,NEP!AJ11)</f>
        <v>1</v>
      </c>
      <c r="AK9" s="75">
        <f>CHOOSE(Interface!$H$7,LBCCS!AK11,NEP!AK11)</f>
        <v>1</v>
      </c>
      <c r="AL9" s="75">
        <f>CHOOSE(Interface!$H$7,LBCCS!AL11,NEP!AL11)</f>
        <v>1</v>
      </c>
      <c r="AM9" s="75">
        <f>CHOOSE(Interface!$H$7,LBCCS!AM11,NEP!AM11)</f>
        <v>1</v>
      </c>
      <c r="AN9" s="75">
        <f>CHOOSE(Interface!$H$7,LBCCS!AN11,NEP!AN11)</f>
        <v>1</v>
      </c>
      <c r="AO9" s="75">
        <f>CHOOSE(Interface!$H$7,LBCCS!AO11,NEP!AO11)</f>
        <v>1</v>
      </c>
      <c r="AP9" s="75">
        <f>CHOOSE(Interface!$H$7,LBCCS!AP11,NEP!AP11)</f>
        <v>1</v>
      </c>
      <c r="AQ9" s="75">
        <f>CHOOSE(Interface!$H$7,LBCCS!AQ11,NEP!AQ11)</f>
        <v>1</v>
      </c>
      <c r="AR9" s="75">
        <f>CHOOSE(Interface!$H$7,LBCCS!AR11,NEP!AR11)</f>
        <v>1</v>
      </c>
      <c r="AS9" s="75">
        <f>CHOOSE(Interface!$H$7,LBCCS!AS11,NEP!AS11)</f>
        <v>0</v>
      </c>
      <c r="AT9" s="75">
        <f>CHOOSE(Interface!$H$7,LBCCS!AT11,NEP!AT11)</f>
        <v>0</v>
      </c>
      <c r="AU9" s="75">
        <f>CHOOSE(Interface!$H$7,LBCCS!AU11,NEP!AU11)</f>
        <v>0</v>
      </c>
      <c r="AV9" s="75">
        <f>CHOOSE(Interface!$H$7,LBCCS!AV11,NEP!AV11)</f>
        <v>0</v>
      </c>
      <c r="AW9" s="75">
        <f>CHOOSE(Interface!$H$7,LBCCS!AW11,NEP!AW11)</f>
        <v>0</v>
      </c>
      <c r="AX9" s="75">
        <f>CHOOSE(Interface!$H$7,LBCCS!AX11,NEP!AX11)</f>
        <v>0</v>
      </c>
      <c r="AY9" s="75">
        <f>CHOOSE(Interface!$H$7,LBCCS!AY11,NEP!AY11)</f>
        <v>0</v>
      </c>
      <c r="AZ9" s="75">
        <f>CHOOSE(Interface!$H$7,LBCCS!AZ11,NEP!AZ11)</f>
        <v>0</v>
      </c>
      <c r="BA9" s="75">
        <f>CHOOSE(Interface!$H$7,LBCCS!BA11,NEP!BA11)</f>
        <v>0</v>
      </c>
      <c r="BB9" s="75">
        <f>CHOOSE(Interface!$H$7,LBCCS!BB11,NEP!BB11)</f>
        <v>0</v>
      </c>
      <c r="BC9" s="75">
        <f>CHOOSE(Interface!$H$7,LBCCS!BC11,NEP!BC11)</f>
        <v>0</v>
      </c>
      <c r="BD9" s="75">
        <f>CHOOSE(Interface!$H$7,LBCCS!BD11,NEP!BD11)</f>
        <v>0</v>
      </c>
      <c r="BE9" s="75">
        <f>CHOOSE(Interface!$H$7,LBCCS!BE11,NEP!BE11)</f>
        <v>0</v>
      </c>
      <c r="BF9" s="75">
        <f>CHOOSE(Interface!$H$7,LBCCS!BF11,NEP!BF11)</f>
        <v>0</v>
      </c>
      <c r="BG9" s="75">
        <f>CHOOSE(Interface!$H$7,LBCCS!BG11,NEP!BG11)</f>
        <v>0</v>
      </c>
      <c r="BH9" s="75">
        <f>CHOOSE(Interface!$H$7,LBCCS!BH11,NEP!BH11)</f>
        <v>0</v>
      </c>
      <c r="BI9" s="6"/>
      <c r="BJ9" s="6"/>
      <c r="BK9" s="6"/>
    </row>
    <row r="10" spans="1:63">
      <c r="E10" s="4" t="s">
        <v>155</v>
      </c>
      <c r="G10" s="4" t="s">
        <v>150</v>
      </c>
      <c r="J10" s="4"/>
      <c r="K10" s="44"/>
      <c r="L10" s="75">
        <f>CHOOSE(Interface!$H$7,LBCCS!L15,NEP!L15)</f>
        <v>0</v>
      </c>
      <c r="M10" s="75">
        <f>CHOOSE(Interface!$H$7,LBCCS!M15,NEP!M15)</f>
        <v>0</v>
      </c>
      <c r="N10" s="75">
        <f>CHOOSE(Interface!$H$7,LBCCS!N15,NEP!N15)</f>
        <v>0</v>
      </c>
      <c r="O10" s="75">
        <f>CHOOSE(Interface!$H$7,LBCCS!O15,NEP!O15)</f>
        <v>0</v>
      </c>
      <c r="P10" s="75">
        <f>CHOOSE(Interface!$H$7,LBCCS!P15,NEP!P15)</f>
        <v>0</v>
      </c>
      <c r="Q10" s="75">
        <f>CHOOSE(Interface!$H$7,LBCCS!Q15,NEP!Q15)</f>
        <v>0</v>
      </c>
      <c r="R10" s="75">
        <f>CHOOSE(Interface!$H$7,LBCCS!R15,NEP!R15)</f>
        <v>0</v>
      </c>
      <c r="S10" s="75">
        <f>CHOOSE(Interface!$H$7,LBCCS!S15,NEP!S15)</f>
        <v>1</v>
      </c>
      <c r="T10" s="75">
        <f>CHOOSE(Interface!$H$7,LBCCS!T15,NEP!T15)</f>
        <v>0</v>
      </c>
      <c r="U10" s="75">
        <f>CHOOSE(Interface!$H$7,LBCCS!U15,NEP!U15)</f>
        <v>0</v>
      </c>
      <c r="V10" s="75">
        <f>CHOOSE(Interface!$H$7,LBCCS!V15,NEP!V15)</f>
        <v>0</v>
      </c>
      <c r="W10" s="75">
        <f>CHOOSE(Interface!$H$7,LBCCS!W15,NEP!W15)</f>
        <v>0</v>
      </c>
      <c r="X10" s="75">
        <f>CHOOSE(Interface!$H$7,LBCCS!X15,NEP!X15)</f>
        <v>0</v>
      </c>
      <c r="Y10" s="75">
        <f>CHOOSE(Interface!$H$7,LBCCS!Y15,NEP!Y15)</f>
        <v>0</v>
      </c>
      <c r="Z10" s="75">
        <f>CHOOSE(Interface!$H$7,LBCCS!Z15,NEP!Z15)</f>
        <v>0</v>
      </c>
      <c r="AA10" s="75">
        <f>CHOOSE(Interface!$H$7,LBCCS!AA15,NEP!AA15)</f>
        <v>0</v>
      </c>
      <c r="AB10" s="75">
        <f>CHOOSE(Interface!$H$7,LBCCS!AB15,NEP!AB15)</f>
        <v>0</v>
      </c>
      <c r="AC10" s="75">
        <f>CHOOSE(Interface!$H$7,LBCCS!AC15,NEP!AC15)</f>
        <v>0</v>
      </c>
      <c r="AD10" s="75">
        <f>CHOOSE(Interface!$H$7,LBCCS!AD15,NEP!AD15)</f>
        <v>0</v>
      </c>
      <c r="AE10" s="75">
        <f>CHOOSE(Interface!$H$7,LBCCS!AE15,NEP!AE15)</f>
        <v>0</v>
      </c>
      <c r="AF10" s="75">
        <f>CHOOSE(Interface!$H$7,LBCCS!AF15,NEP!AF15)</f>
        <v>0</v>
      </c>
      <c r="AG10" s="75">
        <f>CHOOSE(Interface!$H$7,LBCCS!AG15,NEP!AG15)</f>
        <v>0</v>
      </c>
      <c r="AH10" s="75">
        <f>CHOOSE(Interface!$H$7,LBCCS!AH15,NEP!AH15)</f>
        <v>0</v>
      </c>
      <c r="AI10" s="75">
        <f>CHOOSE(Interface!$H$7,LBCCS!AI15,NEP!AI15)</f>
        <v>0</v>
      </c>
      <c r="AJ10" s="75">
        <f>CHOOSE(Interface!$H$7,LBCCS!AJ15,NEP!AJ15)</f>
        <v>0</v>
      </c>
      <c r="AK10" s="75">
        <f>CHOOSE(Interface!$H$7,LBCCS!AK15,NEP!AK15)</f>
        <v>0</v>
      </c>
      <c r="AL10" s="75">
        <f>CHOOSE(Interface!$H$7,LBCCS!AL15,NEP!AL15)</f>
        <v>0</v>
      </c>
      <c r="AM10" s="75">
        <f>CHOOSE(Interface!$H$7,LBCCS!AM15,NEP!AM15)</f>
        <v>0</v>
      </c>
      <c r="AN10" s="75">
        <f>CHOOSE(Interface!$H$7,LBCCS!AN15,NEP!AN15)</f>
        <v>0</v>
      </c>
      <c r="AO10" s="75">
        <f>CHOOSE(Interface!$H$7,LBCCS!AO15,NEP!AO15)</f>
        <v>0</v>
      </c>
      <c r="AP10" s="75">
        <f>CHOOSE(Interface!$H$7,LBCCS!AP15,NEP!AP15)</f>
        <v>0</v>
      </c>
      <c r="AQ10" s="75">
        <f>CHOOSE(Interface!$H$7,LBCCS!AQ15,NEP!AQ15)</f>
        <v>0</v>
      </c>
      <c r="AR10" s="75">
        <f>CHOOSE(Interface!$H$7,LBCCS!AR15,NEP!AR15)</f>
        <v>0</v>
      </c>
      <c r="AS10" s="75">
        <f>CHOOSE(Interface!$H$7,LBCCS!AS15,NEP!AS15)</f>
        <v>0</v>
      </c>
      <c r="AT10" s="75">
        <f>CHOOSE(Interface!$H$7,LBCCS!AT15,NEP!AT15)</f>
        <v>0</v>
      </c>
      <c r="AU10" s="75">
        <f>CHOOSE(Interface!$H$7,LBCCS!AU15,NEP!AU15)</f>
        <v>0</v>
      </c>
      <c r="AV10" s="75">
        <f>CHOOSE(Interface!$H$7,LBCCS!AV15,NEP!AV15)</f>
        <v>0</v>
      </c>
      <c r="AW10" s="75">
        <f>CHOOSE(Interface!$H$7,LBCCS!AW15,NEP!AW15)</f>
        <v>0</v>
      </c>
      <c r="AX10" s="75">
        <f>CHOOSE(Interface!$H$7,LBCCS!AX15,NEP!AX15)</f>
        <v>0</v>
      </c>
      <c r="AY10" s="75">
        <f>CHOOSE(Interface!$H$7,LBCCS!AY15,NEP!AY15)</f>
        <v>0</v>
      </c>
      <c r="AZ10" s="75">
        <f>CHOOSE(Interface!$H$7,LBCCS!AZ15,NEP!AZ15)</f>
        <v>0</v>
      </c>
      <c r="BA10" s="75">
        <f>CHOOSE(Interface!$H$7,LBCCS!BA15,NEP!BA15)</f>
        <v>0</v>
      </c>
      <c r="BB10" s="75">
        <f>CHOOSE(Interface!$H$7,LBCCS!BB15,NEP!BB15)</f>
        <v>0</v>
      </c>
      <c r="BC10" s="75">
        <f>CHOOSE(Interface!$H$7,LBCCS!BC15,NEP!BC15)</f>
        <v>0</v>
      </c>
      <c r="BD10" s="75">
        <f>CHOOSE(Interface!$H$7,LBCCS!BD15,NEP!BD15)</f>
        <v>0</v>
      </c>
      <c r="BE10" s="75">
        <f>CHOOSE(Interface!$H$7,LBCCS!BE15,NEP!BE15)</f>
        <v>0</v>
      </c>
      <c r="BF10" s="75">
        <f>CHOOSE(Interface!$H$7,LBCCS!BF15,NEP!BF15)</f>
        <v>0</v>
      </c>
      <c r="BG10" s="75">
        <f>CHOOSE(Interface!$H$7,LBCCS!BG15,NEP!BG15)</f>
        <v>0</v>
      </c>
      <c r="BH10" s="75">
        <f>CHOOSE(Interface!$H$7,LBCCS!BH15,NEP!BH15)</f>
        <v>0</v>
      </c>
      <c r="BI10" s="6"/>
      <c r="BJ10" s="6"/>
      <c r="BK10" s="6"/>
    </row>
    <row r="11" spans="1:63">
      <c r="E11" s="4" t="s">
        <v>63</v>
      </c>
      <c r="G11" s="4" t="s">
        <v>150</v>
      </c>
      <c r="J11" s="4"/>
      <c r="K11" s="44"/>
      <c r="L11" s="75">
        <f>CHOOSE(Interface!$H$7,LBCCS!L16,NEP!L16)</f>
        <v>0</v>
      </c>
      <c r="M11" s="75">
        <f>CHOOSE(Interface!$H$7,LBCCS!M16,NEP!M16)</f>
        <v>0</v>
      </c>
      <c r="N11" s="75">
        <f>CHOOSE(Interface!$H$7,LBCCS!N16,NEP!N16)</f>
        <v>0</v>
      </c>
      <c r="O11" s="75">
        <f>CHOOSE(Interface!$H$7,LBCCS!O16,NEP!O16)</f>
        <v>0</v>
      </c>
      <c r="P11" s="75">
        <f>CHOOSE(Interface!$H$7,LBCCS!P16,NEP!P16)</f>
        <v>0</v>
      </c>
      <c r="Q11" s="75">
        <f>CHOOSE(Interface!$H$7,LBCCS!Q16,NEP!Q16)</f>
        <v>0</v>
      </c>
      <c r="R11" s="75">
        <f>CHOOSE(Interface!$H$7,LBCCS!R16,NEP!R16)</f>
        <v>0</v>
      </c>
      <c r="S11" s="75">
        <f>CHOOSE(Interface!$H$7,LBCCS!S16,NEP!S16)</f>
        <v>0</v>
      </c>
      <c r="T11" s="75">
        <f>CHOOSE(Interface!$H$7,LBCCS!T16,NEP!T16)</f>
        <v>0</v>
      </c>
      <c r="U11" s="75">
        <f>CHOOSE(Interface!$H$7,LBCCS!U16,NEP!U16)</f>
        <v>0</v>
      </c>
      <c r="V11" s="75">
        <f>CHOOSE(Interface!$H$7,LBCCS!V16,NEP!V16)</f>
        <v>0</v>
      </c>
      <c r="W11" s="75">
        <f>CHOOSE(Interface!$H$7,LBCCS!W16,NEP!W16)</f>
        <v>0</v>
      </c>
      <c r="X11" s="75">
        <f>CHOOSE(Interface!$H$7,LBCCS!X16,NEP!X16)</f>
        <v>0</v>
      </c>
      <c r="Y11" s="75">
        <f>CHOOSE(Interface!$H$7,LBCCS!Y16,NEP!Y16)</f>
        <v>0</v>
      </c>
      <c r="Z11" s="75">
        <f>CHOOSE(Interface!$H$7,LBCCS!Z16,NEP!Z16)</f>
        <v>0</v>
      </c>
      <c r="AA11" s="75">
        <f>CHOOSE(Interface!$H$7,LBCCS!AA16,NEP!AA16)</f>
        <v>0</v>
      </c>
      <c r="AB11" s="75">
        <f>CHOOSE(Interface!$H$7,LBCCS!AB16,NEP!AB16)</f>
        <v>0</v>
      </c>
      <c r="AC11" s="75">
        <f>CHOOSE(Interface!$H$7,LBCCS!AC16,NEP!AC16)</f>
        <v>0</v>
      </c>
      <c r="AD11" s="75">
        <f>CHOOSE(Interface!$H$7,LBCCS!AD16,NEP!AD16)</f>
        <v>0</v>
      </c>
      <c r="AE11" s="75">
        <f>CHOOSE(Interface!$H$7,LBCCS!AE16,NEP!AE16)</f>
        <v>0</v>
      </c>
      <c r="AF11" s="75">
        <f>CHOOSE(Interface!$H$7,LBCCS!AF16,NEP!AF16)</f>
        <v>0</v>
      </c>
      <c r="AG11" s="75">
        <f>CHOOSE(Interface!$H$7,LBCCS!AG16,NEP!AG16)</f>
        <v>0</v>
      </c>
      <c r="AH11" s="75">
        <f>CHOOSE(Interface!$H$7,LBCCS!AH16,NEP!AH16)</f>
        <v>0</v>
      </c>
      <c r="AI11" s="75">
        <f>CHOOSE(Interface!$H$7,LBCCS!AI16,NEP!AI16)</f>
        <v>0</v>
      </c>
      <c r="AJ11" s="75">
        <f>CHOOSE(Interface!$H$7,LBCCS!AJ16,NEP!AJ16)</f>
        <v>0</v>
      </c>
      <c r="AK11" s="75">
        <f>CHOOSE(Interface!$H$7,LBCCS!AK16,NEP!AK16)</f>
        <v>0</v>
      </c>
      <c r="AL11" s="75">
        <f>CHOOSE(Interface!$H$7,LBCCS!AL16,NEP!AL16)</f>
        <v>0</v>
      </c>
      <c r="AM11" s="75">
        <f>CHOOSE(Interface!$H$7,LBCCS!AM16,NEP!AM16)</f>
        <v>0</v>
      </c>
      <c r="AN11" s="75">
        <f>CHOOSE(Interface!$H$7,LBCCS!AN16,NEP!AN16)</f>
        <v>0</v>
      </c>
      <c r="AO11" s="75">
        <f>CHOOSE(Interface!$H$7,LBCCS!AO16,NEP!AO16)</f>
        <v>0</v>
      </c>
      <c r="AP11" s="75">
        <f>CHOOSE(Interface!$H$7,LBCCS!AP16,NEP!AP16)</f>
        <v>0</v>
      </c>
      <c r="AQ11" s="75">
        <f>CHOOSE(Interface!$H$7,LBCCS!AQ16,NEP!AQ16)</f>
        <v>0</v>
      </c>
      <c r="AR11" s="75">
        <f>CHOOSE(Interface!$H$7,LBCCS!AR16,NEP!AR16)</f>
        <v>0</v>
      </c>
      <c r="AS11" s="75">
        <f>CHOOSE(Interface!$H$7,LBCCS!AS16,NEP!AS16)</f>
        <v>0</v>
      </c>
      <c r="AT11" s="75">
        <f>CHOOSE(Interface!$H$7,LBCCS!AT16,NEP!AT16)</f>
        <v>0</v>
      </c>
      <c r="AU11" s="75">
        <f>CHOOSE(Interface!$H$7,LBCCS!AU16,NEP!AU16)</f>
        <v>0</v>
      </c>
      <c r="AV11" s="75">
        <f>CHOOSE(Interface!$H$7,LBCCS!AV16,NEP!AV16)</f>
        <v>0</v>
      </c>
      <c r="AW11" s="75">
        <f>CHOOSE(Interface!$H$7,LBCCS!AW16,NEP!AW16)</f>
        <v>0</v>
      </c>
      <c r="AX11" s="75">
        <f>CHOOSE(Interface!$H$7,LBCCS!AX16,NEP!AX16)</f>
        <v>0</v>
      </c>
      <c r="AY11" s="75">
        <f>CHOOSE(Interface!$H$7,LBCCS!AY16,NEP!AY16)</f>
        <v>0</v>
      </c>
      <c r="AZ11" s="75">
        <f>CHOOSE(Interface!$H$7,LBCCS!AZ16,NEP!AZ16)</f>
        <v>0</v>
      </c>
      <c r="BA11" s="75">
        <f>CHOOSE(Interface!$H$7,LBCCS!BA16,NEP!BA16)</f>
        <v>0</v>
      </c>
      <c r="BB11" s="75">
        <f>CHOOSE(Interface!$H$7,LBCCS!BB16,NEP!BB16)</f>
        <v>0</v>
      </c>
      <c r="BC11" s="75">
        <f>CHOOSE(Interface!$H$7,LBCCS!BC16,NEP!BC16)</f>
        <v>0</v>
      </c>
      <c r="BD11" s="75">
        <f>CHOOSE(Interface!$H$7,LBCCS!BD16,NEP!BD16)</f>
        <v>0</v>
      </c>
      <c r="BE11" s="75">
        <f>CHOOSE(Interface!$H$7,LBCCS!BE16,NEP!BE16)</f>
        <v>0</v>
      </c>
      <c r="BF11" s="75">
        <f>CHOOSE(Interface!$H$7,LBCCS!BF16,NEP!BF16)</f>
        <v>0</v>
      </c>
      <c r="BG11" s="75">
        <f>CHOOSE(Interface!$H$7,LBCCS!BG16,NEP!BG16)</f>
        <v>0</v>
      </c>
      <c r="BH11" s="75">
        <f>CHOOSE(Interface!$H$7,LBCCS!BH16,NEP!BH16)</f>
        <v>0</v>
      </c>
      <c r="BI11" s="6"/>
      <c r="BJ11" s="6"/>
      <c r="BK11" s="6"/>
    </row>
    <row r="12" spans="1:63">
      <c r="E12" s="4" t="s">
        <v>156</v>
      </c>
      <c r="G12" s="4" t="s">
        <v>150</v>
      </c>
      <c r="J12" s="4"/>
      <c r="K12" s="44"/>
      <c r="L12" s="75">
        <f>CHOOSE(Interface!$H$7,LBCCS!L17,NEP!L17)</f>
        <v>0</v>
      </c>
      <c r="M12" s="75">
        <f>CHOOSE(Interface!$H$7,LBCCS!M17,NEP!M17)</f>
        <v>0</v>
      </c>
      <c r="N12" s="75">
        <f>CHOOSE(Interface!$H$7,LBCCS!N17,NEP!N17)</f>
        <v>0</v>
      </c>
      <c r="O12" s="75">
        <f>CHOOSE(Interface!$H$7,LBCCS!O17,NEP!O17)</f>
        <v>0</v>
      </c>
      <c r="P12" s="75">
        <f>CHOOSE(Interface!$H$7,LBCCS!P17,NEP!P17)</f>
        <v>0</v>
      </c>
      <c r="Q12" s="75">
        <f>CHOOSE(Interface!$H$7,LBCCS!Q17,NEP!Q17)</f>
        <v>0</v>
      </c>
      <c r="R12" s="75">
        <f>CHOOSE(Interface!$H$7,LBCCS!R17,NEP!R17)</f>
        <v>0</v>
      </c>
      <c r="S12" s="75">
        <f>CHOOSE(Interface!$H$7,LBCCS!S17,NEP!S17)</f>
        <v>1</v>
      </c>
      <c r="T12" s="75">
        <f>CHOOSE(Interface!$H$7,LBCCS!T17,NEP!T17)</f>
        <v>0</v>
      </c>
      <c r="U12" s="75">
        <f>CHOOSE(Interface!$H$7,LBCCS!U17,NEP!U17)</f>
        <v>0</v>
      </c>
      <c r="V12" s="75">
        <f>CHOOSE(Interface!$H$7,LBCCS!V17,NEP!V17)</f>
        <v>0</v>
      </c>
      <c r="W12" s="75">
        <f>CHOOSE(Interface!$H$7,LBCCS!W17,NEP!W17)</f>
        <v>0</v>
      </c>
      <c r="X12" s="75">
        <f>CHOOSE(Interface!$H$7,LBCCS!X17,NEP!X17)</f>
        <v>0</v>
      </c>
      <c r="Y12" s="75">
        <f>CHOOSE(Interface!$H$7,LBCCS!Y17,NEP!Y17)</f>
        <v>0</v>
      </c>
      <c r="Z12" s="75">
        <f>CHOOSE(Interface!$H$7,LBCCS!Z17,NEP!Z17)</f>
        <v>0</v>
      </c>
      <c r="AA12" s="75">
        <f>CHOOSE(Interface!$H$7,LBCCS!AA17,NEP!AA17)</f>
        <v>0</v>
      </c>
      <c r="AB12" s="75">
        <f>CHOOSE(Interface!$H$7,LBCCS!AB17,NEP!AB17)</f>
        <v>0</v>
      </c>
      <c r="AC12" s="75">
        <f>CHOOSE(Interface!$H$7,LBCCS!AC17,NEP!AC17)</f>
        <v>0</v>
      </c>
      <c r="AD12" s="75">
        <f>CHOOSE(Interface!$H$7,LBCCS!AD17,NEP!AD17)</f>
        <v>0</v>
      </c>
      <c r="AE12" s="75">
        <f>CHOOSE(Interface!$H$7,LBCCS!AE17,NEP!AE17)</f>
        <v>0</v>
      </c>
      <c r="AF12" s="75">
        <f>CHOOSE(Interface!$H$7,LBCCS!AF17,NEP!AF17)</f>
        <v>0</v>
      </c>
      <c r="AG12" s="75">
        <f>CHOOSE(Interface!$H$7,LBCCS!AG17,NEP!AG17)</f>
        <v>0</v>
      </c>
      <c r="AH12" s="75">
        <f>CHOOSE(Interface!$H$7,LBCCS!AH17,NEP!AH17)</f>
        <v>0</v>
      </c>
      <c r="AI12" s="75">
        <f>CHOOSE(Interface!$H$7,LBCCS!AI17,NEP!AI17)</f>
        <v>0</v>
      </c>
      <c r="AJ12" s="75">
        <f>CHOOSE(Interface!$H$7,LBCCS!AJ17,NEP!AJ17)</f>
        <v>0</v>
      </c>
      <c r="AK12" s="75">
        <f>CHOOSE(Interface!$H$7,LBCCS!AK17,NEP!AK17)</f>
        <v>0</v>
      </c>
      <c r="AL12" s="75">
        <f>CHOOSE(Interface!$H$7,LBCCS!AL17,NEP!AL17)</f>
        <v>0</v>
      </c>
      <c r="AM12" s="75">
        <f>CHOOSE(Interface!$H$7,LBCCS!AM17,NEP!AM17)</f>
        <v>0</v>
      </c>
      <c r="AN12" s="75">
        <f>CHOOSE(Interface!$H$7,LBCCS!AN17,NEP!AN17)</f>
        <v>0</v>
      </c>
      <c r="AO12" s="75">
        <f>CHOOSE(Interface!$H$7,LBCCS!AO17,NEP!AO17)</f>
        <v>0</v>
      </c>
      <c r="AP12" s="75">
        <f>CHOOSE(Interface!$H$7,LBCCS!AP17,NEP!AP17)</f>
        <v>0</v>
      </c>
      <c r="AQ12" s="75">
        <f>CHOOSE(Interface!$H$7,LBCCS!AQ17,NEP!AQ17)</f>
        <v>0</v>
      </c>
      <c r="AR12" s="75">
        <f>CHOOSE(Interface!$H$7,LBCCS!AR17,NEP!AR17)</f>
        <v>0</v>
      </c>
      <c r="AS12" s="75">
        <f>CHOOSE(Interface!$H$7,LBCCS!AS17,NEP!AS17)</f>
        <v>0</v>
      </c>
      <c r="AT12" s="75">
        <f>CHOOSE(Interface!$H$7,LBCCS!AT17,NEP!AT17)</f>
        <v>0</v>
      </c>
      <c r="AU12" s="75">
        <f>CHOOSE(Interface!$H$7,LBCCS!AU17,NEP!AU17)</f>
        <v>0</v>
      </c>
      <c r="AV12" s="75">
        <f>CHOOSE(Interface!$H$7,LBCCS!AV17,NEP!AV17)</f>
        <v>0</v>
      </c>
      <c r="AW12" s="75">
        <f>CHOOSE(Interface!$H$7,LBCCS!AW17,NEP!AW17)</f>
        <v>0</v>
      </c>
      <c r="AX12" s="75">
        <f>CHOOSE(Interface!$H$7,LBCCS!AX17,NEP!AX17)</f>
        <v>0</v>
      </c>
      <c r="AY12" s="75">
        <f>CHOOSE(Interface!$H$7,LBCCS!AY17,NEP!AY17)</f>
        <v>0</v>
      </c>
      <c r="AZ12" s="75">
        <f>CHOOSE(Interface!$H$7,LBCCS!AZ17,NEP!AZ17)</f>
        <v>0</v>
      </c>
      <c r="BA12" s="75">
        <f>CHOOSE(Interface!$H$7,LBCCS!BA17,NEP!BA17)</f>
        <v>0</v>
      </c>
      <c r="BB12" s="75">
        <f>CHOOSE(Interface!$H$7,LBCCS!BB17,NEP!BB17)</f>
        <v>0</v>
      </c>
      <c r="BC12" s="75">
        <f>CHOOSE(Interface!$H$7,LBCCS!BC17,NEP!BC17)</f>
        <v>0</v>
      </c>
      <c r="BD12" s="75">
        <f>CHOOSE(Interface!$H$7,LBCCS!BD17,NEP!BD17)</f>
        <v>0</v>
      </c>
      <c r="BE12" s="75">
        <f>CHOOSE(Interface!$H$7,LBCCS!BE17,NEP!BE17)</f>
        <v>0</v>
      </c>
      <c r="BF12" s="75">
        <f>CHOOSE(Interface!$H$7,LBCCS!BF17,NEP!BF17)</f>
        <v>0</v>
      </c>
      <c r="BG12" s="75">
        <f>CHOOSE(Interface!$H$7,LBCCS!BG17,NEP!BG17)</f>
        <v>0</v>
      </c>
      <c r="BH12" s="75">
        <f>CHOOSE(Interface!$H$7,LBCCS!BH17,NEP!BH17)</f>
        <v>0</v>
      </c>
      <c r="BI12" s="6"/>
      <c r="BJ12" s="6"/>
      <c r="BK12" s="6"/>
    </row>
    <row r="13" spans="1:63">
      <c r="E13" s="4" t="s">
        <v>157</v>
      </c>
      <c r="G13" s="4" t="s">
        <v>150</v>
      </c>
      <c r="J13" s="4"/>
      <c r="K13" s="44"/>
      <c r="L13" s="75">
        <f>CHOOSE(Interface!$H$7,LBCCS!L18,NEP!L18)</f>
        <v>0</v>
      </c>
      <c r="M13" s="75">
        <f>CHOOSE(Interface!$H$7,LBCCS!M18,NEP!M18)</f>
        <v>0</v>
      </c>
      <c r="N13" s="75">
        <f>CHOOSE(Interface!$H$7,LBCCS!N18,NEP!N18)</f>
        <v>0</v>
      </c>
      <c r="O13" s="75">
        <f>CHOOSE(Interface!$H$7,LBCCS!O18,NEP!O18)</f>
        <v>0</v>
      </c>
      <c r="P13" s="75">
        <f>CHOOSE(Interface!$H$7,LBCCS!P18,NEP!P18)</f>
        <v>0</v>
      </c>
      <c r="Q13" s="75">
        <f>CHOOSE(Interface!$H$7,LBCCS!Q18,NEP!Q18)</f>
        <v>0</v>
      </c>
      <c r="R13" s="75">
        <f>CHOOSE(Interface!$H$7,LBCCS!R18,NEP!R18)</f>
        <v>0</v>
      </c>
      <c r="S13" s="75">
        <f>CHOOSE(Interface!$H$7,LBCCS!S18,NEP!S18)</f>
        <v>0</v>
      </c>
      <c r="T13" s="75">
        <f>CHOOSE(Interface!$H$7,LBCCS!T18,NEP!T18)</f>
        <v>0</v>
      </c>
      <c r="U13" s="75">
        <f>CHOOSE(Interface!$H$7,LBCCS!U18,NEP!U18)</f>
        <v>0</v>
      </c>
      <c r="V13" s="75">
        <f>CHOOSE(Interface!$H$7,LBCCS!V18,NEP!V18)</f>
        <v>0</v>
      </c>
      <c r="W13" s="75">
        <f>CHOOSE(Interface!$H$7,LBCCS!W18,NEP!W18)</f>
        <v>0</v>
      </c>
      <c r="X13" s="75">
        <f>CHOOSE(Interface!$H$7,LBCCS!X18,NEP!X18)</f>
        <v>0</v>
      </c>
      <c r="Y13" s="75">
        <f>CHOOSE(Interface!$H$7,LBCCS!Y18,NEP!Y18)</f>
        <v>0</v>
      </c>
      <c r="Z13" s="75">
        <f>CHOOSE(Interface!$H$7,LBCCS!Z18,NEP!Z18)</f>
        <v>0</v>
      </c>
      <c r="AA13" s="75">
        <f>CHOOSE(Interface!$H$7,LBCCS!AA18,NEP!AA18)</f>
        <v>0</v>
      </c>
      <c r="AB13" s="75">
        <f>CHOOSE(Interface!$H$7,LBCCS!AB18,NEP!AB18)</f>
        <v>0</v>
      </c>
      <c r="AC13" s="75">
        <f>CHOOSE(Interface!$H$7,LBCCS!AC18,NEP!AC18)</f>
        <v>0</v>
      </c>
      <c r="AD13" s="75">
        <f>CHOOSE(Interface!$H$7,LBCCS!AD18,NEP!AD18)</f>
        <v>0</v>
      </c>
      <c r="AE13" s="75">
        <f>CHOOSE(Interface!$H$7,LBCCS!AE18,NEP!AE18)</f>
        <v>0</v>
      </c>
      <c r="AF13" s="75">
        <f>CHOOSE(Interface!$H$7,LBCCS!AF18,NEP!AF18)</f>
        <v>0</v>
      </c>
      <c r="AG13" s="75">
        <f>CHOOSE(Interface!$H$7,LBCCS!AG18,NEP!AG18)</f>
        <v>0</v>
      </c>
      <c r="AH13" s="75">
        <f>CHOOSE(Interface!$H$7,LBCCS!AH18,NEP!AH18)</f>
        <v>0</v>
      </c>
      <c r="AI13" s="75">
        <f>CHOOSE(Interface!$H$7,LBCCS!AI18,NEP!AI18)</f>
        <v>0</v>
      </c>
      <c r="AJ13" s="75">
        <f>CHOOSE(Interface!$H$7,LBCCS!AJ18,NEP!AJ18)</f>
        <v>0</v>
      </c>
      <c r="AK13" s="75">
        <f>CHOOSE(Interface!$H$7,LBCCS!AK18,NEP!AK18)</f>
        <v>0</v>
      </c>
      <c r="AL13" s="75">
        <f>CHOOSE(Interface!$H$7,LBCCS!AL18,NEP!AL18)</f>
        <v>0</v>
      </c>
      <c r="AM13" s="75">
        <f>CHOOSE(Interface!$H$7,LBCCS!AM18,NEP!AM18)</f>
        <v>0</v>
      </c>
      <c r="AN13" s="75">
        <f>CHOOSE(Interface!$H$7,LBCCS!AN18,NEP!AN18)</f>
        <v>0</v>
      </c>
      <c r="AO13" s="75">
        <f>CHOOSE(Interface!$H$7,LBCCS!AO18,NEP!AO18)</f>
        <v>0</v>
      </c>
      <c r="AP13" s="75">
        <f>CHOOSE(Interface!$H$7,LBCCS!AP18,NEP!AP18)</f>
        <v>0</v>
      </c>
      <c r="AQ13" s="75">
        <f>CHOOSE(Interface!$H$7,LBCCS!AQ18,NEP!AQ18)</f>
        <v>0</v>
      </c>
      <c r="AR13" s="75">
        <f>CHOOSE(Interface!$H$7,LBCCS!AR18,NEP!AR18)</f>
        <v>1</v>
      </c>
      <c r="AS13" s="75">
        <f>CHOOSE(Interface!$H$7,LBCCS!AS18,NEP!AS18)</f>
        <v>0</v>
      </c>
      <c r="AT13" s="75">
        <f>CHOOSE(Interface!$H$7,LBCCS!AT18,NEP!AT18)</f>
        <v>0</v>
      </c>
      <c r="AU13" s="75">
        <f>CHOOSE(Interface!$H$7,LBCCS!AU18,NEP!AU18)</f>
        <v>0</v>
      </c>
      <c r="AV13" s="75">
        <f>CHOOSE(Interface!$H$7,LBCCS!AV18,NEP!AV18)</f>
        <v>0</v>
      </c>
      <c r="AW13" s="75">
        <f>CHOOSE(Interface!$H$7,LBCCS!AW18,NEP!AW18)</f>
        <v>0</v>
      </c>
      <c r="AX13" s="75">
        <f>CHOOSE(Interface!$H$7,LBCCS!AX18,NEP!AX18)</f>
        <v>0</v>
      </c>
      <c r="AY13" s="75">
        <f>CHOOSE(Interface!$H$7,LBCCS!AY18,NEP!AY18)</f>
        <v>0</v>
      </c>
      <c r="AZ13" s="75">
        <f>CHOOSE(Interface!$H$7,LBCCS!AZ18,NEP!AZ18)</f>
        <v>0</v>
      </c>
      <c r="BA13" s="75">
        <f>CHOOSE(Interface!$H$7,LBCCS!BA18,NEP!BA18)</f>
        <v>0</v>
      </c>
      <c r="BB13" s="75">
        <f>CHOOSE(Interface!$H$7,LBCCS!BB18,NEP!BB18)</f>
        <v>0</v>
      </c>
      <c r="BC13" s="75">
        <f>CHOOSE(Interface!$H$7,LBCCS!BC18,NEP!BC18)</f>
        <v>0</v>
      </c>
      <c r="BD13" s="75">
        <f>CHOOSE(Interface!$H$7,LBCCS!BD18,NEP!BD18)</f>
        <v>0</v>
      </c>
      <c r="BE13" s="75">
        <f>CHOOSE(Interface!$H$7,LBCCS!BE18,NEP!BE18)</f>
        <v>0</v>
      </c>
      <c r="BF13" s="75">
        <f>CHOOSE(Interface!$H$7,LBCCS!BF18,NEP!BF18)</f>
        <v>0</v>
      </c>
      <c r="BG13" s="75">
        <f>CHOOSE(Interface!$H$7,LBCCS!BG18,NEP!BG18)</f>
        <v>0</v>
      </c>
      <c r="BH13" s="75">
        <f>CHOOSE(Interface!$H$7,LBCCS!BH18,NEP!BH18)</f>
        <v>0</v>
      </c>
      <c r="BI13" s="6"/>
      <c r="BJ13" s="6"/>
      <c r="BK13" s="6"/>
    </row>
    <row r="14" spans="1:63">
      <c r="E14" s="4" t="s">
        <v>244</v>
      </c>
      <c r="G14" s="4" t="s">
        <v>245</v>
      </c>
      <c r="J14" s="4"/>
      <c r="K14" s="44"/>
      <c r="L14" s="75">
        <f>CHOOSE(Interface!$H$7,LBCCS!L20,NEP!L20)</f>
        <v>0</v>
      </c>
      <c r="M14" s="75">
        <f>CHOOSE(Interface!$H$7,LBCCS!M20,NEP!M20)</f>
        <v>0</v>
      </c>
      <c r="N14" s="75">
        <f>CHOOSE(Interface!$H$7,LBCCS!N20,NEP!N20)</f>
        <v>0</v>
      </c>
      <c r="O14" s="75">
        <f>CHOOSE(Interface!$H$7,LBCCS!O20,NEP!O20)</f>
        <v>0</v>
      </c>
      <c r="P14" s="75">
        <f>CHOOSE(Interface!$H$7,LBCCS!P20,NEP!P20)</f>
        <v>344</v>
      </c>
      <c r="Q14" s="75">
        <f>CHOOSE(Interface!$H$7,LBCCS!Q20,NEP!Q20)</f>
        <v>365</v>
      </c>
      <c r="R14" s="75">
        <f>CHOOSE(Interface!$H$7,LBCCS!R20,NEP!R20)</f>
        <v>366</v>
      </c>
      <c r="S14" s="75">
        <f>CHOOSE(Interface!$H$7,LBCCS!S20,NEP!S20)</f>
        <v>121</v>
      </c>
      <c r="T14" s="75">
        <f>CHOOSE(Interface!$H$7,LBCCS!T20,NEP!T20)</f>
        <v>0</v>
      </c>
      <c r="U14" s="75">
        <f>CHOOSE(Interface!$H$7,LBCCS!U20,NEP!U20)</f>
        <v>0</v>
      </c>
      <c r="V14" s="75">
        <f>CHOOSE(Interface!$H$7,LBCCS!V20,NEP!V20)</f>
        <v>0</v>
      </c>
      <c r="W14" s="75">
        <f>CHOOSE(Interface!$H$7,LBCCS!W20,NEP!W20)</f>
        <v>0</v>
      </c>
      <c r="X14" s="75">
        <f>CHOOSE(Interface!$H$7,LBCCS!X20,NEP!X20)</f>
        <v>0</v>
      </c>
      <c r="Y14" s="75">
        <f>CHOOSE(Interface!$H$7,LBCCS!Y20,NEP!Y20)</f>
        <v>0</v>
      </c>
      <c r="Z14" s="75">
        <f>CHOOSE(Interface!$H$7,LBCCS!Z20,NEP!Z20)</f>
        <v>0</v>
      </c>
      <c r="AA14" s="75">
        <f>CHOOSE(Interface!$H$7,LBCCS!AA20,NEP!AA20)</f>
        <v>0</v>
      </c>
      <c r="AB14" s="75">
        <f>CHOOSE(Interface!$H$7,LBCCS!AB20,NEP!AB20)</f>
        <v>0</v>
      </c>
      <c r="AC14" s="75">
        <f>CHOOSE(Interface!$H$7,LBCCS!AC20,NEP!AC20)</f>
        <v>0</v>
      </c>
      <c r="AD14" s="75">
        <f>CHOOSE(Interface!$H$7,LBCCS!AD20,NEP!AD20)</f>
        <v>0</v>
      </c>
      <c r="AE14" s="75">
        <f>CHOOSE(Interface!$H$7,LBCCS!AE20,NEP!AE20)</f>
        <v>0</v>
      </c>
      <c r="AF14" s="75">
        <f>CHOOSE(Interface!$H$7,LBCCS!AF20,NEP!AF20)</f>
        <v>0</v>
      </c>
      <c r="AG14" s="75">
        <f>CHOOSE(Interface!$H$7,LBCCS!AG20,NEP!AG20)</f>
        <v>0</v>
      </c>
      <c r="AH14" s="75">
        <f>CHOOSE(Interface!$H$7,LBCCS!AH20,NEP!AH20)</f>
        <v>0</v>
      </c>
      <c r="AI14" s="75">
        <f>CHOOSE(Interface!$H$7,LBCCS!AI20,NEP!AI20)</f>
        <v>0</v>
      </c>
      <c r="AJ14" s="75">
        <f>CHOOSE(Interface!$H$7,LBCCS!AJ20,NEP!AJ20)</f>
        <v>0</v>
      </c>
      <c r="AK14" s="75">
        <f>CHOOSE(Interface!$H$7,LBCCS!AK20,NEP!AK20)</f>
        <v>0</v>
      </c>
      <c r="AL14" s="75">
        <f>CHOOSE(Interface!$H$7,LBCCS!AL20,NEP!AL20)</f>
        <v>0</v>
      </c>
      <c r="AM14" s="75">
        <f>CHOOSE(Interface!$H$7,LBCCS!AM20,NEP!AM20)</f>
        <v>0</v>
      </c>
      <c r="AN14" s="75">
        <f>CHOOSE(Interface!$H$7,LBCCS!AN20,NEP!AN20)</f>
        <v>0</v>
      </c>
      <c r="AO14" s="75">
        <f>CHOOSE(Interface!$H$7,LBCCS!AO20,NEP!AO20)</f>
        <v>0</v>
      </c>
      <c r="AP14" s="75">
        <f>CHOOSE(Interface!$H$7,LBCCS!AP20,NEP!AP20)</f>
        <v>0</v>
      </c>
      <c r="AQ14" s="75">
        <f>CHOOSE(Interface!$H$7,LBCCS!AQ20,NEP!AQ20)</f>
        <v>0</v>
      </c>
      <c r="AR14" s="75">
        <f>CHOOSE(Interface!$H$7,LBCCS!AR20,NEP!AR20)</f>
        <v>0</v>
      </c>
      <c r="AS14" s="75">
        <f>CHOOSE(Interface!$H$7,LBCCS!AS20,NEP!AS20)</f>
        <v>0</v>
      </c>
      <c r="AT14" s="75">
        <f>CHOOSE(Interface!$H$7,LBCCS!AT20,NEP!AT20)</f>
        <v>0</v>
      </c>
      <c r="AU14" s="75">
        <f>CHOOSE(Interface!$H$7,LBCCS!AU20,NEP!AU20)</f>
        <v>0</v>
      </c>
      <c r="AV14" s="75">
        <f>CHOOSE(Interface!$H$7,LBCCS!AV20,NEP!AV20)</f>
        <v>0</v>
      </c>
      <c r="AW14" s="75">
        <f>CHOOSE(Interface!$H$7,LBCCS!AW20,NEP!AW20)</f>
        <v>0</v>
      </c>
      <c r="AX14" s="75">
        <f>CHOOSE(Interface!$H$7,LBCCS!AX20,NEP!AX20)</f>
        <v>0</v>
      </c>
      <c r="AY14" s="75">
        <f>CHOOSE(Interface!$H$7,LBCCS!AY20,NEP!AY20)</f>
        <v>0</v>
      </c>
      <c r="AZ14" s="75">
        <f>CHOOSE(Interface!$H$7,LBCCS!AZ20,NEP!AZ20)</f>
        <v>0</v>
      </c>
      <c r="BA14" s="75">
        <f>CHOOSE(Interface!$H$7,LBCCS!BA20,NEP!BA20)</f>
        <v>0</v>
      </c>
      <c r="BB14" s="75">
        <f>CHOOSE(Interface!$H$7,LBCCS!BB20,NEP!BB20)</f>
        <v>0</v>
      </c>
      <c r="BC14" s="75">
        <f>CHOOSE(Interface!$H$7,LBCCS!BC20,NEP!BC20)</f>
        <v>0</v>
      </c>
      <c r="BD14" s="75">
        <f>CHOOSE(Interface!$H$7,LBCCS!BD20,NEP!BD20)</f>
        <v>0</v>
      </c>
      <c r="BE14" s="75">
        <f>CHOOSE(Interface!$H$7,LBCCS!BE20,NEP!BE20)</f>
        <v>0</v>
      </c>
      <c r="BF14" s="75">
        <f>CHOOSE(Interface!$H$7,LBCCS!BF20,NEP!BF20)</f>
        <v>0</v>
      </c>
      <c r="BG14" s="75">
        <f>CHOOSE(Interface!$H$7,LBCCS!BG20,NEP!BG20)</f>
        <v>0</v>
      </c>
      <c r="BH14" s="75">
        <f>CHOOSE(Interface!$H$7,LBCCS!BH20,NEP!BH20)</f>
        <v>0</v>
      </c>
      <c r="BI14" s="6"/>
      <c r="BJ14" s="6"/>
      <c r="BK14" s="6"/>
    </row>
    <row r="15" spans="1:63">
      <c r="E15" s="4" t="s">
        <v>246</v>
      </c>
      <c r="G15" s="4" t="s">
        <v>245</v>
      </c>
      <c r="J15" s="4"/>
      <c r="K15" s="44"/>
      <c r="L15" s="75">
        <f>CHOOSE(Interface!$H$7,LBCCS!L21,NEP!L21)</f>
        <v>0</v>
      </c>
      <c r="M15" s="75">
        <f>CHOOSE(Interface!$H$7,LBCCS!M21,NEP!M21)</f>
        <v>0</v>
      </c>
      <c r="N15" s="75">
        <f>CHOOSE(Interface!$H$7,LBCCS!N21,NEP!N21)</f>
        <v>0</v>
      </c>
      <c r="O15" s="75">
        <f>CHOOSE(Interface!$H$7,LBCCS!O21,NEP!O21)</f>
        <v>0</v>
      </c>
      <c r="P15" s="75">
        <f>CHOOSE(Interface!$H$7,LBCCS!P21,NEP!P21)</f>
        <v>0</v>
      </c>
      <c r="Q15" s="75">
        <f>CHOOSE(Interface!$H$7,LBCCS!Q21,NEP!Q21)</f>
        <v>0</v>
      </c>
      <c r="R15" s="75">
        <f>CHOOSE(Interface!$H$7,LBCCS!R21,NEP!R21)</f>
        <v>0</v>
      </c>
      <c r="S15" s="75">
        <f>CHOOSE(Interface!$H$7,LBCCS!S21,NEP!S21)</f>
        <v>176</v>
      </c>
      <c r="T15" s="75">
        <f>CHOOSE(Interface!$H$7,LBCCS!T21,NEP!T21)</f>
        <v>0</v>
      </c>
      <c r="U15" s="75">
        <f>CHOOSE(Interface!$H$7,LBCCS!U21,NEP!U21)</f>
        <v>0</v>
      </c>
      <c r="V15" s="75">
        <f>CHOOSE(Interface!$H$7,LBCCS!V21,NEP!V21)</f>
        <v>0</v>
      </c>
      <c r="W15" s="75">
        <f>CHOOSE(Interface!$H$7,LBCCS!W21,NEP!W21)</f>
        <v>0</v>
      </c>
      <c r="X15" s="75">
        <f>CHOOSE(Interface!$H$7,LBCCS!X21,NEP!X21)</f>
        <v>0</v>
      </c>
      <c r="Y15" s="75">
        <f>CHOOSE(Interface!$H$7,LBCCS!Y21,NEP!Y21)</f>
        <v>0</v>
      </c>
      <c r="Z15" s="75">
        <f>CHOOSE(Interface!$H$7,LBCCS!Z21,NEP!Z21)</f>
        <v>0</v>
      </c>
      <c r="AA15" s="75">
        <f>CHOOSE(Interface!$H$7,LBCCS!AA21,NEP!AA21)</f>
        <v>0</v>
      </c>
      <c r="AB15" s="75">
        <f>CHOOSE(Interface!$H$7,LBCCS!AB21,NEP!AB21)</f>
        <v>0</v>
      </c>
      <c r="AC15" s="75">
        <f>CHOOSE(Interface!$H$7,LBCCS!AC21,NEP!AC21)</f>
        <v>0</v>
      </c>
      <c r="AD15" s="75">
        <f>CHOOSE(Interface!$H$7,LBCCS!AD21,NEP!AD21)</f>
        <v>0</v>
      </c>
      <c r="AE15" s="75">
        <f>CHOOSE(Interface!$H$7,LBCCS!AE21,NEP!AE21)</f>
        <v>0</v>
      </c>
      <c r="AF15" s="75">
        <f>CHOOSE(Interface!$H$7,LBCCS!AF21,NEP!AF21)</f>
        <v>0</v>
      </c>
      <c r="AG15" s="75">
        <f>CHOOSE(Interface!$H$7,LBCCS!AG21,NEP!AG21)</f>
        <v>0</v>
      </c>
      <c r="AH15" s="75">
        <f>CHOOSE(Interface!$H$7,LBCCS!AH21,NEP!AH21)</f>
        <v>0</v>
      </c>
      <c r="AI15" s="75">
        <f>CHOOSE(Interface!$H$7,LBCCS!AI21,NEP!AI21)</f>
        <v>0</v>
      </c>
      <c r="AJ15" s="75">
        <f>CHOOSE(Interface!$H$7,LBCCS!AJ21,NEP!AJ21)</f>
        <v>0</v>
      </c>
      <c r="AK15" s="75">
        <f>CHOOSE(Interface!$H$7,LBCCS!AK21,NEP!AK21)</f>
        <v>0</v>
      </c>
      <c r="AL15" s="75">
        <f>CHOOSE(Interface!$H$7,LBCCS!AL21,NEP!AL21)</f>
        <v>0</v>
      </c>
      <c r="AM15" s="75">
        <f>CHOOSE(Interface!$H$7,LBCCS!AM21,NEP!AM21)</f>
        <v>0</v>
      </c>
      <c r="AN15" s="75">
        <f>CHOOSE(Interface!$H$7,LBCCS!AN21,NEP!AN21)</f>
        <v>0</v>
      </c>
      <c r="AO15" s="75">
        <f>CHOOSE(Interface!$H$7,LBCCS!AO21,NEP!AO21)</f>
        <v>0</v>
      </c>
      <c r="AP15" s="75">
        <f>CHOOSE(Interface!$H$7,LBCCS!AP21,NEP!AP21)</f>
        <v>0</v>
      </c>
      <c r="AQ15" s="75">
        <f>CHOOSE(Interface!$H$7,LBCCS!AQ21,NEP!AQ21)</f>
        <v>0</v>
      </c>
      <c r="AR15" s="75">
        <f>CHOOSE(Interface!$H$7,LBCCS!AR21,NEP!AR21)</f>
        <v>0</v>
      </c>
      <c r="AS15" s="75">
        <f>CHOOSE(Interface!$H$7,LBCCS!AS21,NEP!AS21)</f>
        <v>0</v>
      </c>
      <c r="AT15" s="75">
        <f>CHOOSE(Interface!$H$7,LBCCS!AT21,NEP!AT21)</f>
        <v>0</v>
      </c>
      <c r="AU15" s="75">
        <f>CHOOSE(Interface!$H$7,LBCCS!AU21,NEP!AU21)</f>
        <v>0</v>
      </c>
      <c r="AV15" s="75">
        <f>CHOOSE(Interface!$H$7,LBCCS!AV21,NEP!AV21)</f>
        <v>0</v>
      </c>
      <c r="AW15" s="75">
        <f>CHOOSE(Interface!$H$7,LBCCS!AW21,NEP!AW21)</f>
        <v>0</v>
      </c>
      <c r="AX15" s="75">
        <f>CHOOSE(Interface!$H$7,LBCCS!AX21,NEP!AX21)</f>
        <v>0</v>
      </c>
      <c r="AY15" s="75">
        <f>CHOOSE(Interface!$H$7,LBCCS!AY21,NEP!AY21)</f>
        <v>0</v>
      </c>
      <c r="AZ15" s="75">
        <f>CHOOSE(Interface!$H$7,LBCCS!AZ21,NEP!AZ21)</f>
        <v>0</v>
      </c>
      <c r="BA15" s="75">
        <f>CHOOSE(Interface!$H$7,LBCCS!BA21,NEP!BA21)</f>
        <v>0</v>
      </c>
      <c r="BB15" s="75">
        <f>CHOOSE(Interface!$H$7,LBCCS!BB21,NEP!BB21)</f>
        <v>0</v>
      </c>
      <c r="BC15" s="75">
        <f>CHOOSE(Interface!$H$7,LBCCS!BC21,NEP!BC21)</f>
        <v>0</v>
      </c>
      <c r="BD15" s="75">
        <f>CHOOSE(Interface!$H$7,LBCCS!BD21,NEP!BD21)</f>
        <v>0</v>
      </c>
      <c r="BE15" s="75">
        <f>CHOOSE(Interface!$H$7,LBCCS!BE21,NEP!BE21)</f>
        <v>0</v>
      </c>
      <c r="BF15" s="75">
        <f>CHOOSE(Interface!$H$7,LBCCS!BF21,NEP!BF21)</f>
        <v>0</v>
      </c>
      <c r="BG15" s="75">
        <f>CHOOSE(Interface!$H$7,LBCCS!BG21,NEP!BG21)</f>
        <v>0</v>
      </c>
      <c r="BH15" s="75">
        <f>CHOOSE(Interface!$H$7,LBCCS!BH21,NEP!BH21)</f>
        <v>0</v>
      </c>
      <c r="BI15" s="6"/>
      <c r="BJ15" s="6"/>
      <c r="BK15" s="6"/>
    </row>
    <row r="16" spans="1:63">
      <c r="E16" s="4" t="s">
        <v>247</v>
      </c>
      <c r="G16" s="4" t="s">
        <v>245</v>
      </c>
      <c r="J16" s="4"/>
      <c r="K16" s="44"/>
      <c r="L16" s="75">
        <f>CHOOSE(Interface!$H$7,LBCCS!L22,NEP!L22)</f>
        <v>0</v>
      </c>
      <c r="M16" s="75">
        <f>CHOOSE(Interface!$H$7,LBCCS!M22,NEP!M22)</f>
        <v>0</v>
      </c>
      <c r="N16" s="75">
        <f>CHOOSE(Interface!$H$7,LBCCS!N22,NEP!N22)</f>
        <v>0</v>
      </c>
      <c r="O16" s="75">
        <f>CHOOSE(Interface!$H$7,LBCCS!O22,NEP!O22)</f>
        <v>0</v>
      </c>
      <c r="P16" s="75">
        <f>CHOOSE(Interface!$H$7,LBCCS!P22,NEP!P22)</f>
        <v>0</v>
      </c>
      <c r="Q16" s="75">
        <f>CHOOSE(Interface!$H$7,LBCCS!Q22,NEP!Q22)</f>
        <v>0</v>
      </c>
      <c r="R16" s="75">
        <f>CHOOSE(Interface!$H$7,LBCCS!R22,NEP!R22)</f>
        <v>0</v>
      </c>
      <c r="S16" s="75">
        <f>CHOOSE(Interface!$H$7,LBCCS!S22,NEP!S22)</f>
        <v>68</v>
      </c>
      <c r="T16" s="75">
        <f>CHOOSE(Interface!$H$7,LBCCS!T22,NEP!T22)</f>
        <v>365</v>
      </c>
      <c r="U16" s="75">
        <f>CHOOSE(Interface!$H$7,LBCCS!U22,NEP!U22)</f>
        <v>365</v>
      </c>
      <c r="V16" s="75">
        <f>CHOOSE(Interface!$H$7,LBCCS!V22,NEP!V22)</f>
        <v>366</v>
      </c>
      <c r="W16" s="75">
        <f>CHOOSE(Interface!$H$7,LBCCS!W22,NEP!W22)</f>
        <v>365</v>
      </c>
      <c r="X16" s="75">
        <f>CHOOSE(Interface!$H$7,LBCCS!X22,NEP!X22)</f>
        <v>365</v>
      </c>
      <c r="Y16" s="75">
        <f>CHOOSE(Interface!$H$7,LBCCS!Y22,NEP!Y22)</f>
        <v>365</v>
      </c>
      <c r="Z16" s="75">
        <f>CHOOSE(Interface!$H$7,LBCCS!Z22,NEP!Z22)</f>
        <v>366</v>
      </c>
      <c r="AA16" s="75">
        <f>CHOOSE(Interface!$H$7,LBCCS!AA22,NEP!AA22)</f>
        <v>365</v>
      </c>
      <c r="AB16" s="75">
        <f>CHOOSE(Interface!$H$7,LBCCS!AB22,NEP!AB22)</f>
        <v>365</v>
      </c>
      <c r="AC16" s="75">
        <f>CHOOSE(Interface!$H$7,LBCCS!AC22,NEP!AC22)</f>
        <v>365</v>
      </c>
      <c r="AD16" s="75">
        <f>CHOOSE(Interface!$H$7,LBCCS!AD22,NEP!AD22)</f>
        <v>366</v>
      </c>
      <c r="AE16" s="75">
        <f>CHOOSE(Interface!$H$7,LBCCS!AE22,NEP!AE22)</f>
        <v>365</v>
      </c>
      <c r="AF16" s="75">
        <f>CHOOSE(Interface!$H$7,LBCCS!AF22,NEP!AF22)</f>
        <v>365</v>
      </c>
      <c r="AG16" s="75">
        <f>CHOOSE(Interface!$H$7,LBCCS!AG22,NEP!AG22)</f>
        <v>365</v>
      </c>
      <c r="AH16" s="75">
        <f>CHOOSE(Interface!$H$7,LBCCS!AH22,NEP!AH22)</f>
        <v>366</v>
      </c>
      <c r="AI16" s="75">
        <f>CHOOSE(Interface!$H$7,LBCCS!AI22,NEP!AI22)</f>
        <v>365</v>
      </c>
      <c r="AJ16" s="75">
        <f>CHOOSE(Interface!$H$7,LBCCS!AJ22,NEP!AJ22)</f>
        <v>365</v>
      </c>
      <c r="AK16" s="75">
        <f>CHOOSE(Interface!$H$7,LBCCS!AK22,NEP!AK22)</f>
        <v>365</v>
      </c>
      <c r="AL16" s="75">
        <f>CHOOSE(Interface!$H$7,LBCCS!AL22,NEP!AL22)</f>
        <v>366</v>
      </c>
      <c r="AM16" s="75">
        <f>CHOOSE(Interface!$H$7,LBCCS!AM22,NEP!AM22)</f>
        <v>365</v>
      </c>
      <c r="AN16" s="75">
        <f>CHOOSE(Interface!$H$7,LBCCS!AN22,NEP!AN22)</f>
        <v>365</v>
      </c>
      <c r="AO16" s="75">
        <f>CHOOSE(Interface!$H$7,LBCCS!AO22,NEP!AO22)</f>
        <v>365</v>
      </c>
      <c r="AP16" s="75">
        <f>CHOOSE(Interface!$H$7,LBCCS!AP22,NEP!AP22)</f>
        <v>366</v>
      </c>
      <c r="AQ16" s="75">
        <f>CHOOSE(Interface!$H$7,LBCCS!AQ22,NEP!AQ22)</f>
        <v>365</v>
      </c>
      <c r="AR16" s="75">
        <f>CHOOSE(Interface!$H$7,LBCCS!AR22,NEP!AR22)</f>
        <v>297</v>
      </c>
      <c r="AS16" s="75">
        <f>CHOOSE(Interface!$H$7,LBCCS!AS22,NEP!AS22)</f>
        <v>0</v>
      </c>
      <c r="AT16" s="75">
        <f>CHOOSE(Interface!$H$7,LBCCS!AT22,NEP!AT22)</f>
        <v>0</v>
      </c>
      <c r="AU16" s="75">
        <f>CHOOSE(Interface!$H$7,LBCCS!AU22,NEP!AU22)</f>
        <v>0</v>
      </c>
      <c r="AV16" s="75">
        <f>CHOOSE(Interface!$H$7,LBCCS!AV22,NEP!AV22)</f>
        <v>0</v>
      </c>
      <c r="AW16" s="75">
        <f>CHOOSE(Interface!$H$7,LBCCS!AW22,NEP!AW22)</f>
        <v>0</v>
      </c>
      <c r="AX16" s="75">
        <f>CHOOSE(Interface!$H$7,LBCCS!AX22,NEP!AX22)</f>
        <v>0</v>
      </c>
      <c r="AY16" s="75">
        <f>CHOOSE(Interface!$H$7,LBCCS!AY22,NEP!AY22)</f>
        <v>0</v>
      </c>
      <c r="AZ16" s="75">
        <f>CHOOSE(Interface!$H$7,LBCCS!AZ22,NEP!AZ22)</f>
        <v>0</v>
      </c>
      <c r="BA16" s="75">
        <f>CHOOSE(Interface!$H$7,LBCCS!BA22,NEP!BA22)</f>
        <v>0</v>
      </c>
      <c r="BB16" s="75">
        <f>CHOOSE(Interface!$H$7,LBCCS!BB22,NEP!BB22)</f>
        <v>0</v>
      </c>
      <c r="BC16" s="75">
        <f>CHOOSE(Interface!$H$7,LBCCS!BC22,NEP!BC22)</f>
        <v>0</v>
      </c>
      <c r="BD16" s="75">
        <f>CHOOSE(Interface!$H$7,LBCCS!BD22,NEP!BD22)</f>
        <v>0</v>
      </c>
      <c r="BE16" s="75">
        <f>CHOOSE(Interface!$H$7,LBCCS!BE22,NEP!BE22)</f>
        <v>0</v>
      </c>
      <c r="BF16" s="75">
        <f>CHOOSE(Interface!$H$7,LBCCS!BF22,NEP!BF22)</f>
        <v>0</v>
      </c>
      <c r="BG16" s="75">
        <f>CHOOSE(Interface!$H$7,LBCCS!BG22,NEP!BG22)</f>
        <v>0</v>
      </c>
      <c r="BH16" s="75">
        <f>CHOOSE(Interface!$H$7,LBCCS!BH22,NEP!BH22)</f>
        <v>0</v>
      </c>
      <c r="BI16" s="6"/>
      <c r="BJ16" s="6"/>
      <c r="BK16" s="6"/>
    </row>
    <row r="17" spans="2:63">
      <c r="E17" s="4" t="s">
        <v>167</v>
      </c>
      <c r="G17" s="4" t="s">
        <v>245</v>
      </c>
      <c r="J17" s="4"/>
      <c r="K17" s="44"/>
      <c r="L17" s="75">
        <f>CHOOSE(Interface!$H$7,LBCCS!L31,NEP!L31)</f>
        <v>0</v>
      </c>
      <c r="M17" s="75">
        <f>CHOOSE(Interface!$H$7,LBCCS!M31,NEP!M31)</f>
        <v>0</v>
      </c>
      <c r="N17" s="75">
        <f>CHOOSE(Interface!$H$7,LBCCS!N31,NEP!N31)</f>
        <v>0</v>
      </c>
      <c r="O17" s="75">
        <f>CHOOSE(Interface!$H$7,LBCCS!O31,NEP!O31)</f>
        <v>0</v>
      </c>
      <c r="P17" s="75">
        <f>CHOOSE(Interface!$H$7,LBCCS!P31,NEP!P31)</f>
        <v>0</v>
      </c>
      <c r="Q17" s="75">
        <f>CHOOSE(Interface!$H$7,LBCCS!Q31,NEP!Q31)</f>
        <v>0</v>
      </c>
      <c r="R17" s="75">
        <f>CHOOSE(Interface!$H$7,LBCCS!R31,NEP!R31)</f>
        <v>0</v>
      </c>
      <c r="S17" s="75">
        <f>CHOOSE(Interface!$H$7,LBCCS!S31,NEP!S31)</f>
        <v>0</v>
      </c>
      <c r="T17" s="75">
        <f>CHOOSE(Interface!$H$7,LBCCS!T31,NEP!T31)</f>
        <v>0</v>
      </c>
      <c r="U17" s="75">
        <f>CHOOSE(Interface!$H$7,LBCCS!U31,NEP!U31)</f>
        <v>0</v>
      </c>
      <c r="V17" s="75">
        <f>CHOOSE(Interface!$H$7,LBCCS!V31,NEP!V31)</f>
        <v>0</v>
      </c>
      <c r="W17" s="75">
        <f>CHOOSE(Interface!$H$7,LBCCS!W31,NEP!W31)</f>
        <v>0</v>
      </c>
      <c r="X17" s="75">
        <f>CHOOSE(Interface!$H$7,LBCCS!X31,NEP!X31)</f>
        <v>0</v>
      </c>
      <c r="Y17" s="75">
        <f>CHOOSE(Interface!$H$7,LBCCS!Y31,NEP!Y31)</f>
        <v>0</v>
      </c>
      <c r="Z17" s="75">
        <f>CHOOSE(Interface!$H$7,LBCCS!Z31,NEP!Z31)</f>
        <v>0</v>
      </c>
      <c r="AA17" s="75">
        <f>CHOOSE(Interface!$H$7,LBCCS!AA31,NEP!AA31)</f>
        <v>0</v>
      </c>
      <c r="AB17" s="75">
        <f>CHOOSE(Interface!$H$7,LBCCS!AB31,NEP!AB31)</f>
        <v>0</v>
      </c>
      <c r="AC17" s="75">
        <f>CHOOSE(Interface!$H$7,LBCCS!AC31,NEP!AC31)</f>
        <v>0</v>
      </c>
      <c r="AD17" s="75">
        <f>CHOOSE(Interface!$H$7,LBCCS!AD31,NEP!AD31)</f>
        <v>0</v>
      </c>
      <c r="AE17" s="75">
        <f>CHOOSE(Interface!$H$7,LBCCS!AE31,NEP!AE31)</f>
        <v>0</v>
      </c>
      <c r="AF17" s="75">
        <f>CHOOSE(Interface!$H$7,LBCCS!AF31,NEP!AF31)</f>
        <v>0</v>
      </c>
      <c r="AG17" s="75">
        <f>CHOOSE(Interface!$H$7,LBCCS!AG31,NEP!AG31)</f>
        <v>0</v>
      </c>
      <c r="AH17" s="75">
        <f>CHOOSE(Interface!$H$7,LBCCS!AH31,NEP!AH31)</f>
        <v>0</v>
      </c>
      <c r="AI17" s="75">
        <f>CHOOSE(Interface!$H$7,LBCCS!AI31,NEP!AI31)</f>
        <v>0</v>
      </c>
      <c r="AJ17" s="75">
        <f>CHOOSE(Interface!$H$7,LBCCS!AJ31,NEP!AJ31)</f>
        <v>0</v>
      </c>
      <c r="AK17" s="75">
        <f>CHOOSE(Interface!$H$7,LBCCS!AK31,NEP!AK31)</f>
        <v>0</v>
      </c>
      <c r="AL17" s="75">
        <f>CHOOSE(Interface!$H$7,LBCCS!AL31,NEP!AL31)</f>
        <v>0</v>
      </c>
      <c r="AM17" s="75">
        <f>CHOOSE(Interface!$H$7,LBCCS!AM31,NEP!AM31)</f>
        <v>0</v>
      </c>
      <c r="AN17" s="75">
        <f>CHOOSE(Interface!$H$7,LBCCS!AN31,NEP!AN31)</f>
        <v>0</v>
      </c>
      <c r="AO17" s="75">
        <f>CHOOSE(Interface!$H$7,LBCCS!AO31,NEP!AO31)</f>
        <v>0</v>
      </c>
      <c r="AP17" s="75">
        <f>CHOOSE(Interface!$H$7,LBCCS!AP31,NEP!AP31)</f>
        <v>0</v>
      </c>
      <c r="AQ17" s="75">
        <f>CHOOSE(Interface!$H$7,LBCCS!AQ31,NEP!AQ31)</f>
        <v>0</v>
      </c>
      <c r="AR17" s="75">
        <f>CHOOSE(Interface!$H$7,LBCCS!AR31,NEP!AR31)</f>
        <v>0</v>
      </c>
      <c r="AS17" s="75">
        <f>CHOOSE(Interface!$H$7,LBCCS!AS31,NEP!AS31)</f>
        <v>0</v>
      </c>
      <c r="AT17" s="75">
        <f>CHOOSE(Interface!$H$7,LBCCS!AT31,NEP!AT31)</f>
        <v>0</v>
      </c>
      <c r="AU17" s="75">
        <f>CHOOSE(Interface!$H$7,LBCCS!AU31,NEP!AU31)</f>
        <v>0</v>
      </c>
      <c r="AV17" s="75">
        <f>CHOOSE(Interface!$H$7,LBCCS!AV31,NEP!AV31)</f>
        <v>0</v>
      </c>
      <c r="AW17" s="75">
        <f>CHOOSE(Interface!$H$7,LBCCS!AW31,NEP!AW31)</f>
        <v>0</v>
      </c>
      <c r="AX17" s="75">
        <f>CHOOSE(Interface!$H$7,LBCCS!AX31,NEP!AX31)</f>
        <v>0</v>
      </c>
      <c r="AY17" s="75">
        <f>CHOOSE(Interface!$H$7,LBCCS!AY31,NEP!AY31)</f>
        <v>0</v>
      </c>
      <c r="AZ17" s="75">
        <f>CHOOSE(Interface!$H$7,LBCCS!AZ31,NEP!AZ31)</f>
        <v>0</v>
      </c>
      <c r="BA17" s="75">
        <f>CHOOSE(Interface!$H$7,LBCCS!BA31,NEP!BA31)</f>
        <v>0</v>
      </c>
      <c r="BB17" s="75">
        <f>CHOOSE(Interface!$H$7,LBCCS!BB31,NEP!BB31)</f>
        <v>0</v>
      </c>
      <c r="BC17" s="75">
        <f>CHOOSE(Interface!$H$7,LBCCS!BC31,NEP!BC31)</f>
        <v>0</v>
      </c>
      <c r="BD17" s="75">
        <f>CHOOSE(Interface!$H$7,LBCCS!BD31,NEP!BD31)</f>
        <v>0</v>
      </c>
      <c r="BE17" s="75">
        <f>CHOOSE(Interface!$H$7,LBCCS!BE31,NEP!BE31)</f>
        <v>0</v>
      </c>
      <c r="BF17" s="75">
        <f>CHOOSE(Interface!$H$7,LBCCS!BF31,NEP!BF31)</f>
        <v>0</v>
      </c>
      <c r="BG17" s="75">
        <f>CHOOSE(Interface!$H$7,LBCCS!BG31,NEP!BG31)</f>
        <v>0</v>
      </c>
      <c r="BH17" s="75">
        <f>CHOOSE(Interface!$H$7,LBCCS!BH31,NEP!BH31)</f>
        <v>0</v>
      </c>
      <c r="BI17" s="6"/>
      <c r="BJ17" s="6"/>
      <c r="BK17" s="6"/>
    </row>
    <row r="18" spans="2:63">
      <c r="E18" s="4" t="s">
        <v>168</v>
      </c>
      <c r="G18" s="4" t="s">
        <v>245</v>
      </c>
      <c r="J18" s="4"/>
      <c r="K18" s="44"/>
      <c r="L18" s="75">
        <f>CHOOSE(Interface!$H$7,LBCCS!L32,NEP!L32)</f>
        <v>0</v>
      </c>
      <c r="M18" s="75">
        <f>CHOOSE(Interface!$H$7,LBCCS!M32,NEP!M32)</f>
        <v>0</v>
      </c>
      <c r="N18" s="75">
        <f>CHOOSE(Interface!$H$7,LBCCS!N32,NEP!N32)</f>
        <v>0</v>
      </c>
      <c r="O18" s="75">
        <f>CHOOSE(Interface!$H$7,LBCCS!O32,NEP!O32)</f>
        <v>0</v>
      </c>
      <c r="P18" s="75">
        <f>CHOOSE(Interface!$H$7,LBCCS!P32,NEP!P32)</f>
        <v>0</v>
      </c>
      <c r="Q18" s="75">
        <f>CHOOSE(Interface!$H$7,LBCCS!Q32,NEP!Q32)</f>
        <v>0</v>
      </c>
      <c r="R18" s="75">
        <f>CHOOSE(Interface!$H$7,LBCCS!R32,NEP!R32)</f>
        <v>0</v>
      </c>
      <c r="S18" s="75">
        <f>CHOOSE(Interface!$H$7,LBCCS!S32,NEP!S32)</f>
        <v>0</v>
      </c>
      <c r="T18" s="75">
        <f>CHOOSE(Interface!$H$7,LBCCS!T32,NEP!T32)</f>
        <v>0</v>
      </c>
      <c r="U18" s="75">
        <f>CHOOSE(Interface!$H$7,LBCCS!U32,NEP!U32)</f>
        <v>0</v>
      </c>
      <c r="V18" s="75">
        <f>CHOOSE(Interface!$H$7,LBCCS!V32,NEP!V32)</f>
        <v>0</v>
      </c>
      <c r="W18" s="75">
        <f>CHOOSE(Interface!$H$7,LBCCS!W32,NEP!W32)</f>
        <v>0</v>
      </c>
      <c r="X18" s="75">
        <f>CHOOSE(Interface!$H$7,LBCCS!X32,NEP!X32)</f>
        <v>0</v>
      </c>
      <c r="Y18" s="75">
        <f>CHOOSE(Interface!$H$7,LBCCS!Y32,NEP!Y32)</f>
        <v>0</v>
      </c>
      <c r="Z18" s="75">
        <f>CHOOSE(Interface!$H$7,LBCCS!Z32,NEP!Z32)</f>
        <v>0</v>
      </c>
      <c r="AA18" s="75">
        <f>CHOOSE(Interface!$H$7,LBCCS!AA32,NEP!AA32)</f>
        <v>0</v>
      </c>
      <c r="AB18" s="75">
        <f>CHOOSE(Interface!$H$7,LBCCS!AB32,NEP!AB32)</f>
        <v>0</v>
      </c>
      <c r="AC18" s="75">
        <f>CHOOSE(Interface!$H$7,LBCCS!AC32,NEP!AC32)</f>
        <v>0</v>
      </c>
      <c r="AD18" s="75">
        <f>CHOOSE(Interface!$H$7,LBCCS!AD32,NEP!AD32)</f>
        <v>0</v>
      </c>
      <c r="AE18" s="75">
        <f>CHOOSE(Interface!$H$7,LBCCS!AE32,NEP!AE32)</f>
        <v>0</v>
      </c>
      <c r="AF18" s="75">
        <f>CHOOSE(Interface!$H$7,LBCCS!AF32,NEP!AF32)</f>
        <v>0</v>
      </c>
      <c r="AG18" s="75">
        <f>CHOOSE(Interface!$H$7,LBCCS!AG32,NEP!AG32)</f>
        <v>0</v>
      </c>
      <c r="AH18" s="75">
        <f>CHOOSE(Interface!$H$7,LBCCS!AH32,NEP!AH32)</f>
        <v>0</v>
      </c>
      <c r="AI18" s="75">
        <f>CHOOSE(Interface!$H$7,LBCCS!AI32,NEP!AI32)</f>
        <v>0</v>
      </c>
      <c r="AJ18" s="75">
        <f>CHOOSE(Interface!$H$7,LBCCS!AJ32,NEP!AJ32)</f>
        <v>0</v>
      </c>
      <c r="AK18" s="75">
        <f>CHOOSE(Interface!$H$7,LBCCS!AK32,NEP!AK32)</f>
        <v>0</v>
      </c>
      <c r="AL18" s="75">
        <f>CHOOSE(Interface!$H$7,LBCCS!AL32,NEP!AL32)</f>
        <v>0</v>
      </c>
      <c r="AM18" s="75">
        <f>CHOOSE(Interface!$H$7,LBCCS!AM32,NEP!AM32)</f>
        <v>0</v>
      </c>
      <c r="AN18" s="75">
        <f>CHOOSE(Interface!$H$7,LBCCS!AN32,NEP!AN32)</f>
        <v>0</v>
      </c>
      <c r="AO18" s="75">
        <f>CHOOSE(Interface!$H$7,LBCCS!AO32,NEP!AO32)</f>
        <v>0</v>
      </c>
      <c r="AP18" s="75">
        <f>CHOOSE(Interface!$H$7,LBCCS!AP32,NEP!AP32)</f>
        <v>0</v>
      </c>
      <c r="AQ18" s="75">
        <f>CHOOSE(Interface!$H$7,LBCCS!AQ32,NEP!AQ32)</f>
        <v>0</v>
      </c>
      <c r="AR18" s="75">
        <f>CHOOSE(Interface!$H$7,LBCCS!AR32,NEP!AR32)</f>
        <v>0</v>
      </c>
      <c r="AS18" s="75">
        <f>CHOOSE(Interface!$H$7,LBCCS!AS32,NEP!AS32)</f>
        <v>0</v>
      </c>
      <c r="AT18" s="75">
        <f>CHOOSE(Interface!$H$7,LBCCS!AT32,NEP!AT32)</f>
        <v>0</v>
      </c>
      <c r="AU18" s="75">
        <f>CHOOSE(Interface!$H$7,LBCCS!AU32,NEP!AU32)</f>
        <v>0</v>
      </c>
      <c r="AV18" s="75">
        <f>CHOOSE(Interface!$H$7,LBCCS!AV32,NEP!AV32)</f>
        <v>0</v>
      </c>
      <c r="AW18" s="75">
        <f>CHOOSE(Interface!$H$7,LBCCS!AW32,NEP!AW32)</f>
        <v>0</v>
      </c>
      <c r="AX18" s="75">
        <f>CHOOSE(Interface!$H$7,LBCCS!AX32,NEP!AX32)</f>
        <v>0</v>
      </c>
      <c r="AY18" s="75">
        <f>CHOOSE(Interface!$H$7,LBCCS!AY32,NEP!AY32)</f>
        <v>0</v>
      </c>
      <c r="AZ18" s="75">
        <f>CHOOSE(Interface!$H$7,LBCCS!AZ32,NEP!AZ32)</f>
        <v>0</v>
      </c>
      <c r="BA18" s="75">
        <f>CHOOSE(Interface!$H$7,LBCCS!BA32,NEP!BA32)</f>
        <v>0</v>
      </c>
      <c r="BB18" s="75">
        <f>CHOOSE(Interface!$H$7,LBCCS!BB32,NEP!BB32)</f>
        <v>0</v>
      </c>
      <c r="BC18" s="75">
        <f>CHOOSE(Interface!$H$7,LBCCS!BC32,NEP!BC32)</f>
        <v>0</v>
      </c>
      <c r="BD18" s="75">
        <f>CHOOSE(Interface!$H$7,LBCCS!BD32,NEP!BD32)</f>
        <v>0</v>
      </c>
      <c r="BE18" s="75">
        <f>CHOOSE(Interface!$H$7,LBCCS!BE32,NEP!BE32)</f>
        <v>0</v>
      </c>
      <c r="BF18" s="75">
        <f>CHOOSE(Interface!$H$7,LBCCS!BF32,NEP!BF32)</f>
        <v>0</v>
      </c>
      <c r="BG18" s="75">
        <f>CHOOSE(Interface!$H$7,LBCCS!BG32,NEP!BG32)</f>
        <v>0</v>
      </c>
      <c r="BH18" s="75">
        <f>CHOOSE(Interface!$H$7,LBCCS!BH32,NEP!BH32)</f>
        <v>0</v>
      </c>
      <c r="BI18" s="6"/>
      <c r="BJ18" s="6"/>
      <c r="BK18" s="6"/>
    </row>
    <row r="19" spans="2:63">
      <c r="E19" s="4" t="s">
        <v>171</v>
      </c>
      <c r="G19" s="4" t="s">
        <v>87</v>
      </c>
      <c r="J19" s="4"/>
      <c r="K19" s="18"/>
      <c r="L19" s="77">
        <f>CHOOSE(Interface!$H$7,LBCCS!L36,NEP!L36)</f>
        <v>0</v>
      </c>
      <c r="M19" s="77">
        <f>CHOOSE(Interface!$H$7,LBCCS!M36,NEP!M36)</f>
        <v>0</v>
      </c>
      <c r="N19" s="77">
        <f>CHOOSE(Interface!$H$7,LBCCS!N36,NEP!N36)</f>
        <v>0</v>
      </c>
      <c r="O19" s="77">
        <f>CHOOSE(Interface!$H$7,LBCCS!O36,NEP!O36)</f>
        <v>0</v>
      </c>
      <c r="P19" s="77">
        <f>CHOOSE(Interface!$H$7,LBCCS!P36,NEP!P36)</f>
        <v>0.94246575342465755</v>
      </c>
      <c r="Q19" s="77">
        <f>CHOOSE(Interface!$H$7,LBCCS!Q36,NEP!Q36)</f>
        <v>1</v>
      </c>
      <c r="R19" s="77">
        <f>CHOOSE(Interface!$H$7,LBCCS!R36,NEP!R36)</f>
        <v>1</v>
      </c>
      <c r="S19" s="77">
        <f>CHOOSE(Interface!$H$7,LBCCS!S36,NEP!S36)</f>
        <v>0.33150684931506852</v>
      </c>
      <c r="T19" s="77">
        <f>CHOOSE(Interface!$H$7,LBCCS!T36,NEP!T36)</f>
        <v>0</v>
      </c>
      <c r="U19" s="77">
        <f>CHOOSE(Interface!$H$7,LBCCS!U36,NEP!U36)</f>
        <v>0</v>
      </c>
      <c r="V19" s="77">
        <f>CHOOSE(Interface!$H$7,LBCCS!V36,NEP!V36)</f>
        <v>0</v>
      </c>
      <c r="W19" s="77">
        <f>CHOOSE(Interface!$H$7,LBCCS!W36,NEP!W36)</f>
        <v>0</v>
      </c>
      <c r="X19" s="77">
        <f>CHOOSE(Interface!$H$7,LBCCS!X36,NEP!X36)</f>
        <v>0</v>
      </c>
      <c r="Y19" s="77">
        <f>CHOOSE(Interface!$H$7,LBCCS!Y36,NEP!Y36)</f>
        <v>0</v>
      </c>
      <c r="Z19" s="77">
        <f>CHOOSE(Interface!$H$7,LBCCS!Z36,NEP!Z36)</f>
        <v>0</v>
      </c>
      <c r="AA19" s="77">
        <f>CHOOSE(Interface!$H$7,LBCCS!AA36,NEP!AA36)</f>
        <v>0</v>
      </c>
      <c r="AB19" s="77">
        <f>CHOOSE(Interface!$H$7,LBCCS!AB36,NEP!AB36)</f>
        <v>0</v>
      </c>
      <c r="AC19" s="77">
        <f>CHOOSE(Interface!$H$7,LBCCS!AC36,NEP!AC36)</f>
        <v>0</v>
      </c>
      <c r="AD19" s="77">
        <f>CHOOSE(Interface!$H$7,LBCCS!AD36,NEP!AD36)</f>
        <v>0</v>
      </c>
      <c r="AE19" s="77">
        <f>CHOOSE(Interface!$H$7,LBCCS!AE36,NEP!AE36)</f>
        <v>0</v>
      </c>
      <c r="AF19" s="77">
        <f>CHOOSE(Interface!$H$7,LBCCS!AF36,NEP!AF36)</f>
        <v>0</v>
      </c>
      <c r="AG19" s="77">
        <f>CHOOSE(Interface!$H$7,LBCCS!AG36,NEP!AG36)</f>
        <v>0</v>
      </c>
      <c r="AH19" s="77">
        <f>CHOOSE(Interface!$H$7,LBCCS!AH36,NEP!AH36)</f>
        <v>0</v>
      </c>
      <c r="AI19" s="77">
        <f>CHOOSE(Interface!$H$7,LBCCS!AI36,NEP!AI36)</f>
        <v>0</v>
      </c>
      <c r="AJ19" s="77">
        <f>CHOOSE(Interface!$H$7,LBCCS!AJ36,NEP!AJ36)</f>
        <v>0</v>
      </c>
      <c r="AK19" s="77">
        <f>CHOOSE(Interface!$H$7,LBCCS!AK36,NEP!AK36)</f>
        <v>0</v>
      </c>
      <c r="AL19" s="77">
        <f>CHOOSE(Interface!$H$7,LBCCS!AL36,NEP!AL36)</f>
        <v>0</v>
      </c>
      <c r="AM19" s="77">
        <f>CHOOSE(Interface!$H$7,LBCCS!AM36,NEP!AM36)</f>
        <v>0</v>
      </c>
      <c r="AN19" s="77">
        <f>CHOOSE(Interface!$H$7,LBCCS!AN36,NEP!AN36)</f>
        <v>0</v>
      </c>
      <c r="AO19" s="77">
        <f>CHOOSE(Interface!$H$7,LBCCS!AO36,NEP!AO36)</f>
        <v>0</v>
      </c>
      <c r="AP19" s="77">
        <f>CHOOSE(Interface!$H$7,LBCCS!AP36,NEP!AP36)</f>
        <v>0</v>
      </c>
      <c r="AQ19" s="77">
        <f>CHOOSE(Interface!$H$7,LBCCS!AQ36,NEP!AQ36)</f>
        <v>0</v>
      </c>
      <c r="AR19" s="77">
        <f>CHOOSE(Interface!$H$7,LBCCS!AR36,NEP!AR36)</f>
        <v>0</v>
      </c>
      <c r="AS19" s="77">
        <f>CHOOSE(Interface!$H$7,LBCCS!AS36,NEP!AS36)</f>
        <v>0</v>
      </c>
      <c r="AT19" s="77">
        <f>CHOOSE(Interface!$H$7,LBCCS!AT36,NEP!AT36)</f>
        <v>0</v>
      </c>
      <c r="AU19" s="77">
        <f>CHOOSE(Interface!$H$7,LBCCS!AU36,NEP!AU36)</f>
        <v>0</v>
      </c>
      <c r="AV19" s="77">
        <f>CHOOSE(Interface!$H$7,LBCCS!AV36,NEP!AV36)</f>
        <v>0</v>
      </c>
      <c r="AW19" s="77">
        <f>CHOOSE(Interface!$H$7,LBCCS!AW36,NEP!AW36)</f>
        <v>0</v>
      </c>
      <c r="AX19" s="77">
        <f>CHOOSE(Interface!$H$7,LBCCS!AX36,NEP!AX36)</f>
        <v>0</v>
      </c>
      <c r="AY19" s="77">
        <f>CHOOSE(Interface!$H$7,LBCCS!AY36,NEP!AY36)</f>
        <v>0</v>
      </c>
      <c r="AZ19" s="77">
        <f>CHOOSE(Interface!$H$7,LBCCS!AZ36,NEP!AZ36)</f>
        <v>0</v>
      </c>
      <c r="BA19" s="77">
        <f>CHOOSE(Interface!$H$7,LBCCS!BA36,NEP!BA36)</f>
        <v>0</v>
      </c>
      <c r="BB19" s="77">
        <f>CHOOSE(Interface!$H$7,LBCCS!BB36,NEP!BB36)</f>
        <v>0</v>
      </c>
      <c r="BC19" s="77">
        <f>CHOOSE(Interface!$H$7,LBCCS!BC36,NEP!BC36)</f>
        <v>0</v>
      </c>
      <c r="BD19" s="77">
        <f>CHOOSE(Interface!$H$7,LBCCS!BD36,NEP!BD36)</f>
        <v>0</v>
      </c>
      <c r="BE19" s="77">
        <f>CHOOSE(Interface!$H$7,LBCCS!BE36,NEP!BE36)</f>
        <v>0</v>
      </c>
      <c r="BF19" s="77">
        <f>CHOOSE(Interface!$H$7,LBCCS!BF36,NEP!BF36)</f>
        <v>0</v>
      </c>
      <c r="BG19" s="77">
        <f>CHOOSE(Interface!$H$7,LBCCS!BG36,NEP!BG36)</f>
        <v>0</v>
      </c>
      <c r="BH19" s="77">
        <f>CHOOSE(Interface!$H$7,LBCCS!BH36,NEP!BH36)</f>
        <v>0</v>
      </c>
      <c r="BI19" s="6"/>
      <c r="BJ19" s="6"/>
      <c r="BK19" s="6"/>
    </row>
    <row r="20" spans="2:63">
      <c r="E20" s="4" t="s">
        <v>172</v>
      </c>
      <c r="G20" s="4" t="s">
        <v>87</v>
      </c>
      <c r="J20" s="4"/>
      <c r="K20" s="18"/>
      <c r="L20" s="77">
        <f>CHOOSE(Interface!$H$7,LBCCS!L37,NEP!L37)</f>
        <v>0</v>
      </c>
      <c r="M20" s="77">
        <f>CHOOSE(Interface!$H$7,LBCCS!M37,NEP!M37)</f>
        <v>0</v>
      </c>
      <c r="N20" s="77">
        <f>CHOOSE(Interface!$H$7,LBCCS!N37,NEP!N37)</f>
        <v>0</v>
      </c>
      <c r="O20" s="77">
        <f>CHOOSE(Interface!$H$7,LBCCS!O37,NEP!O37)</f>
        <v>0</v>
      </c>
      <c r="P20" s="77">
        <f>CHOOSE(Interface!$H$7,LBCCS!P37,NEP!P37)</f>
        <v>0</v>
      </c>
      <c r="Q20" s="77">
        <f>CHOOSE(Interface!$H$7,LBCCS!Q37,NEP!Q37)</f>
        <v>0</v>
      </c>
      <c r="R20" s="77">
        <f>CHOOSE(Interface!$H$7,LBCCS!R37,NEP!R37)</f>
        <v>0</v>
      </c>
      <c r="S20" s="77">
        <f>CHOOSE(Interface!$H$7,LBCCS!S37,NEP!S37)</f>
        <v>0.48219178082191783</v>
      </c>
      <c r="T20" s="77">
        <f>CHOOSE(Interface!$H$7,LBCCS!T37,NEP!T37)</f>
        <v>0</v>
      </c>
      <c r="U20" s="77">
        <f>CHOOSE(Interface!$H$7,LBCCS!U37,NEP!U37)</f>
        <v>0</v>
      </c>
      <c r="V20" s="77">
        <f>CHOOSE(Interface!$H$7,LBCCS!V37,NEP!V37)</f>
        <v>0</v>
      </c>
      <c r="W20" s="77">
        <f>CHOOSE(Interface!$H$7,LBCCS!W37,NEP!W37)</f>
        <v>0</v>
      </c>
      <c r="X20" s="77">
        <f>CHOOSE(Interface!$H$7,LBCCS!X37,NEP!X37)</f>
        <v>0</v>
      </c>
      <c r="Y20" s="77">
        <f>CHOOSE(Interface!$H$7,LBCCS!Y37,NEP!Y37)</f>
        <v>0</v>
      </c>
      <c r="Z20" s="77">
        <f>CHOOSE(Interface!$H$7,LBCCS!Z37,NEP!Z37)</f>
        <v>0</v>
      </c>
      <c r="AA20" s="77">
        <f>CHOOSE(Interface!$H$7,LBCCS!AA37,NEP!AA37)</f>
        <v>0</v>
      </c>
      <c r="AB20" s="77">
        <f>CHOOSE(Interface!$H$7,LBCCS!AB37,NEP!AB37)</f>
        <v>0</v>
      </c>
      <c r="AC20" s="77">
        <f>CHOOSE(Interface!$H$7,LBCCS!AC37,NEP!AC37)</f>
        <v>0</v>
      </c>
      <c r="AD20" s="77">
        <f>CHOOSE(Interface!$H$7,LBCCS!AD37,NEP!AD37)</f>
        <v>0</v>
      </c>
      <c r="AE20" s="77">
        <f>CHOOSE(Interface!$H$7,LBCCS!AE37,NEP!AE37)</f>
        <v>0</v>
      </c>
      <c r="AF20" s="77">
        <f>CHOOSE(Interface!$H$7,LBCCS!AF37,NEP!AF37)</f>
        <v>0</v>
      </c>
      <c r="AG20" s="77">
        <f>CHOOSE(Interface!$H$7,LBCCS!AG37,NEP!AG37)</f>
        <v>0</v>
      </c>
      <c r="AH20" s="77">
        <f>CHOOSE(Interface!$H$7,LBCCS!AH37,NEP!AH37)</f>
        <v>0</v>
      </c>
      <c r="AI20" s="77">
        <f>CHOOSE(Interface!$H$7,LBCCS!AI37,NEP!AI37)</f>
        <v>0</v>
      </c>
      <c r="AJ20" s="77">
        <f>CHOOSE(Interface!$H$7,LBCCS!AJ37,NEP!AJ37)</f>
        <v>0</v>
      </c>
      <c r="AK20" s="77">
        <f>CHOOSE(Interface!$H$7,LBCCS!AK37,NEP!AK37)</f>
        <v>0</v>
      </c>
      <c r="AL20" s="77">
        <f>CHOOSE(Interface!$H$7,LBCCS!AL37,NEP!AL37)</f>
        <v>0</v>
      </c>
      <c r="AM20" s="77">
        <f>CHOOSE(Interface!$H$7,LBCCS!AM37,NEP!AM37)</f>
        <v>0</v>
      </c>
      <c r="AN20" s="77">
        <f>CHOOSE(Interface!$H$7,LBCCS!AN37,NEP!AN37)</f>
        <v>0</v>
      </c>
      <c r="AO20" s="77">
        <f>CHOOSE(Interface!$H$7,LBCCS!AO37,NEP!AO37)</f>
        <v>0</v>
      </c>
      <c r="AP20" s="77">
        <f>CHOOSE(Interface!$H$7,LBCCS!AP37,NEP!AP37)</f>
        <v>0</v>
      </c>
      <c r="AQ20" s="77">
        <f>CHOOSE(Interface!$H$7,LBCCS!AQ37,NEP!AQ37)</f>
        <v>0</v>
      </c>
      <c r="AR20" s="77">
        <f>CHOOSE(Interface!$H$7,LBCCS!AR37,NEP!AR37)</f>
        <v>0</v>
      </c>
      <c r="AS20" s="77">
        <f>CHOOSE(Interface!$H$7,LBCCS!AS37,NEP!AS37)</f>
        <v>0</v>
      </c>
      <c r="AT20" s="77">
        <f>CHOOSE(Interface!$H$7,LBCCS!AT37,NEP!AT37)</f>
        <v>0</v>
      </c>
      <c r="AU20" s="77">
        <f>CHOOSE(Interface!$H$7,LBCCS!AU37,NEP!AU37)</f>
        <v>0</v>
      </c>
      <c r="AV20" s="77">
        <f>CHOOSE(Interface!$H$7,LBCCS!AV37,NEP!AV37)</f>
        <v>0</v>
      </c>
      <c r="AW20" s="77">
        <f>CHOOSE(Interface!$H$7,LBCCS!AW37,NEP!AW37)</f>
        <v>0</v>
      </c>
      <c r="AX20" s="77">
        <f>CHOOSE(Interface!$H$7,LBCCS!AX37,NEP!AX37)</f>
        <v>0</v>
      </c>
      <c r="AY20" s="77">
        <f>CHOOSE(Interface!$H$7,LBCCS!AY37,NEP!AY37)</f>
        <v>0</v>
      </c>
      <c r="AZ20" s="77">
        <f>CHOOSE(Interface!$H$7,LBCCS!AZ37,NEP!AZ37)</f>
        <v>0</v>
      </c>
      <c r="BA20" s="77">
        <f>CHOOSE(Interface!$H$7,LBCCS!BA37,NEP!BA37)</f>
        <v>0</v>
      </c>
      <c r="BB20" s="77">
        <f>CHOOSE(Interface!$H$7,LBCCS!BB37,NEP!BB37)</f>
        <v>0</v>
      </c>
      <c r="BC20" s="77">
        <f>CHOOSE(Interface!$H$7,LBCCS!BC37,NEP!BC37)</f>
        <v>0</v>
      </c>
      <c r="BD20" s="77">
        <f>CHOOSE(Interface!$H$7,LBCCS!BD37,NEP!BD37)</f>
        <v>0</v>
      </c>
      <c r="BE20" s="77">
        <f>CHOOSE(Interface!$H$7,LBCCS!BE37,NEP!BE37)</f>
        <v>0</v>
      </c>
      <c r="BF20" s="77">
        <f>CHOOSE(Interface!$H$7,LBCCS!BF37,NEP!BF37)</f>
        <v>0</v>
      </c>
      <c r="BG20" s="77">
        <f>CHOOSE(Interface!$H$7,LBCCS!BG37,NEP!BG37)</f>
        <v>0</v>
      </c>
      <c r="BH20" s="77">
        <f>CHOOSE(Interface!$H$7,LBCCS!BH37,NEP!BH37)</f>
        <v>0</v>
      </c>
      <c r="BI20" s="6"/>
      <c r="BJ20" s="6"/>
      <c r="BK20" s="6"/>
    </row>
    <row r="21" spans="2:63">
      <c r="E21" s="4" t="s">
        <v>169</v>
      </c>
      <c r="G21" s="4" t="s">
        <v>87</v>
      </c>
      <c r="J21" s="4"/>
      <c r="K21" s="18"/>
      <c r="L21" s="77">
        <f>CHOOSE(Interface!$H$7,LBCCS!L33,NEP!L33)</f>
        <v>0</v>
      </c>
      <c r="M21" s="77">
        <f>CHOOSE(Interface!$H$7,LBCCS!M33,NEP!M33)</f>
        <v>0</v>
      </c>
      <c r="N21" s="77">
        <f>CHOOSE(Interface!$H$7,LBCCS!N33,NEP!N33)</f>
        <v>0</v>
      </c>
      <c r="O21" s="77">
        <f>CHOOSE(Interface!$H$7,LBCCS!O33,NEP!O33)</f>
        <v>0</v>
      </c>
      <c r="P21" s="77">
        <f>CHOOSE(Interface!$H$7,LBCCS!P33,NEP!P33)</f>
        <v>0</v>
      </c>
      <c r="Q21" s="77">
        <f>CHOOSE(Interface!$H$7,LBCCS!Q33,NEP!Q33)</f>
        <v>0</v>
      </c>
      <c r="R21" s="77">
        <f>CHOOSE(Interface!$H$7,LBCCS!R33,NEP!R33)</f>
        <v>0</v>
      </c>
      <c r="S21" s="77">
        <f>CHOOSE(Interface!$H$7,LBCCS!S33,NEP!S33)</f>
        <v>0</v>
      </c>
      <c r="T21" s="77">
        <f>CHOOSE(Interface!$H$7,LBCCS!T33,NEP!T33)</f>
        <v>0</v>
      </c>
      <c r="U21" s="77">
        <f>CHOOSE(Interface!$H$7,LBCCS!U33,NEP!U33)</f>
        <v>0</v>
      </c>
      <c r="V21" s="77">
        <f>CHOOSE(Interface!$H$7,LBCCS!V33,NEP!V33)</f>
        <v>0</v>
      </c>
      <c r="W21" s="77">
        <f>CHOOSE(Interface!$H$7,LBCCS!W33,NEP!W33)</f>
        <v>0</v>
      </c>
      <c r="X21" s="77">
        <f>CHOOSE(Interface!$H$7,LBCCS!X33,NEP!X33)</f>
        <v>0</v>
      </c>
      <c r="Y21" s="77">
        <f>CHOOSE(Interface!$H$7,LBCCS!Y33,NEP!Y33)</f>
        <v>0</v>
      </c>
      <c r="Z21" s="77">
        <f>CHOOSE(Interface!$H$7,LBCCS!Z33,NEP!Z33)</f>
        <v>0</v>
      </c>
      <c r="AA21" s="77">
        <f>CHOOSE(Interface!$H$7,LBCCS!AA33,NEP!AA33)</f>
        <v>0</v>
      </c>
      <c r="AB21" s="77">
        <f>CHOOSE(Interface!$H$7,LBCCS!AB33,NEP!AB33)</f>
        <v>0</v>
      </c>
      <c r="AC21" s="77">
        <f>CHOOSE(Interface!$H$7,LBCCS!AC33,NEP!AC33)</f>
        <v>0</v>
      </c>
      <c r="AD21" s="77">
        <f>CHOOSE(Interface!$H$7,LBCCS!AD33,NEP!AD33)</f>
        <v>0</v>
      </c>
      <c r="AE21" s="77">
        <f>CHOOSE(Interface!$H$7,LBCCS!AE33,NEP!AE33)</f>
        <v>0</v>
      </c>
      <c r="AF21" s="77">
        <f>CHOOSE(Interface!$H$7,LBCCS!AF33,NEP!AF33)</f>
        <v>0</v>
      </c>
      <c r="AG21" s="77">
        <f>CHOOSE(Interface!$H$7,LBCCS!AG33,NEP!AG33)</f>
        <v>0</v>
      </c>
      <c r="AH21" s="77">
        <f>CHOOSE(Interface!$H$7,LBCCS!AH33,NEP!AH33)</f>
        <v>0</v>
      </c>
      <c r="AI21" s="77">
        <f>CHOOSE(Interface!$H$7,LBCCS!AI33,NEP!AI33)</f>
        <v>0</v>
      </c>
      <c r="AJ21" s="77">
        <f>CHOOSE(Interface!$H$7,LBCCS!AJ33,NEP!AJ33)</f>
        <v>0</v>
      </c>
      <c r="AK21" s="77">
        <f>CHOOSE(Interface!$H$7,LBCCS!AK33,NEP!AK33)</f>
        <v>0</v>
      </c>
      <c r="AL21" s="77">
        <f>CHOOSE(Interface!$H$7,LBCCS!AL33,NEP!AL33)</f>
        <v>0</v>
      </c>
      <c r="AM21" s="77">
        <f>CHOOSE(Interface!$H$7,LBCCS!AM33,NEP!AM33)</f>
        <v>0</v>
      </c>
      <c r="AN21" s="77">
        <f>CHOOSE(Interface!$H$7,LBCCS!AN33,NEP!AN33)</f>
        <v>0</v>
      </c>
      <c r="AO21" s="77">
        <f>CHOOSE(Interface!$H$7,LBCCS!AO33,NEP!AO33)</f>
        <v>0</v>
      </c>
      <c r="AP21" s="77">
        <f>CHOOSE(Interface!$H$7,LBCCS!AP33,NEP!AP33)</f>
        <v>0</v>
      </c>
      <c r="AQ21" s="77">
        <f>CHOOSE(Interface!$H$7,LBCCS!AQ33,NEP!AQ33)</f>
        <v>0</v>
      </c>
      <c r="AR21" s="77">
        <f>CHOOSE(Interface!$H$7,LBCCS!AR33,NEP!AR33)</f>
        <v>0</v>
      </c>
      <c r="AS21" s="77">
        <f>CHOOSE(Interface!$H$7,LBCCS!AS33,NEP!AS33)</f>
        <v>0</v>
      </c>
      <c r="AT21" s="77">
        <f>CHOOSE(Interface!$H$7,LBCCS!AT33,NEP!AT33)</f>
        <v>0</v>
      </c>
      <c r="AU21" s="77">
        <f>CHOOSE(Interface!$H$7,LBCCS!AU33,NEP!AU33)</f>
        <v>0</v>
      </c>
      <c r="AV21" s="77">
        <f>CHOOSE(Interface!$H$7,LBCCS!AV33,NEP!AV33)</f>
        <v>0</v>
      </c>
      <c r="AW21" s="77">
        <f>CHOOSE(Interface!$H$7,LBCCS!AW33,NEP!AW33)</f>
        <v>0</v>
      </c>
      <c r="AX21" s="77">
        <f>CHOOSE(Interface!$H$7,LBCCS!AX33,NEP!AX33)</f>
        <v>0</v>
      </c>
      <c r="AY21" s="77">
        <f>CHOOSE(Interface!$H$7,LBCCS!AY33,NEP!AY33)</f>
        <v>0</v>
      </c>
      <c r="AZ21" s="77">
        <f>CHOOSE(Interface!$H$7,LBCCS!AZ33,NEP!AZ33)</f>
        <v>0</v>
      </c>
      <c r="BA21" s="77">
        <f>CHOOSE(Interface!$H$7,LBCCS!BA33,NEP!BA33)</f>
        <v>0</v>
      </c>
      <c r="BB21" s="77">
        <f>CHOOSE(Interface!$H$7,LBCCS!BB33,NEP!BB33)</f>
        <v>0</v>
      </c>
      <c r="BC21" s="77">
        <f>CHOOSE(Interface!$H$7,LBCCS!BC33,NEP!BC33)</f>
        <v>0</v>
      </c>
      <c r="BD21" s="77">
        <f>CHOOSE(Interface!$H$7,LBCCS!BD33,NEP!BD33)</f>
        <v>0</v>
      </c>
      <c r="BE21" s="77">
        <f>CHOOSE(Interface!$H$7,LBCCS!BE33,NEP!BE33)</f>
        <v>0</v>
      </c>
      <c r="BF21" s="77">
        <f>CHOOSE(Interface!$H$7,LBCCS!BF33,NEP!BF33)</f>
        <v>0</v>
      </c>
      <c r="BG21" s="77">
        <f>CHOOSE(Interface!$H$7,LBCCS!BG33,NEP!BG33)</f>
        <v>0</v>
      </c>
      <c r="BH21" s="77">
        <f>CHOOSE(Interface!$H$7,LBCCS!BH33,NEP!BH33)</f>
        <v>0</v>
      </c>
      <c r="BI21" s="6"/>
      <c r="BJ21" s="6"/>
      <c r="BK21" s="6"/>
    </row>
    <row r="22" spans="2:63">
      <c r="E22" s="4" t="s">
        <v>170</v>
      </c>
      <c r="G22" s="4" t="s">
        <v>87</v>
      </c>
      <c r="J22" s="4"/>
      <c r="K22" s="18"/>
      <c r="L22" s="77">
        <f>CHOOSE(Interface!$H$7,LBCCS!L34,NEP!L34)</f>
        <v>0</v>
      </c>
      <c r="M22" s="77">
        <f>CHOOSE(Interface!$H$7,LBCCS!M34,NEP!M34)</f>
        <v>0</v>
      </c>
      <c r="N22" s="77">
        <f>CHOOSE(Interface!$H$7,LBCCS!N34,NEP!N34)</f>
        <v>0</v>
      </c>
      <c r="O22" s="77">
        <f>CHOOSE(Interface!$H$7,LBCCS!O34,NEP!O34)</f>
        <v>0</v>
      </c>
      <c r="P22" s="77">
        <f>CHOOSE(Interface!$H$7,LBCCS!P34,NEP!P34)</f>
        <v>0</v>
      </c>
      <c r="Q22" s="77">
        <f>CHOOSE(Interface!$H$7,LBCCS!Q34,NEP!Q34)</f>
        <v>0</v>
      </c>
      <c r="R22" s="77">
        <f>CHOOSE(Interface!$H$7,LBCCS!R34,NEP!R34)</f>
        <v>0</v>
      </c>
      <c r="S22" s="77">
        <f>CHOOSE(Interface!$H$7,LBCCS!S34,NEP!S34)</f>
        <v>0</v>
      </c>
      <c r="T22" s="77">
        <f>CHOOSE(Interface!$H$7,LBCCS!T34,NEP!T34)</f>
        <v>0</v>
      </c>
      <c r="U22" s="77">
        <f>CHOOSE(Interface!$H$7,LBCCS!U34,NEP!U34)</f>
        <v>0</v>
      </c>
      <c r="V22" s="77">
        <f>CHOOSE(Interface!$H$7,LBCCS!V34,NEP!V34)</f>
        <v>0</v>
      </c>
      <c r="W22" s="77">
        <f>CHOOSE(Interface!$H$7,LBCCS!W34,NEP!W34)</f>
        <v>0</v>
      </c>
      <c r="X22" s="77">
        <f>CHOOSE(Interface!$H$7,LBCCS!X34,NEP!X34)</f>
        <v>0</v>
      </c>
      <c r="Y22" s="77">
        <f>CHOOSE(Interface!$H$7,LBCCS!Y34,NEP!Y34)</f>
        <v>0</v>
      </c>
      <c r="Z22" s="77">
        <f>CHOOSE(Interface!$H$7,LBCCS!Z34,NEP!Z34)</f>
        <v>0</v>
      </c>
      <c r="AA22" s="77">
        <f>CHOOSE(Interface!$H$7,LBCCS!AA34,NEP!AA34)</f>
        <v>0</v>
      </c>
      <c r="AB22" s="77">
        <f>CHOOSE(Interface!$H$7,LBCCS!AB34,NEP!AB34)</f>
        <v>0</v>
      </c>
      <c r="AC22" s="77">
        <f>CHOOSE(Interface!$H$7,LBCCS!AC34,NEP!AC34)</f>
        <v>0</v>
      </c>
      <c r="AD22" s="77">
        <f>CHOOSE(Interface!$H$7,LBCCS!AD34,NEP!AD34)</f>
        <v>0</v>
      </c>
      <c r="AE22" s="77">
        <f>CHOOSE(Interface!$H$7,LBCCS!AE34,NEP!AE34)</f>
        <v>0</v>
      </c>
      <c r="AF22" s="77">
        <f>CHOOSE(Interface!$H$7,LBCCS!AF34,NEP!AF34)</f>
        <v>0</v>
      </c>
      <c r="AG22" s="77">
        <f>CHOOSE(Interface!$H$7,LBCCS!AG34,NEP!AG34)</f>
        <v>0</v>
      </c>
      <c r="AH22" s="77">
        <f>CHOOSE(Interface!$H$7,LBCCS!AH34,NEP!AH34)</f>
        <v>0</v>
      </c>
      <c r="AI22" s="77">
        <f>CHOOSE(Interface!$H$7,LBCCS!AI34,NEP!AI34)</f>
        <v>0</v>
      </c>
      <c r="AJ22" s="77">
        <f>CHOOSE(Interface!$H$7,LBCCS!AJ34,NEP!AJ34)</f>
        <v>0</v>
      </c>
      <c r="AK22" s="77">
        <f>CHOOSE(Interface!$H$7,LBCCS!AK34,NEP!AK34)</f>
        <v>0</v>
      </c>
      <c r="AL22" s="77">
        <f>CHOOSE(Interface!$H$7,LBCCS!AL34,NEP!AL34)</f>
        <v>0</v>
      </c>
      <c r="AM22" s="77">
        <f>CHOOSE(Interface!$H$7,LBCCS!AM34,NEP!AM34)</f>
        <v>0</v>
      </c>
      <c r="AN22" s="77">
        <f>CHOOSE(Interface!$H$7,LBCCS!AN34,NEP!AN34)</f>
        <v>0</v>
      </c>
      <c r="AO22" s="77">
        <f>CHOOSE(Interface!$H$7,LBCCS!AO34,NEP!AO34)</f>
        <v>0</v>
      </c>
      <c r="AP22" s="77">
        <f>CHOOSE(Interface!$H$7,LBCCS!AP34,NEP!AP34)</f>
        <v>0</v>
      </c>
      <c r="AQ22" s="77">
        <f>CHOOSE(Interface!$H$7,LBCCS!AQ34,NEP!AQ34)</f>
        <v>0</v>
      </c>
      <c r="AR22" s="77">
        <f>CHOOSE(Interface!$H$7,LBCCS!AR34,NEP!AR34)</f>
        <v>0</v>
      </c>
      <c r="AS22" s="77">
        <f>CHOOSE(Interface!$H$7,LBCCS!AS34,NEP!AS34)</f>
        <v>0</v>
      </c>
      <c r="AT22" s="77">
        <f>CHOOSE(Interface!$H$7,LBCCS!AT34,NEP!AT34)</f>
        <v>0</v>
      </c>
      <c r="AU22" s="77">
        <f>CHOOSE(Interface!$H$7,LBCCS!AU34,NEP!AU34)</f>
        <v>0</v>
      </c>
      <c r="AV22" s="77">
        <f>CHOOSE(Interface!$H$7,LBCCS!AV34,NEP!AV34)</f>
        <v>0</v>
      </c>
      <c r="AW22" s="77">
        <f>CHOOSE(Interface!$H$7,LBCCS!AW34,NEP!AW34)</f>
        <v>0</v>
      </c>
      <c r="AX22" s="77">
        <f>CHOOSE(Interface!$H$7,LBCCS!AX34,NEP!AX34)</f>
        <v>0</v>
      </c>
      <c r="AY22" s="77">
        <f>CHOOSE(Interface!$H$7,LBCCS!AY34,NEP!AY34)</f>
        <v>0</v>
      </c>
      <c r="AZ22" s="77">
        <f>CHOOSE(Interface!$H$7,LBCCS!AZ34,NEP!AZ34)</f>
        <v>0</v>
      </c>
      <c r="BA22" s="77">
        <f>CHOOSE(Interface!$H$7,LBCCS!BA34,NEP!BA34)</f>
        <v>0</v>
      </c>
      <c r="BB22" s="77">
        <f>CHOOSE(Interface!$H$7,LBCCS!BB34,NEP!BB34)</f>
        <v>0</v>
      </c>
      <c r="BC22" s="77">
        <f>CHOOSE(Interface!$H$7,LBCCS!BC34,NEP!BC34)</f>
        <v>0</v>
      </c>
      <c r="BD22" s="77">
        <f>CHOOSE(Interface!$H$7,LBCCS!BD34,NEP!BD34)</f>
        <v>0</v>
      </c>
      <c r="BE22" s="77">
        <f>CHOOSE(Interface!$H$7,LBCCS!BE34,NEP!BE34)</f>
        <v>0</v>
      </c>
      <c r="BF22" s="77">
        <f>CHOOSE(Interface!$H$7,LBCCS!BF34,NEP!BF34)</f>
        <v>0</v>
      </c>
      <c r="BG22" s="77">
        <f>CHOOSE(Interface!$H$7,LBCCS!BG34,NEP!BG34)</f>
        <v>0</v>
      </c>
      <c r="BH22" s="77">
        <f>CHOOSE(Interface!$H$7,LBCCS!BH34,NEP!BH34)</f>
        <v>0</v>
      </c>
      <c r="BI22" s="6"/>
      <c r="BJ22" s="6"/>
      <c r="BK22" s="6"/>
    </row>
    <row r="23" spans="2:63">
      <c r="E23" s="4" t="s">
        <v>163</v>
      </c>
      <c r="G23" s="4" t="s">
        <v>87</v>
      </c>
      <c r="J23" s="4"/>
      <c r="K23" s="18"/>
      <c r="L23" s="77">
        <f>CHOOSE(Interface!$H$7,LBCCS!L26,NEP!L26)</f>
        <v>0</v>
      </c>
      <c r="M23" s="77">
        <f>CHOOSE(Interface!$H$7,LBCCS!M26,NEP!M26)</f>
        <v>0</v>
      </c>
      <c r="N23" s="77">
        <f>CHOOSE(Interface!$H$7,LBCCS!N26,NEP!N26)</f>
        <v>0</v>
      </c>
      <c r="O23" s="77">
        <f>CHOOSE(Interface!$H$7,LBCCS!O26,NEP!O26)</f>
        <v>0</v>
      </c>
      <c r="P23" s="77">
        <f>CHOOSE(Interface!$H$7,LBCCS!P26,NEP!P26)</f>
        <v>0</v>
      </c>
      <c r="Q23" s="77">
        <f>CHOOSE(Interface!$H$7,LBCCS!Q26,NEP!Q26)</f>
        <v>0</v>
      </c>
      <c r="R23" s="77">
        <f>CHOOSE(Interface!$H$7,LBCCS!R26,NEP!R26)</f>
        <v>0</v>
      </c>
      <c r="S23" s="77">
        <f>CHOOSE(Interface!$H$7,LBCCS!S26,NEP!S26)</f>
        <v>0</v>
      </c>
      <c r="T23" s="77">
        <f>CHOOSE(Interface!$H$7,LBCCS!T26,NEP!T26)</f>
        <v>0</v>
      </c>
      <c r="U23" s="77">
        <f>CHOOSE(Interface!$H$7,LBCCS!U26,NEP!U26)</f>
        <v>0</v>
      </c>
      <c r="V23" s="77">
        <f>CHOOSE(Interface!$H$7,LBCCS!V26,NEP!V26)</f>
        <v>0</v>
      </c>
      <c r="W23" s="77">
        <f>CHOOSE(Interface!$H$7,LBCCS!W26,NEP!W26)</f>
        <v>0</v>
      </c>
      <c r="X23" s="77">
        <f>CHOOSE(Interface!$H$7,LBCCS!X26,NEP!X26)</f>
        <v>0</v>
      </c>
      <c r="Y23" s="77">
        <f>CHOOSE(Interface!$H$7,LBCCS!Y26,NEP!Y26)</f>
        <v>0</v>
      </c>
      <c r="Z23" s="77">
        <f>CHOOSE(Interface!$H$7,LBCCS!Z26,NEP!Z26)</f>
        <v>0</v>
      </c>
      <c r="AA23" s="77">
        <f>CHOOSE(Interface!$H$7,LBCCS!AA26,NEP!AA26)</f>
        <v>0</v>
      </c>
      <c r="AB23" s="77">
        <f>CHOOSE(Interface!$H$7,LBCCS!AB26,NEP!AB26)</f>
        <v>0</v>
      </c>
      <c r="AC23" s="77">
        <f>CHOOSE(Interface!$H$7,LBCCS!AC26,NEP!AC26)</f>
        <v>0</v>
      </c>
      <c r="AD23" s="77">
        <f>CHOOSE(Interface!$H$7,LBCCS!AD26,NEP!AD26)</f>
        <v>0</v>
      </c>
      <c r="AE23" s="77">
        <f>CHOOSE(Interface!$H$7,LBCCS!AE26,NEP!AE26)</f>
        <v>0</v>
      </c>
      <c r="AF23" s="77">
        <f>CHOOSE(Interface!$H$7,LBCCS!AF26,NEP!AF26)</f>
        <v>0</v>
      </c>
      <c r="AG23" s="77">
        <f>CHOOSE(Interface!$H$7,LBCCS!AG26,NEP!AG26)</f>
        <v>0</v>
      </c>
      <c r="AH23" s="77">
        <f>CHOOSE(Interface!$H$7,LBCCS!AH26,NEP!AH26)</f>
        <v>0</v>
      </c>
      <c r="AI23" s="77">
        <f>CHOOSE(Interface!$H$7,LBCCS!AI26,NEP!AI26)</f>
        <v>0</v>
      </c>
      <c r="AJ23" s="77">
        <f>CHOOSE(Interface!$H$7,LBCCS!AJ26,NEP!AJ26)</f>
        <v>0</v>
      </c>
      <c r="AK23" s="77">
        <f>CHOOSE(Interface!$H$7,LBCCS!AK26,NEP!AK26)</f>
        <v>0</v>
      </c>
      <c r="AL23" s="77">
        <f>CHOOSE(Interface!$H$7,LBCCS!AL26,NEP!AL26)</f>
        <v>0</v>
      </c>
      <c r="AM23" s="77">
        <f>CHOOSE(Interface!$H$7,LBCCS!AM26,NEP!AM26)</f>
        <v>0</v>
      </c>
      <c r="AN23" s="77">
        <f>CHOOSE(Interface!$H$7,LBCCS!AN26,NEP!AN26)</f>
        <v>0</v>
      </c>
      <c r="AO23" s="77">
        <f>CHOOSE(Interface!$H$7,LBCCS!AO26,NEP!AO26)</f>
        <v>0</v>
      </c>
      <c r="AP23" s="77">
        <f>CHOOSE(Interface!$H$7,LBCCS!AP26,NEP!AP26)</f>
        <v>0</v>
      </c>
      <c r="AQ23" s="77">
        <f>CHOOSE(Interface!$H$7,LBCCS!AQ26,NEP!AQ26)</f>
        <v>0</v>
      </c>
      <c r="AR23" s="77">
        <f>CHOOSE(Interface!$H$7,LBCCS!AR26,NEP!AR26)</f>
        <v>0</v>
      </c>
      <c r="AS23" s="77">
        <f>CHOOSE(Interface!$H$7,LBCCS!AS26,NEP!AS26)</f>
        <v>0</v>
      </c>
      <c r="AT23" s="77">
        <f>CHOOSE(Interface!$H$7,LBCCS!AT26,NEP!AT26)</f>
        <v>0</v>
      </c>
      <c r="AU23" s="77">
        <f>CHOOSE(Interface!$H$7,LBCCS!AU26,NEP!AU26)</f>
        <v>0</v>
      </c>
      <c r="AV23" s="77">
        <f>CHOOSE(Interface!$H$7,LBCCS!AV26,NEP!AV26)</f>
        <v>0</v>
      </c>
      <c r="AW23" s="77">
        <f>CHOOSE(Interface!$H$7,LBCCS!AW26,NEP!AW26)</f>
        <v>0</v>
      </c>
      <c r="AX23" s="77">
        <f>CHOOSE(Interface!$H$7,LBCCS!AX26,NEP!AX26)</f>
        <v>0</v>
      </c>
      <c r="AY23" s="77">
        <f>CHOOSE(Interface!$H$7,LBCCS!AY26,NEP!AY26)</f>
        <v>0</v>
      </c>
      <c r="AZ23" s="77">
        <f>CHOOSE(Interface!$H$7,LBCCS!AZ26,NEP!AZ26)</f>
        <v>0</v>
      </c>
      <c r="BA23" s="77">
        <f>CHOOSE(Interface!$H$7,LBCCS!BA26,NEP!BA26)</f>
        <v>0</v>
      </c>
      <c r="BB23" s="77">
        <f>CHOOSE(Interface!$H$7,LBCCS!BB26,NEP!BB26)</f>
        <v>0</v>
      </c>
      <c r="BC23" s="77">
        <f>CHOOSE(Interface!$H$7,LBCCS!BC26,NEP!BC26)</f>
        <v>0</v>
      </c>
      <c r="BD23" s="77">
        <f>CHOOSE(Interface!$H$7,LBCCS!BD26,NEP!BD26)</f>
        <v>0</v>
      </c>
      <c r="BE23" s="77">
        <f>CHOOSE(Interface!$H$7,LBCCS!BE26,NEP!BE26)</f>
        <v>0</v>
      </c>
      <c r="BF23" s="77">
        <f>CHOOSE(Interface!$H$7,LBCCS!BF26,NEP!BF26)</f>
        <v>0</v>
      </c>
      <c r="BG23" s="77">
        <f>CHOOSE(Interface!$H$7,LBCCS!BG26,NEP!BG26)</f>
        <v>0</v>
      </c>
      <c r="BH23" s="77">
        <f>CHOOSE(Interface!$H$7,LBCCS!BH26,NEP!BH26)</f>
        <v>0</v>
      </c>
      <c r="BI23" s="6"/>
      <c r="BJ23" s="6"/>
      <c r="BK23" s="6"/>
    </row>
    <row r="24" spans="2:63">
      <c r="E24" s="4" t="s">
        <v>173</v>
      </c>
      <c r="G24" s="4" t="s">
        <v>87</v>
      </c>
      <c r="J24" s="4"/>
      <c r="K24" s="46"/>
      <c r="L24" s="77">
        <f>CHOOSE(Interface!$H$7,LBCCS!L38,NEP!L38)</f>
        <v>0</v>
      </c>
      <c r="M24" s="77">
        <f>CHOOSE(Interface!$H$7,LBCCS!M38,NEP!M38)</f>
        <v>0</v>
      </c>
      <c r="N24" s="77">
        <f>CHOOSE(Interface!$H$7,LBCCS!N38,NEP!N38)</f>
        <v>0</v>
      </c>
      <c r="O24" s="77">
        <f>CHOOSE(Interface!$H$7,LBCCS!O38,NEP!O38)</f>
        <v>0</v>
      </c>
      <c r="P24" s="77">
        <f>CHOOSE(Interface!$H$7,LBCCS!P38,NEP!P38)</f>
        <v>0</v>
      </c>
      <c r="Q24" s="77">
        <f>CHOOSE(Interface!$H$7,LBCCS!Q38,NEP!Q38)</f>
        <v>0</v>
      </c>
      <c r="R24" s="77">
        <f>CHOOSE(Interface!$H$7,LBCCS!R38,NEP!R38)</f>
        <v>0</v>
      </c>
      <c r="S24" s="142">
        <f>CHOOSE(Interface!$H$7,LBCCS!S38,NEP!S38)</f>
        <v>0.18630136986301371</v>
      </c>
      <c r="T24" s="77">
        <f>CHOOSE(Interface!$H$7,LBCCS!T38,NEP!T38)</f>
        <v>1</v>
      </c>
      <c r="U24" s="77">
        <f>CHOOSE(Interface!$H$7,LBCCS!U38,NEP!U38)</f>
        <v>1</v>
      </c>
      <c r="V24" s="77">
        <f>CHOOSE(Interface!$H$7,LBCCS!V38,NEP!V38)</f>
        <v>1</v>
      </c>
      <c r="W24" s="77">
        <f>CHOOSE(Interface!$H$7,LBCCS!W38,NEP!W38)</f>
        <v>1</v>
      </c>
      <c r="X24" s="77">
        <f>CHOOSE(Interface!$H$7,LBCCS!X38,NEP!X38)</f>
        <v>1</v>
      </c>
      <c r="Y24" s="77">
        <f>CHOOSE(Interface!$H$7,LBCCS!Y38,NEP!Y38)</f>
        <v>1</v>
      </c>
      <c r="Z24" s="77">
        <f>CHOOSE(Interface!$H$7,LBCCS!Z38,NEP!Z38)</f>
        <v>1</v>
      </c>
      <c r="AA24" s="77">
        <f>CHOOSE(Interface!$H$7,LBCCS!AA38,NEP!AA38)</f>
        <v>1</v>
      </c>
      <c r="AB24" s="77">
        <f>CHOOSE(Interface!$H$7,LBCCS!AB38,NEP!AB38)</f>
        <v>1</v>
      </c>
      <c r="AC24" s="77">
        <f>CHOOSE(Interface!$H$7,LBCCS!AC38,NEP!AC38)</f>
        <v>1</v>
      </c>
      <c r="AD24" s="77">
        <f>CHOOSE(Interface!$H$7,LBCCS!AD38,NEP!AD38)</f>
        <v>1</v>
      </c>
      <c r="AE24" s="77">
        <f>CHOOSE(Interface!$H$7,LBCCS!AE38,NEP!AE38)</f>
        <v>1</v>
      </c>
      <c r="AF24" s="77">
        <f>CHOOSE(Interface!$H$7,LBCCS!AF38,NEP!AF38)</f>
        <v>1</v>
      </c>
      <c r="AG24" s="77">
        <f>CHOOSE(Interface!$H$7,LBCCS!AG38,NEP!AG38)</f>
        <v>1</v>
      </c>
      <c r="AH24" s="77">
        <f>CHOOSE(Interface!$H$7,LBCCS!AH38,NEP!AH38)</f>
        <v>1</v>
      </c>
      <c r="AI24" s="77">
        <f>CHOOSE(Interface!$H$7,LBCCS!AI38,NEP!AI38)</f>
        <v>1</v>
      </c>
      <c r="AJ24" s="77">
        <f>CHOOSE(Interface!$H$7,LBCCS!AJ38,NEP!AJ38)</f>
        <v>1</v>
      </c>
      <c r="AK24" s="77">
        <f>CHOOSE(Interface!$H$7,LBCCS!AK38,NEP!AK38)</f>
        <v>1</v>
      </c>
      <c r="AL24" s="77">
        <f>CHOOSE(Interface!$H$7,LBCCS!AL38,NEP!AL38)</f>
        <v>1</v>
      </c>
      <c r="AM24" s="77">
        <f>CHOOSE(Interface!$H$7,LBCCS!AM38,NEP!AM38)</f>
        <v>1</v>
      </c>
      <c r="AN24" s="77">
        <f>CHOOSE(Interface!$H$7,LBCCS!AN38,NEP!AN38)</f>
        <v>1</v>
      </c>
      <c r="AO24" s="77">
        <f>CHOOSE(Interface!$H$7,LBCCS!AO38,NEP!AO38)</f>
        <v>1</v>
      </c>
      <c r="AP24" s="77">
        <f>CHOOSE(Interface!$H$7,LBCCS!AP38,NEP!AP38)</f>
        <v>1</v>
      </c>
      <c r="AQ24" s="77">
        <f>CHOOSE(Interface!$H$7,LBCCS!AQ38,NEP!AQ38)</f>
        <v>1</v>
      </c>
      <c r="AR24" s="77">
        <f>CHOOSE(Interface!$H$7,LBCCS!AR38,NEP!AR38)</f>
        <v>0.81369863013698629</v>
      </c>
      <c r="AS24" s="77">
        <f>CHOOSE(Interface!$H$7,LBCCS!AS38,NEP!AS38)</f>
        <v>0</v>
      </c>
      <c r="AT24" s="77">
        <f>CHOOSE(Interface!$H$7,LBCCS!AT38,NEP!AT38)</f>
        <v>0</v>
      </c>
      <c r="AU24" s="77">
        <f>CHOOSE(Interface!$H$7,LBCCS!AU38,NEP!AU38)</f>
        <v>0</v>
      </c>
      <c r="AV24" s="77">
        <f>CHOOSE(Interface!$H$7,LBCCS!AV38,NEP!AV38)</f>
        <v>0</v>
      </c>
      <c r="AW24" s="77">
        <f>CHOOSE(Interface!$H$7,LBCCS!AW38,NEP!AW38)</f>
        <v>0</v>
      </c>
      <c r="AX24" s="77">
        <f>CHOOSE(Interface!$H$7,LBCCS!AX38,NEP!AX38)</f>
        <v>0</v>
      </c>
      <c r="AY24" s="77">
        <f>CHOOSE(Interface!$H$7,LBCCS!AY38,NEP!AY38)</f>
        <v>0</v>
      </c>
      <c r="AZ24" s="77">
        <f>CHOOSE(Interface!$H$7,LBCCS!AZ38,NEP!AZ38)</f>
        <v>0</v>
      </c>
      <c r="BA24" s="77">
        <f>CHOOSE(Interface!$H$7,LBCCS!BA38,NEP!BA38)</f>
        <v>0</v>
      </c>
      <c r="BB24" s="77">
        <f>CHOOSE(Interface!$H$7,LBCCS!BB38,NEP!BB38)</f>
        <v>0</v>
      </c>
      <c r="BC24" s="77">
        <f>CHOOSE(Interface!$H$7,LBCCS!BC38,NEP!BC38)</f>
        <v>0</v>
      </c>
      <c r="BD24" s="77">
        <f>CHOOSE(Interface!$H$7,LBCCS!BD38,NEP!BD38)</f>
        <v>0</v>
      </c>
      <c r="BE24" s="77">
        <f>CHOOSE(Interface!$H$7,LBCCS!BE38,NEP!BE38)</f>
        <v>0</v>
      </c>
      <c r="BF24" s="77">
        <f>CHOOSE(Interface!$H$7,LBCCS!BF38,NEP!BF38)</f>
        <v>0</v>
      </c>
      <c r="BG24" s="77">
        <f>CHOOSE(Interface!$H$7,LBCCS!BG38,NEP!BG38)</f>
        <v>0</v>
      </c>
      <c r="BH24" s="77">
        <f>CHOOSE(Interface!$H$7,LBCCS!BH38,NEP!BH38)</f>
        <v>0</v>
      </c>
      <c r="BI24" s="6"/>
      <c r="BJ24" s="6"/>
      <c r="BK24" s="6"/>
    </row>
    <row r="25" spans="2:63">
      <c r="E25" s="4" t="s">
        <v>174</v>
      </c>
      <c r="G25" s="4" t="s">
        <v>175</v>
      </c>
      <c r="J25" s="4"/>
      <c r="K25" s="44"/>
      <c r="L25" s="75">
        <f>CHOOSE(Interface!$H$7,LBCCS!L40,NEP!L40)</f>
        <v>0</v>
      </c>
      <c r="M25" s="75">
        <f>CHOOSE(Interface!$H$7,LBCCS!M40,NEP!M40)</f>
        <v>0</v>
      </c>
      <c r="N25" s="75">
        <f>CHOOSE(Interface!$H$7,LBCCS!N40,NEP!N40)</f>
        <v>0</v>
      </c>
      <c r="O25" s="75">
        <f>CHOOSE(Interface!$H$7,LBCCS!O40,NEP!O40)</f>
        <v>0</v>
      </c>
      <c r="P25" s="75">
        <f>CHOOSE(Interface!$H$7,LBCCS!P40,NEP!P40)</f>
        <v>1</v>
      </c>
      <c r="Q25" s="75">
        <f>CHOOSE(Interface!$H$7,LBCCS!Q40,NEP!Q40)</f>
        <v>2</v>
      </c>
      <c r="R25" s="75">
        <f>CHOOSE(Interface!$H$7,LBCCS!R40,NEP!R40)</f>
        <v>3</v>
      </c>
      <c r="S25" s="75">
        <f>CHOOSE(Interface!$H$7,LBCCS!S40,NEP!S40)</f>
        <v>4</v>
      </c>
      <c r="T25" s="75">
        <f>CHOOSE(Interface!$H$7,LBCCS!T40,NEP!T40)</f>
        <v>5</v>
      </c>
      <c r="U25" s="75">
        <f>CHOOSE(Interface!$H$7,LBCCS!U40,NEP!U40)</f>
        <v>6</v>
      </c>
      <c r="V25" s="75">
        <f>CHOOSE(Interface!$H$7,LBCCS!V40,NEP!V40)</f>
        <v>7</v>
      </c>
      <c r="W25" s="75">
        <f>CHOOSE(Interface!$H$7,LBCCS!W40,NEP!W40)</f>
        <v>8</v>
      </c>
      <c r="X25" s="75">
        <f>CHOOSE(Interface!$H$7,LBCCS!X40,NEP!X40)</f>
        <v>9</v>
      </c>
      <c r="Y25" s="75">
        <f>CHOOSE(Interface!$H$7,LBCCS!Y40,NEP!Y40)</f>
        <v>10</v>
      </c>
      <c r="Z25" s="75">
        <f>CHOOSE(Interface!$H$7,LBCCS!Z40,NEP!Z40)</f>
        <v>11</v>
      </c>
      <c r="AA25" s="75">
        <f>CHOOSE(Interface!$H$7,LBCCS!AA40,NEP!AA40)</f>
        <v>12</v>
      </c>
      <c r="AB25" s="75">
        <f>CHOOSE(Interface!$H$7,LBCCS!AB40,NEP!AB40)</f>
        <v>13</v>
      </c>
      <c r="AC25" s="75">
        <f>CHOOSE(Interface!$H$7,LBCCS!AC40,NEP!AC40)</f>
        <v>14</v>
      </c>
      <c r="AD25" s="75">
        <f>CHOOSE(Interface!$H$7,LBCCS!AD40,NEP!AD40)</f>
        <v>15</v>
      </c>
      <c r="AE25" s="75">
        <f>CHOOSE(Interface!$H$7,LBCCS!AE40,NEP!AE40)</f>
        <v>16</v>
      </c>
      <c r="AF25" s="75">
        <f>CHOOSE(Interface!$H$7,LBCCS!AF40,NEP!AF40)</f>
        <v>17</v>
      </c>
      <c r="AG25" s="75">
        <f>CHOOSE(Interface!$H$7,LBCCS!AG40,NEP!AG40)</f>
        <v>18</v>
      </c>
      <c r="AH25" s="75">
        <f>CHOOSE(Interface!$H$7,LBCCS!AH40,NEP!AH40)</f>
        <v>19</v>
      </c>
      <c r="AI25" s="75">
        <f>CHOOSE(Interface!$H$7,LBCCS!AI40,NEP!AI40)</f>
        <v>20</v>
      </c>
      <c r="AJ25" s="75">
        <f>CHOOSE(Interface!$H$7,LBCCS!AJ40,NEP!AJ40)</f>
        <v>21</v>
      </c>
      <c r="AK25" s="75">
        <f>CHOOSE(Interface!$H$7,LBCCS!AK40,NEP!AK40)</f>
        <v>22</v>
      </c>
      <c r="AL25" s="75">
        <f>CHOOSE(Interface!$H$7,LBCCS!AL40,NEP!AL40)</f>
        <v>23</v>
      </c>
      <c r="AM25" s="75">
        <f>CHOOSE(Interface!$H$7,LBCCS!AM40,NEP!AM40)</f>
        <v>24</v>
      </c>
      <c r="AN25" s="75">
        <f>CHOOSE(Interface!$H$7,LBCCS!AN40,NEP!AN40)</f>
        <v>25</v>
      </c>
      <c r="AO25" s="75">
        <f>CHOOSE(Interface!$H$7,LBCCS!AO40,NEP!AO40)</f>
        <v>26</v>
      </c>
      <c r="AP25" s="75">
        <f>CHOOSE(Interface!$H$7,LBCCS!AP40,NEP!AP40)</f>
        <v>27</v>
      </c>
      <c r="AQ25" s="75">
        <f>CHOOSE(Interface!$H$7,LBCCS!AQ40,NEP!AQ40)</f>
        <v>28</v>
      </c>
      <c r="AR25" s="75">
        <f>CHOOSE(Interface!$H$7,LBCCS!AR40,NEP!AR40)</f>
        <v>29</v>
      </c>
      <c r="AS25" s="75">
        <f>CHOOSE(Interface!$H$7,LBCCS!AS40,NEP!AS40)</f>
        <v>0</v>
      </c>
      <c r="AT25" s="75">
        <f>CHOOSE(Interface!$H$7,LBCCS!AT40,NEP!AT40)</f>
        <v>0</v>
      </c>
      <c r="AU25" s="75">
        <f>CHOOSE(Interface!$H$7,LBCCS!AU40,NEP!AU40)</f>
        <v>0</v>
      </c>
      <c r="AV25" s="75">
        <f>CHOOSE(Interface!$H$7,LBCCS!AV40,NEP!AV40)</f>
        <v>0</v>
      </c>
      <c r="AW25" s="75">
        <f>CHOOSE(Interface!$H$7,LBCCS!AW40,NEP!AW40)</f>
        <v>0</v>
      </c>
      <c r="AX25" s="75">
        <f>CHOOSE(Interface!$H$7,LBCCS!AX40,NEP!AX40)</f>
        <v>0</v>
      </c>
      <c r="AY25" s="75">
        <f>CHOOSE(Interface!$H$7,LBCCS!AY40,NEP!AY40)</f>
        <v>0</v>
      </c>
      <c r="AZ25" s="75">
        <f>CHOOSE(Interface!$H$7,LBCCS!AZ40,NEP!AZ40)</f>
        <v>0</v>
      </c>
      <c r="BA25" s="75">
        <f>CHOOSE(Interface!$H$7,LBCCS!BA40,NEP!BA40)</f>
        <v>0</v>
      </c>
      <c r="BB25" s="75">
        <f>CHOOSE(Interface!$H$7,LBCCS!BB40,NEP!BB40)</f>
        <v>0</v>
      </c>
      <c r="BC25" s="75">
        <f>CHOOSE(Interface!$H$7,LBCCS!BC40,NEP!BC40)</f>
        <v>0</v>
      </c>
      <c r="BD25" s="75">
        <f>CHOOSE(Interface!$H$7,LBCCS!BD40,NEP!BD40)</f>
        <v>0</v>
      </c>
      <c r="BE25" s="75">
        <f>CHOOSE(Interface!$H$7,LBCCS!BE40,NEP!BE40)</f>
        <v>0</v>
      </c>
      <c r="BF25" s="75">
        <f>CHOOSE(Interface!$H$7,LBCCS!BF40,NEP!BF40)</f>
        <v>0</v>
      </c>
      <c r="BG25" s="75">
        <f>CHOOSE(Interface!$H$7,LBCCS!BG40,NEP!BG40)</f>
        <v>0</v>
      </c>
      <c r="BH25" s="75">
        <f>CHOOSE(Interface!$H$7,LBCCS!BH40,NEP!BH40)</f>
        <v>0</v>
      </c>
      <c r="BI25" s="6"/>
      <c r="BJ25" s="6"/>
      <c r="BK25" s="6"/>
    </row>
    <row r="26" spans="2:63">
      <c r="E26" s="4" t="s">
        <v>248</v>
      </c>
      <c r="G26" s="79" t="s">
        <v>249</v>
      </c>
      <c r="J26" s="4"/>
      <c r="K26" s="44"/>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6"/>
      <c r="BJ26" s="6"/>
      <c r="BK26" s="6"/>
    </row>
    <row r="27" spans="2:63" s="79" customFormat="1">
      <c r="E27" s="79" t="s">
        <v>250</v>
      </c>
      <c r="G27" s="79" t="s">
        <v>249</v>
      </c>
      <c r="H27" s="6"/>
      <c r="I27" s="16"/>
      <c r="K27" s="106"/>
      <c r="L27" s="75">
        <f ca="1">CHOOSE(Interface!$H$7,LBCCS!L42,NEP!L42)</f>
        <v>0</v>
      </c>
      <c r="M27" s="75">
        <f ca="1">CHOOSE(Interface!$H$7,LBCCS!M42,NEP!M42)</f>
        <v>0</v>
      </c>
      <c r="N27" s="75">
        <f ca="1">CHOOSE(Interface!$H$7,LBCCS!N42,NEP!N42)</f>
        <v>0</v>
      </c>
      <c r="O27" s="75">
        <f ca="1">CHOOSE(Interface!$H$7,LBCCS!O42,NEP!O42)</f>
        <v>0</v>
      </c>
      <c r="P27" s="75">
        <f ca="1">CHOOSE(Interface!$H$7,LBCCS!P42,NEP!P42)</f>
        <v>0</v>
      </c>
      <c r="Q27" s="75">
        <f ca="1">CHOOSE(Interface!$H$7,LBCCS!Q42,NEP!Q42)</f>
        <v>0</v>
      </c>
      <c r="R27" s="75">
        <f ca="1">CHOOSE(Interface!$H$7,LBCCS!R42,NEP!R42)</f>
        <v>0</v>
      </c>
      <c r="S27" s="75">
        <f ca="1">CHOOSE(Interface!$H$7,LBCCS!S42,NEP!S42)</f>
        <v>0</v>
      </c>
      <c r="T27" s="75">
        <f ca="1">CHOOSE(Interface!$H$7,LBCCS!T42,NEP!T42)</f>
        <v>0</v>
      </c>
      <c r="U27" s="75">
        <f ca="1">CHOOSE(Interface!$H$7,LBCCS!U42,NEP!U42)</f>
        <v>0</v>
      </c>
      <c r="V27" s="75">
        <f ca="1">CHOOSE(Interface!$H$7,LBCCS!V42,NEP!V42)</f>
        <v>0</v>
      </c>
      <c r="W27" s="75">
        <f ca="1">CHOOSE(Interface!$H$7,LBCCS!W42,NEP!W42)</f>
        <v>1</v>
      </c>
      <c r="X27" s="75">
        <f ca="1">CHOOSE(Interface!$H$7,LBCCS!X42,NEP!X42)</f>
        <v>0</v>
      </c>
      <c r="Y27" s="75">
        <f ca="1">CHOOSE(Interface!$H$7,LBCCS!Y42,NEP!Y42)</f>
        <v>0</v>
      </c>
      <c r="Z27" s="75">
        <f ca="1">CHOOSE(Interface!$H$7,LBCCS!Z42,NEP!Z42)</f>
        <v>0</v>
      </c>
      <c r="AA27" s="75">
        <f ca="1">CHOOSE(Interface!$H$7,LBCCS!AA42,NEP!AA42)</f>
        <v>0</v>
      </c>
      <c r="AB27" s="75">
        <f ca="1">CHOOSE(Interface!$H$7,LBCCS!AB42,NEP!AB42)</f>
        <v>1</v>
      </c>
      <c r="AC27" s="75">
        <f ca="1">CHOOSE(Interface!$H$7,LBCCS!AC42,NEP!AC42)</f>
        <v>0</v>
      </c>
      <c r="AD27" s="75">
        <f ca="1">CHOOSE(Interface!$H$7,LBCCS!AD42,NEP!AD42)</f>
        <v>0</v>
      </c>
      <c r="AE27" s="75">
        <f ca="1">CHOOSE(Interface!$H$7,LBCCS!AE42,NEP!AE42)</f>
        <v>0</v>
      </c>
      <c r="AF27" s="75">
        <f ca="1">CHOOSE(Interface!$H$7,LBCCS!AF42,NEP!AF42)</f>
        <v>0</v>
      </c>
      <c r="AG27" s="75">
        <f ca="1">CHOOSE(Interface!$H$7,LBCCS!AG42,NEP!AG42)</f>
        <v>1</v>
      </c>
      <c r="AH27" s="75">
        <f ca="1">CHOOSE(Interface!$H$7,LBCCS!AH42,NEP!AH42)</f>
        <v>0</v>
      </c>
      <c r="AI27" s="75">
        <f ca="1">CHOOSE(Interface!$H$7,LBCCS!AI42,NEP!AI42)</f>
        <v>0</v>
      </c>
      <c r="AJ27" s="75">
        <f ca="1">CHOOSE(Interface!$H$7,LBCCS!AJ42,NEP!AJ42)</f>
        <v>0</v>
      </c>
      <c r="AK27" s="75">
        <f ca="1">CHOOSE(Interface!$H$7,LBCCS!AK42,NEP!AK42)</f>
        <v>0</v>
      </c>
      <c r="AL27" s="75">
        <f ca="1">CHOOSE(Interface!$H$7,LBCCS!AL42,NEP!AL42)</f>
        <v>1</v>
      </c>
      <c r="AM27" s="75">
        <f ca="1">CHOOSE(Interface!$H$7,LBCCS!AM42,NEP!AM42)</f>
        <v>0</v>
      </c>
      <c r="AN27" s="75">
        <f ca="1">CHOOSE(Interface!$H$7,LBCCS!AN42,NEP!AN42)</f>
        <v>0</v>
      </c>
      <c r="AO27" s="75">
        <f ca="1">CHOOSE(Interface!$H$7,LBCCS!AO42,NEP!AO42)</f>
        <v>0</v>
      </c>
      <c r="AP27" s="75">
        <f ca="1">CHOOSE(Interface!$H$7,LBCCS!AP42,NEP!AP42)</f>
        <v>0</v>
      </c>
      <c r="AQ27" s="75">
        <f ca="1">CHOOSE(Interface!$H$7,LBCCS!AQ42,NEP!AQ42)</f>
        <v>1</v>
      </c>
      <c r="AR27" s="75">
        <f ca="1">CHOOSE(Interface!$H$7,LBCCS!AR42,NEP!AR42)</f>
        <v>0</v>
      </c>
      <c r="AS27" s="75">
        <f ca="1">CHOOSE(Interface!$H$7,LBCCS!AS42,NEP!AS42)</f>
        <v>0</v>
      </c>
      <c r="AT27" s="75">
        <f ca="1">CHOOSE(Interface!$H$7,LBCCS!AT42,NEP!AT42)</f>
        <v>0</v>
      </c>
      <c r="AU27" s="75">
        <f ca="1">CHOOSE(Interface!$H$7,LBCCS!AU42,NEP!AU42)</f>
        <v>0</v>
      </c>
      <c r="AV27" s="75">
        <f ca="1">CHOOSE(Interface!$H$7,LBCCS!AV42,NEP!AV42)</f>
        <v>0</v>
      </c>
      <c r="AW27" s="75">
        <f ca="1">CHOOSE(Interface!$H$7,LBCCS!AW42,NEP!AW42)</f>
        <v>0</v>
      </c>
      <c r="AX27" s="75">
        <f ca="1">CHOOSE(Interface!$H$7,LBCCS!AX42,NEP!AX42)</f>
        <v>0</v>
      </c>
      <c r="AY27" s="75">
        <f ca="1">CHOOSE(Interface!$H$7,LBCCS!AY42,NEP!AY42)</f>
        <v>0</v>
      </c>
      <c r="AZ27" s="75">
        <f ca="1">CHOOSE(Interface!$H$7,LBCCS!AZ42,NEP!AZ42)</f>
        <v>0</v>
      </c>
      <c r="BA27" s="75">
        <f ca="1">CHOOSE(Interface!$H$7,LBCCS!BA42,NEP!BA42)</f>
        <v>0</v>
      </c>
      <c r="BB27" s="75">
        <f ca="1">CHOOSE(Interface!$H$7,LBCCS!BB42,NEP!BB42)</f>
        <v>0</v>
      </c>
      <c r="BC27" s="75">
        <f ca="1">CHOOSE(Interface!$H$7,LBCCS!BC42,NEP!BC42)</f>
        <v>0</v>
      </c>
      <c r="BD27" s="75">
        <f ca="1">CHOOSE(Interface!$H$7,LBCCS!BD42,NEP!BD42)</f>
        <v>0</v>
      </c>
      <c r="BE27" s="75">
        <f ca="1">CHOOSE(Interface!$H$7,LBCCS!BE42,NEP!BE42)</f>
        <v>0</v>
      </c>
      <c r="BF27" s="75">
        <f ca="1">CHOOSE(Interface!$H$7,LBCCS!BF42,NEP!BF42)</f>
        <v>0</v>
      </c>
      <c r="BG27" s="75">
        <f ca="1">CHOOSE(Interface!$H$7,LBCCS!BG42,NEP!BG42)</f>
        <v>0</v>
      </c>
      <c r="BH27" s="75">
        <f ca="1">CHOOSE(Interface!$H$7,LBCCS!BH42,NEP!BH42)</f>
        <v>0</v>
      </c>
      <c r="BI27" s="16"/>
      <c r="BJ27" s="16"/>
      <c r="BK27" s="16"/>
    </row>
    <row r="28" spans="2:63" s="79" customFormat="1">
      <c r="E28" s="79" t="s">
        <v>178</v>
      </c>
      <c r="G28" s="4" t="s">
        <v>175</v>
      </c>
      <c r="I28" s="16"/>
      <c r="K28" s="106"/>
      <c r="L28" s="75">
        <f ca="1">CHOOSE(Interface!$H$7,LBCCS!L43,NEP!L43)</f>
        <v>0</v>
      </c>
      <c r="M28" s="75">
        <f ca="1">CHOOSE(Interface!$H$7,LBCCS!M43,NEP!M43)</f>
        <v>0</v>
      </c>
      <c r="N28" s="75">
        <f ca="1">CHOOSE(Interface!$H$7,LBCCS!N43,NEP!N43)</f>
        <v>0</v>
      </c>
      <c r="O28" s="75">
        <f ca="1">CHOOSE(Interface!$H$7,LBCCS!O43,NEP!O43)</f>
        <v>0</v>
      </c>
      <c r="P28" s="75">
        <f ca="1">CHOOSE(Interface!$H$7,LBCCS!P43,NEP!P43)</f>
        <v>1</v>
      </c>
      <c r="Q28" s="75">
        <f ca="1">CHOOSE(Interface!$H$7,LBCCS!Q43,NEP!Q43)</f>
        <v>1</v>
      </c>
      <c r="R28" s="75">
        <f ca="1">CHOOSE(Interface!$H$7,LBCCS!R43,NEP!R43)</f>
        <v>1</v>
      </c>
      <c r="S28" s="75">
        <f ca="1">CHOOSE(Interface!$H$7,LBCCS!S43,NEP!S43)</f>
        <v>2</v>
      </c>
      <c r="T28" s="75">
        <f ca="1">CHOOSE(Interface!$H$7,LBCCS!T43,NEP!T43)</f>
        <v>2</v>
      </c>
      <c r="U28" s="75">
        <f ca="1">CHOOSE(Interface!$H$7,LBCCS!U43,NEP!U43)</f>
        <v>2</v>
      </c>
      <c r="V28" s="75">
        <f ca="1">CHOOSE(Interface!$H$7,LBCCS!V43,NEP!V43)</f>
        <v>2</v>
      </c>
      <c r="W28" s="75">
        <f ca="1">CHOOSE(Interface!$H$7,LBCCS!W43,NEP!W43)</f>
        <v>3</v>
      </c>
      <c r="X28" s="75">
        <f ca="1">CHOOSE(Interface!$H$7,LBCCS!X43,NEP!X43)</f>
        <v>3</v>
      </c>
      <c r="Y28" s="75">
        <f ca="1">CHOOSE(Interface!$H$7,LBCCS!Y43,NEP!Y43)</f>
        <v>3</v>
      </c>
      <c r="Z28" s="75">
        <f ca="1">CHOOSE(Interface!$H$7,LBCCS!Z43,NEP!Z43)</f>
        <v>3</v>
      </c>
      <c r="AA28" s="75">
        <f ca="1">CHOOSE(Interface!$H$7,LBCCS!AA43,NEP!AA43)</f>
        <v>3</v>
      </c>
      <c r="AB28" s="75">
        <f ca="1">CHOOSE(Interface!$H$7,LBCCS!AB43,NEP!AB43)</f>
        <v>4</v>
      </c>
      <c r="AC28" s="75">
        <f ca="1">CHOOSE(Interface!$H$7,LBCCS!AC43,NEP!AC43)</f>
        <v>4</v>
      </c>
      <c r="AD28" s="75">
        <f ca="1">CHOOSE(Interface!$H$7,LBCCS!AD43,NEP!AD43)</f>
        <v>4</v>
      </c>
      <c r="AE28" s="75">
        <f ca="1">CHOOSE(Interface!$H$7,LBCCS!AE43,NEP!AE43)</f>
        <v>4</v>
      </c>
      <c r="AF28" s="75">
        <f ca="1">CHOOSE(Interface!$H$7,LBCCS!AF43,NEP!AF43)</f>
        <v>4</v>
      </c>
      <c r="AG28" s="75">
        <f ca="1">CHOOSE(Interface!$H$7,LBCCS!AG43,NEP!AG43)</f>
        <v>5</v>
      </c>
      <c r="AH28" s="75">
        <f ca="1">CHOOSE(Interface!$H$7,LBCCS!AH43,NEP!AH43)</f>
        <v>5</v>
      </c>
      <c r="AI28" s="75">
        <f ca="1">CHOOSE(Interface!$H$7,LBCCS!AI43,NEP!AI43)</f>
        <v>5</v>
      </c>
      <c r="AJ28" s="75">
        <f ca="1">CHOOSE(Interface!$H$7,LBCCS!AJ43,NEP!AJ43)</f>
        <v>5</v>
      </c>
      <c r="AK28" s="75">
        <f ca="1">CHOOSE(Interface!$H$7,LBCCS!AK43,NEP!AK43)</f>
        <v>5</v>
      </c>
      <c r="AL28" s="75">
        <f ca="1">CHOOSE(Interface!$H$7,LBCCS!AL43,NEP!AL43)</f>
        <v>6</v>
      </c>
      <c r="AM28" s="75">
        <f ca="1">CHOOSE(Interface!$H$7,LBCCS!AM43,NEP!AM43)</f>
        <v>6</v>
      </c>
      <c r="AN28" s="75">
        <f ca="1">CHOOSE(Interface!$H$7,LBCCS!AN43,NEP!AN43)</f>
        <v>6</v>
      </c>
      <c r="AO28" s="75">
        <f ca="1">CHOOSE(Interface!$H$7,LBCCS!AO43,NEP!AO43)</f>
        <v>6</v>
      </c>
      <c r="AP28" s="75">
        <f ca="1">CHOOSE(Interface!$H$7,LBCCS!AP43,NEP!AP43)</f>
        <v>6</v>
      </c>
      <c r="AQ28" s="75">
        <f ca="1">CHOOSE(Interface!$H$7,LBCCS!AQ43,NEP!AQ43)</f>
        <v>7</v>
      </c>
      <c r="AR28" s="75">
        <f ca="1">CHOOSE(Interface!$H$7,LBCCS!AR43,NEP!AR43)</f>
        <v>7</v>
      </c>
      <c r="AS28" s="75">
        <f ca="1">CHOOSE(Interface!$H$7,LBCCS!AS43,NEP!AS43)</f>
        <v>0</v>
      </c>
      <c r="AT28" s="75">
        <f ca="1">CHOOSE(Interface!$H$7,LBCCS!AT43,NEP!AT43)</f>
        <v>0</v>
      </c>
      <c r="AU28" s="75">
        <f ca="1">CHOOSE(Interface!$H$7,LBCCS!AU43,NEP!AU43)</f>
        <v>0</v>
      </c>
      <c r="AV28" s="75">
        <f ca="1">CHOOSE(Interface!$H$7,LBCCS!AV43,NEP!AV43)</f>
        <v>0</v>
      </c>
      <c r="AW28" s="75">
        <f ca="1">CHOOSE(Interface!$H$7,LBCCS!AW43,NEP!AW43)</f>
        <v>0</v>
      </c>
      <c r="AX28" s="75">
        <f ca="1">CHOOSE(Interface!$H$7,LBCCS!AX43,NEP!AX43)</f>
        <v>0</v>
      </c>
      <c r="AY28" s="75">
        <f ca="1">CHOOSE(Interface!$H$7,LBCCS!AY43,NEP!AY43)</f>
        <v>0</v>
      </c>
      <c r="AZ28" s="75">
        <f ca="1">CHOOSE(Interface!$H$7,LBCCS!AZ43,NEP!AZ43)</f>
        <v>0</v>
      </c>
      <c r="BA28" s="75">
        <f ca="1">CHOOSE(Interface!$H$7,LBCCS!BA43,NEP!BA43)</f>
        <v>0</v>
      </c>
      <c r="BB28" s="75">
        <f ca="1">CHOOSE(Interface!$H$7,LBCCS!BB43,NEP!BB43)</f>
        <v>0</v>
      </c>
      <c r="BC28" s="75">
        <f ca="1">CHOOSE(Interface!$H$7,LBCCS!BC43,NEP!BC43)</f>
        <v>0</v>
      </c>
      <c r="BD28" s="75">
        <f ca="1">CHOOSE(Interface!$H$7,LBCCS!BD43,NEP!BD43)</f>
        <v>0</v>
      </c>
      <c r="BE28" s="75">
        <f ca="1">CHOOSE(Interface!$H$7,LBCCS!BE43,NEP!BE43)</f>
        <v>0</v>
      </c>
      <c r="BF28" s="75">
        <f ca="1">CHOOSE(Interface!$H$7,LBCCS!BF43,NEP!BF43)</f>
        <v>0</v>
      </c>
      <c r="BG28" s="75">
        <f ca="1">CHOOSE(Interface!$H$7,LBCCS!BG43,NEP!BG43)</f>
        <v>0</v>
      </c>
      <c r="BH28" s="75">
        <f ca="1">CHOOSE(Interface!$H$7,LBCCS!BH43,NEP!BH43)</f>
        <v>0</v>
      </c>
      <c r="BI28" s="16"/>
      <c r="BJ28" s="16"/>
      <c r="BK28" s="16"/>
    </row>
    <row r="29" spans="2:63" s="79" customFormat="1">
      <c r="G29" s="4"/>
      <c r="I29" s="16"/>
      <c r="K29" s="106"/>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16"/>
      <c r="BJ29" s="16"/>
      <c r="BK29" s="16"/>
    </row>
    <row r="30" spans="2:63">
      <c r="E30" s="4" t="s">
        <v>16</v>
      </c>
      <c r="G30" s="4" t="s">
        <v>161</v>
      </c>
      <c r="J30" s="4"/>
      <c r="K30" s="9"/>
      <c r="L30" s="58" t="str">
        <f>CHOOSE(Interface!$H$7,LBCCS!L45,NEP!L45)</f>
        <v>NA</v>
      </c>
      <c r="M30" s="58" t="str">
        <f>CHOOSE(Interface!$H$7,LBCCS!M45,NEP!M45)</f>
        <v>NA</v>
      </c>
      <c r="N30" s="58" t="str">
        <f>CHOOSE(Interface!$H$7,LBCCS!N45,NEP!N45)</f>
        <v>NA</v>
      </c>
      <c r="O30" s="58" t="str">
        <f>CHOOSE(Interface!$H$7,LBCCS!O45,NEP!O45)</f>
        <v>NA</v>
      </c>
      <c r="P30" s="58" t="b">
        <f>CHOOSE(Interface!$H$7,LBCCS!P45,NEP!P45)</f>
        <v>1</v>
      </c>
      <c r="Q30" s="58" t="b">
        <f>CHOOSE(Interface!$H$7,LBCCS!Q45,NEP!Q45)</f>
        <v>1</v>
      </c>
      <c r="R30" s="58" t="b">
        <f>CHOOSE(Interface!$H$7,LBCCS!R45,NEP!R45)</f>
        <v>1</v>
      </c>
      <c r="S30" s="58" t="b">
        <f>CHOOSE(Interface!$H$7,LBCCS!S45,NEP!S45)</f>
        <v>1</v>
      </c>
      <c r="T30" s="58" t="b">
        <f>CHOOSE(Interface!$H$7,LBCCS!T45,NEP!T45)</f>
        <v>1</v>
      </c>
      <c r="U30" s="58" t="b">
        <f>CHOOSE(Interface!$H$7,LBCCS!U45,NEP!U45)</f>
        <v>1</v>
      </c>
      <c r="V30" s="58" t="b">
        <f>CHOOSE(Interface!$H$7,LBCCS!V45,NEP!V45)</f>
        <v>1</v>
      </c>
      <c r="W30" s="58" t="b">
        <f>CHOOSE(Interface!$H$7,LBCCS!W45,NEP!W45)</f>
        <v>1</v>
      </c>
      <c r="X30" s="58" t="b">
        <f>CHOOSE(Interface!$H$7,LBCCS!X45,NEP!X45)</f>
        <v>1</v>
      </c>
      <c r="Y30" s="58" t="b">
        <f>CHOOSE(Interface!$H$7,LBCCS!Y45,NEP!Y45)</f>
        <v>1</v>
      </c>
      <c r="Z30" s="58" t="b">
        <f>CHOOSE(Interface!$H$7,LBCCS!Z45,NEP!Z45)</f>
        <v>1</v>
      </c>
      <c r="AA30" s="58" t="b">
        <f>CHOOSE(Interface!$H$7,LBCCS!AA45,NEP!AA45)</f>
        <v>1</v>
      </c>
      <c r="AB30" s="58" t="b">
        <f>CHOOSE(Interface!$H$7,LBCCS!AB45,NEP!AB45)</f>
        <v>1</v>
      </c>
      <c r="AC30" s="58" t="b">
        <f>CHOOSE(Interface!$H$7,LBCCS!AC45,NEP!AC45)</f>
        <v>1</v>
      </c>
      <c r="AD30" s="58" t="b">
        <f>CHOOSE(Interface!$H$7,LBCCS!AD45,NEP!AD45)</f>
        <v>1</v>
      </c>
      <c r="AE30" s="58" t="b">
        <f>CHOOSE(Interface!$H$7,LBCCS!AE45,NEP!AE45)</f>
        <v>1</v>
      </c>
      <c r="AF30" s="58" t="b">
        <f>CHOOSE(Interface!$H$7,LBCCS!AF45,NEP!AF45)</f>
        <v>1</v>
      </c>
      <c r="AG30" s="58" t="b">
        <f>CHOOSE(Interface!$H$7,LBCCS!AG45,NEP!AG45)</f>
        <v>1</v>
      </c>
      <c r="AH30" s="58" t="b">
        <f>CHOOSE(Interface!$H$7,LBCCS!AH45,NEP!AH45)</f>
        <v>1</v>
      </c>
      <c r="AI30" s="58" t="b">
        <f>CHOOSE(Interface!$H$7,LBCCS!AI45,NEP!AI45)</f>
        <v>1</v>
      </c>
      <c r="AJ30" s="58" t="b">
        <f>CHOOSE(Interface!$H$7,LBCCS!AJ45,NEP!AJ45)</f>
        <v>1</v>
      </c>
      <c r="AK30" s="58" t="b">
        <f>CHOOSE(Interface!$H$7,LBCCS!AK45,NEP!AK45)</f>
        <v>1</v>
      </c>
      <c r="AL30" s="58" t="b">
        <f>CHOOSE(Interface!$H$7,LBCCS!AL45,NEP!AL45)</f>
        <v>1</v>
      </c>
      <c r="AM30" s="58" t="b">
        <f>CHOOSE(Interface!$H$7,LBCCS!AM45,NEP!AM45)</f>
        <v>1</v>
      </c>
      <c r="AN30" s="58" t="b">
        <f>CHOOSE(Interface!$H$7,LBCCS!AN45,NEP!AN45)</f>
        <v>1</v>
      </c>
      <c r="AO30" s="58" t="b">
        <f>CHOOSE(Interface!$H$7,LBCCS!AO45,NEP!AO45)</f>
        <v>1</v>
      </c>
      <c r="AP30" s="58" t="b">
        <f>CHOOSE(Interface!$H$7,LBCCS!AP45,NEP!AP45)</f>
        <v>1</v>
      </c>
      <c r="AQ30" s="58" t="b">
        <f>CHOOSE(Interface!$H$7,LBCCS!AQ45,NEP!AQ45)</f>
        <v>1</v>
      </c>
      <c r="AR30" s="58" t="b">
        <f>CHOOSE(Interface!$H$7,LBCCS!AR45,NEP!AR45)</f>
        <v>1</v>
      </c>
      <c r="AS30" s="58" t="str">
        <f>CHOOSE(Interface!$H$7,LBCCS!AS45,NEP!AS45)</f>
        <v>NA</v>
      </c>
      <c r="AT30" s="58" t="str">
        <f>CHOOSE(Interface!$H$7,LBCCS!AT45,NEP!AT45)</f>
        <v>NA</v>
      </c>
      <c r="AU30" s="58" t="str">
        <f>CHOOSE(Interface!$H$7,LBCCS!AU45,NEP!AU45)</f>
        <v>NA</v>
      </c>
      <c r="AV30" s="58" t="str">
        <f>CHOOSE(Interface!$H$7,LBCCS!AV45,NEP!AV45)</f>
        <v>NA</v>
      </c>
      <c r="AW30" s="58" t="str">
        <f>CHOOSE(Interface!$H$7,LBCCS!AW45,NEP!AW45)</f>
        <v>NA</v>
      </c>
      <c r="AX30" s="58" t="str">
        <f>CHOOSE(Interface!$H$7,LBCCS!AX45,NEP!AX45)</f>
        <v>NA</v>
      </c>
      <c r="AY30" s="58" t="str">
        <f>CHOOSE(Interface!$H$7,LBCCS!AY45,NEP!AY45)</f>
        <v>NA</v>
      </c>
      <c r="AZ30" s="58" t="str">
        <f>CHOOSE(Interface!$H$7,LBCCS!AZ45,NEP!AZ45)</f>
        <v>NA</v>
      </c>
      <c r="BA30" s="58" t="str">
        <f>CHOOSE(Interface!$H$7,LBCCS!BA45,NEP!BA45)</f>
        <v>NA</v>
      </c>
      <c r="BB30" s="58" t="str">
        <f>CHOOSE(Interface!$H$7,LBCCS!BB45,NEP!BB45)</f>
        <v>NA</v>
      </c>
      <c r="BC30" s="58" t="str">
        <f>CHOOSE(Interface!$H$7,LBCCS!BC45,NEP!BC45)</f>
        <v>NA</v>
      </c>
      <c r="BD30" s="58" t="str">
        <f>CHOOSE(Interface!$H$7,LBCCS!BD45,NEP!BD45)</f>
        <v>NA</v>
      </c>
      <c r="BE30" s="58" t="str">
        <f>CHOOSE(Interface!$H$7,LBCCS!BE45,NEP!BE45)</f>
        <v>NA</v>
      </c>
      <c r="BF30" s="58" t="str">
        <f>CHOOSE(Interface!$H$7,LBCCS!BF45,NEP!BF45)</f>
        <v>NA</v>
      </c>
      <c r="BG30" s="58" t="str">
        <f>CHOOSE(Interface!$H$7,LBCCS!BG45,NEP!BG45)</f>
        <v>NA</v>
      </c>
      <c r="BH30" s="58" t="str">
        <f>CHOOSE(Interface!$H$7,LBCCS!BH45,NEP!BH45)</f>
        <v>NA</v>
      </c>
      <c r="BI30" s="6"/>
      <c r="BJ30" s="6"/>
      <c r="BK30" s="6"/>
    </row>
    <row r="31" spans="2:63">
      <c r="J31" s="4"/>
      <c r="K31" s="9"/>
      <c r="L31" s="9"/>
      <c r="M31" s="9"/>
      <c r="N31" s="9"/>
      <c r="O31" s="9"/>
      <c r="P31" s="9"/>
      <c r="Q31" s="9"/>
      <c r="R31" s="45"/>
      <c r="S31" s="9"/>
      <c r="T31" s="9"/>
      <c r="U31" s="9"/>
      <c r="V31" s="9"/>
      <c r="W31" s="9"/>
      <c r="X31" s="10"/>
      <c r="Y31" s="10"/>
      <c r="Z31" s="10"/>
      <c r="AA31" s="10"/>
      <c r="AB31" s="10"/>
      <c r="AC31" s="10"/>
      <c r="AD31" s="10"/>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6"/>
      <c r="BJ31" s="6"/>
      <c r="BK31" s="6"/>
    </row>
    <row r="32" spans="2:63">
      <c r="B32" s="225">
        <f>MAX($B$5:B25)+1</f>
        <v>1</v>
      </c>
      <c r="C32" s="225" t="s">
        <v>251</v>
      </c>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8"/>
      <c r="BJ32" s="8"/>
      <c r="BK32" s="8"/>
    </row>
    <row r="33" spans="2:67">
      <c r="B33" s="6"/>
      <c r="C33" s="6"/>
      <c r="D33" s="6"/>
      <c r="E33" s="6"/>
      <c r="F33" s="6"/>
      <c r="G33" s="6"/>
      <c r="K33" s="6"/>
      <c r="L33" s="6"/>
      <c r="M33" s="158"/>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row>
    <row r="34" spans="2:67" s="164" customFormat="1">
      <c r="E34" s="164" t="s">
        <v>252</v>
      </c>
      <c r="G34" s="164" t="s">
        <v>87</v>
      </c>
      <c r="H34" s="165"/>
      <c r="I34" s="165"/>
      <c r="J34" s="166" t="s">
        <v>253</v>
      </c>
      <c r="K34" s="167"/>
      <c r="L34" s="172">
        <f>L35/K35-1</f>
        <v>3.6737187810286676E-2</v>
      </c>
      <c r="M34" s="172">
        <f>M35/L35-1</f>
        <v>8.7741270075143429E-2</v>
      </c>
      <c r="N34" s="172">
        <f>N35/M35-1</f>
        <v>5.5469014561462693E-2</v>
      </c>
      <c r="O34" s="172">
        <f>O35/N35-1</f>
        <v>3.2148357289527807E-2</v>
      </c>
      <c r="P34" s="12">
        <v>3.1843674013529499E-2</v>
      </c>
      <c r="Q34" s="12">
        <v>1.9285138665774859E-2</v>
      </c>
      <c r="R34" s="12">
        <v>1.9960149739586486E-2</v>
      </c>
      <c r="S34" s="12">
        <v>2.0004019639913384E-2</v>
      </c>
      <c r="T34" s="12">
        <v>1.999770671511E-2</v>
      </c>
      <c r="U34" s="217"/>
      <c r="V34" s="217"/>
      <c r="W34" s="217"/>
      <c r="X34" s="217"/>
      <c r="Y34" s="217"/>
      <c r="Z34" s="217"/>
      <c r="AA34" s="217"/>
      <c r="AB34" s="217"/>
      <c r="AC34" s="217"/>
      <c r="AD34" s="217"/>
      <c r="AE34" s="217"/>
      <c r="AF34" s="217"/>
      <c r="AG34" s="217"/>
      <c r="AH34" s="217"/>
      <c r="AI34" s="217"/>
      <c r="AJ34" s="217"/>
      <c r="AK34" s="217"/>
      <c r="AL34" s="217"/>
      <c r="AM34" s="217"/>
      <c r="AN34" s="217"/>
      <c r="AO34" s="217"/>
      <c r="AP34" s="217"/>
      <c r="AQ34" s="217"/>
      <c r="AR34" s="217"/>
      <c r="AS34" s="217"/>
      <c r="AT34" s="217"/>
      <c r="AU34" s="217"/>
      <c r="AV34" s="217"/>
      <c r="AW34" s="217"/>
      <c r="AX34" s="217"/>
      <c r="AY34" s="217"/>
      <c r="AZ34" s="217"/>
      <c r="BA34" s="217"/>
      <c r="BB34" s="217"/>
      <c r="BC34" s="217"/>
      <c r="BD34" s="217"/>
      <c r="BE34" s="217"/>
      <c r="BF34" s="217"/>
      <c r="BG34" s="217"/>
      <c r="BH34" s="217"/>
      <c r="BI34" s="165"/>
    </row>
    <row r="35" spans="2:67">
      <c r="E35" s="4" t="s">
        <v>254</v>
      </c>
      <c r="G35" s="4" t="s">
        <v>255</v>
      </c>
      <c r="J35" s="6" t="s">
        <v>256</v>
      </c>
      <c r="K35" s="13">
        <v>109.10833333333299</v>
      </c>
      <c r="L35" s="13">
        <v>113.116666666667</v>
      </c>
      <c r="M35" s="13">
        <v>123.041666666667</v>
      </c>
      <c r="N35" s="13">
        <v>129.86666666666699</v>
      </c>
      <c r="O35" s="13">
        <v>134.041666666667</v>
      </c>
      <c r="P35" s="14">
        <f>O35*(1+P34)</f>
        <v>138.31004580423053</v>
      </c>
      <c r="Q35" s="14">
        <f t="shared" ref="Q35:T35" si="2">P35*(1+Q34)</f>
        <v>140.97737421643478</v>
      </c>
      <c r="R35" s="14">
        <f t="shared" si="2"/>
        <v>143.79130371568854</v>
      </c>
      <c r="S35" s="14">
        <f t="shared" si="2"/>
        <v>146.66770777926592</v>
      </c>
      <c r="T35" s="14">
        <f t="shared" si="2"/>
        <v>149.60072558401313</v>
      </c>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8"/>
      <c r="AY35" s="218"/>
      <c r="AZ35" s="218"/>
      <c r="BA35" s="218"/>
      <c r="BB35" s="218"/>
      <c r="BC35" s="218"/>
      <c r="BD35" s="218"/>
      <c r="BE35" s="218"/>
      <c r="BF35" s="218"/>
      <c r="BG35" s="218"/>
      <c r="BH35" s="218"/>
      <c r="BI35" s="15"/>
    </row>
    <row r="36" spans="2:67">
      <c r="E36" s="4" t="s">
        <v>257</v>
      </c>
      <c r="G36" s="4" t="s">
        <v>258</v>
      </c>
      <c r="I36" s="4"/>
      <c r="J36" s="4" t="s">
        <v>259</v>
      </c>
      <c r="K36" s="17">
        <f t="shared" ref="K36:T36" si="3">K35/$L$35</f>
        <v>0.96456460881095629</v>
      </c>
      <c r="L36" s="17">
        <f>L35/$L$35</f>
        <v>1</v>
      </c>
      <c r="M36" s="17">
        <f t="shared" si="3"/>
        <v>1.0877412700751434</v>
      </c>
      <c r="N36" s="17">
        <f t="shared" si="3"/>
        <v>1.1480772064240454</v>
      </c>
      <c r="O36" s="17">
        <f t="shared" si="3"/>
        <v>1.1849860026521284</v>
      </c>
      <c r="P36" s="17">
        <f t="shared" si="3"/>
        <v>1.2227203106311784</v>
      </c>
      <c r="Q36" s="17">
        <f t="shared" si="3"/>
        <v>1.2463006413711599</v>
      </c>
      <c r="R36" s="17">
        <f t="shared" si="3"/>
        <v>1.271176988793471</v>
      </c>
      <c r="S36" s="17">
        <f t="shared" si="3"/>
        <v>1.2966056382431015</v>
      </c>
      <c r="T36" s="17">
        <f t="shared" si="3"/>
        <v>1.322534777521845</v>
      </c>
      <c r="U36" s="219"/>
      <c r="V36" s="219"/>
      <c r="W36" s="219"/>
      <c r="X36" s="219"/>
      <c r="Y36" s="219"/>
      <c r="Z36" s="219"/>
      <c r="AA36" s="219"/>
      <c r="AB36" s="219"/>
      <c r="AC36" s="219"/>
      <c r="AD36" s="219"/>
      <c r="AE36" s="219"/>
      <c r="AF36" s="219"/>
      <c r="AG36" s="219"/>
      <c r="AH36" s="219"/>
      <c r="AI36" s="219"/>
      <c r="AJ36" s="219"/>
      <c r="AK36" s="219"/>
      <c r="AL36" s="219"/>
      <c r="AM36" s="219"/>
      <c r="AN36" s="219"/>
      <c r="AO36" s="219"/>
      <c r="AP36" s="219"/>
      <c r="AQ36" s="219"/>
      <c r="AR36" s="219"/>
      <c r="AS36" s="219"/>
      <c r="AT36" s="219"/>
      <c r="AU36" s="219"/>
      <c r="AV36" s="219"/>
      <c r="AW36" s="219"/>
      <c r="AX36" s="219"/>
      <c r="AY36" s="219"/>
      <c r="AZ36" s="219"/>
      <c r="BA36" s="219"/>
      <c r="BB36" s="219"/>
      <c r="BC36" s="219"/>
      <c r="BD36" s="219"/>
      <c r="BE36" s="219"/>
      <c r="BF36" s="219"/>
      <c r="BG36" s="219"/>
      <c r="BH36" s="219"/>
      <c r="BI36" s="9"/>
      <c r="BJ36" s="9"/>
      <c r="BK36" s="9"/>
      <c r="BL36" s="9"/>
    </row>
    <row r="37" spans="2:67">
      <c r="B37" s="6"/>
      <c r="C37" s="6"/>
      <c r="D37" s="6"/>
      <c r="E37" s="6"/>
      <c r="F37" s="6"/>
      <c r="G37" s="6"/>
      <c r="K37" s="21"/>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row>
    <row r="38" spans="2:67">
      <c r="B38" s="225">
        <f>MAX($B$5:B37)+1</f>
        <v>2</v>
      </c>
      <c r="C38" s="225" t="s">
        <v>191</v>
      </c>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8"/>
      <c r="BJ38" s="8"/>
      <c r="BK38" s="8"/>
    </row>
    <row r="39" spans="2:67">
      <c r="B39" s="6"/>
      <c r="C39" s="6"/>
      <c r="D39" s="6"/>
      <c r="E39" s="6"/>
      <c r="F39" s="6"/>
      <c r="G39" s="6"/>
      <c r="K39" s="133"/>
      <c r="L39" s="77"/>
      <c r="M39" s="77"/>
      <c r="N39" s="77"/>
      <c r="O39" s="77"/>
      <c r="P39" s="77"/>
      <c r="Q39" s="77"/>
      <c r="R39" s="77"/>
      <c r="S39" s="142"/>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row>
    <row r="40" spans="2:67">
      <c r="C40" s="226">
        <f>MAX($B$4:C39)+0.1</f>
        <v>2.1</v>
      </c>
      <c r="D40" s="227" t="s">
        <v>180</v>
      </c>
      <c r="E40" s="33"/>
      <c r="F40" s="33"/>
      <c r="G40" s="32"/>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77"/>
      <c r="BM40" s="77"/>
      <c r="BN40" s="77"/>
      <c r="BO40" s="77"/>
    </row>
    <row r="41" spans="2:67">
      <c r="E41" s="105"/>
      <c r="F41" s="105"/>
      <c r="K41" s="133"/>
      <c r="L41" s="77"/>
      <c r="M41" s="77"/>
      <c r="N41" s="77"/>
      <c r="O41" s="77"/>
      <c r="P41" s="77"/>
      <c r="Q41" s="77"/>
      <c r="R41" s="77"/>
      <c r="S41" s="142"/>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7"/>
      <c r="BM41" s="77"/>
      <c r="BN41" s="77"/>
      <c r="BO41" s="77"/>
    </row>
    <row r="42" spans="2:67">
      <c r="E42" s="105" t="s">
        <v>119</v>
      </c>
      <c r="G42" s="4" t="s">
        <v>97</v>
      </c>
      <c r="H42" s="105"/>
      <c r="J42" s="105" t="s">
        <v>181</v>
      </c>
      <c r="K42" s="133"/>
      <c r="L42" s="91">
        <f>CHOOSE(Interface!$H$7,LBCCS!L78,NEP!L78)</f>
        <v>0</v>
      </c>
      <c r="M42" s="91">
        <f>CHOOSE(Interface!$H$7,LBCCS!M78,NEP!M78)</f>
        <v>0</v>
      </c>
      <c r="N42" s="91">
        <f>CHOOSE(Interface!$H$7,LBCCS!N78,NEP!N78)</f>
        <v>0</v>
      </c>
      <c r="O42" s="91">
        <f>CHOOSE(Interface!$H$7,LBCCS!O78,NEP!O78)</f>
        <v>0</v>
      </c>
      <c r="P42" s="91">
        <f>CHOOSE(Interface!$H$7,LBCCS!P78,NEP!P78)</f>
        <v>0</v>
      </c>
      <c r="Q42" s="91">
        <f>CHOOSE(Interface!$H$7,LBCCS!Q78,NEP!Q78)</f>
        <v>0</v>
      </c>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7"/>
      <c r="AY42" s="217"/>
      <c r="AZ42" s="217"/>
      <c r="BA42" s="217"/>
      <c r="BB42" s="217"/>
      <c r="BC42" s="217"/>
      <c r="BD42" s="217"/>
      <c r="BE42" s="217"/>
      <c r="BF42" s="217"/>
      <c r="BG42" s="217"/>
      <c r="BH42" s="217"/>
      <c r="BI42" s="77"/>
      <c r="BJ42" s="77"/>
      <c r="BK42" s="77"/>
      <c r="BL42" s="77"/>
      <c r="BM42" s="77"/>
      <c r="BN42" s="77"/>
      <c r="BO42" s="77"/>
    </row>
    <row r="43" spans="2:67">
      <c r="E43" s="105" t="s">
        <v>120</v>
      </c>
      <c r="G43" s="4" t="s">
        <v>97</v>
      </c>
      <c r="H43" s="105"/>
      <c r="J43" s="105" t="s">
        <v>181</v>
      </c>
      <c r="K43" s="133"/>
      <c r="L43" s="91">
        <f>CHOOSE(Interface!$H$7,LBCCS!L79,NEP!L79)</f>
        <v>0</v>
      </c>
      <c r="M43" s="91">
        <f>CHOOSE(Interface!$H$7,LBCCS!M79,NEP!M79)</f>
        <v>0</v>
      </c>
      <c r="N43" s="91">
        <f>CHOOSE(Interface!$H$7,LBCCS!N79,NEP!N79)</f>
        <v>0</v>
      </c>
      <c r="O43" s="91">
        <f>CHOOSE(Interface!$H$7,LBCCS!O79,NEP!O79)</f>
        <v>0</v>
      </c>
      <c r="P43" s="91">
        <f>CHOOSE(Interface!$H$7,LBCCS!P79,NEP!P79)</f>
        <v>0</v>
      </c>
      <c r="Q43" s="91">
        <f>CHOOSE(Interface!$H$7,LBCCS!Q79,NEP!Q79)</f>
        <v>0</v>
      </c>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AP43" s="217"/>
      <c r="AQ43" s="217"/>
      <c r="AR43" s="217"/>
      <c r="AS43" s="217"/>
      <c r="AT43" s="217"/>
      <c r="AU43" s="217"/>
      <c r="AV43" s="217"/>
      <c r="AW43" s="217"/>
      <c r="AX43" s="217"/>
      <c r="AY43" s="217"/>
      <c r="AZ43" s="217"/>
      <c r="BA43" s="217"/>
      <c r="BB43" s="217"/>
      <c r="BC43" s="217"/>
      <c r="BD43" s="217"/>
      <c r="BE43" s="217"/>
      <c r="BF43" s="217"/>
      <c r="BG43" s="217"/>
      <c r="BH43" s="217"/>
      <c r="BI43" s="77"/>
      <c r="BJ43" s="77"/>
      <c r="BK43" s="77"/>
      <c r="BL43" s="77"/>
      <c r="BM43" s="77"/>
      <c r="BN43" s="77"/>
      <c r="BO43" s="77"/>
    </row>
    <row r="44" spans="2:67">
      <c r="E44" s="105" t="s">
        <v>121</v>
      </c>
      <c r="G44" s="4" t="s">
        <v>97</v>
      </c>
      <c r="H44" s="105"/>
      <c r="J44" s="105" t="s">
        <v>181</v>
      </c>
      <c r="K44" s="133"/>
      <c r="L44" s="91">
        <f>CHOOSE(Interface!$H$7,LBCCS!L80,NEP!L80)</f>
        <v>0</v>
      </c>
      <c r="M44" s="91">
        <f>CHOOSE(Interface!$H$7,LBCCS!M80,NEP!M80)</f>
        <v>0</v>
      </c>
      <c r="N44" s="91">
        <f>CHOOSE(Interface!$H$7,LBCCS!N80,NEP!N80)</f>
        <v>0</v>
      </c>
      <c r="O44" s="91">
        <f>CHOOSE(Interface!$H$7,LBCCS!O80,NEP!O80)</f>
        <v>0</v>
      </c>
      <c r="P44" s="91">
        <f>CHOOSE(Interface!$H$7,LBCCS!P80,NEP!P80)</f>
        <v>0</v>
      </c>
      <c r="Q44" s="91">
        <f>CHOOSE(Interface!$H$7,LBCCS!Q80,NEP!Q80)</f>
        <v>0</v>
      </c>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77"/>
      <c r="BJ44" s="77"/>
      <c r="BK44" s="77"/>
      <c r="BL44" s="77"/>
      <c r="BM44" s="77"/>
      <c r="BN44" s="77"/>
      <c r="BO44" s="77"/>
    </row>
    <row r="45" spans="2:67">
      <c r="E45" s="105" t="s">
        <v>182</v>
      </c>
      <c r="G45" s="4" t="s">
        <v>97</v>
      </c>
      <c r="H45" s="105"/>
      <c r="J45" s="105" t="s">
        <v>183</v>
      </c>
      <c r="K45" s="133"/>
      <c r="L45" s="91">
        <f>CHOOSE(Interface!$H$7,LBCCS!L81,NEP!L81)</f>
        <v>0</v>
      </c>
      <c r="M45" s="91">
        <f>CHOOSE(Interface!$H$7,LBCCS!M81,NEP!M81)</f>
        <v>0</v>
      </c>
      <c r="N45" s="91">
        <f>CHOOSE(Interface!$H$7,LBCCS!N81,NEP!N81)</f>
        <v>0</v>
      </c>
      <c r="O45" s="91">
        <f>CHOOSE(Interface!$H$7,LBCCS!O81,NEP!O81)</f>
        <v>0</v>
      </c>
      <c r="P45" s="91">
        <f>CHOOSE(Interface!$H$7,LBCCS!P81,NEP!P81)</f>
        <v>0</v>
      </c>
      <c r="Q45" s="91">
        <f>CHOOSE(Interface!$H$7,LBCCS!Q81,NEP!Q81)</f>
        <v>0</v>
      </c>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17"/>
      <c r="AY45" s="217"/>
      <c r="AZ45" s="217"/>
      <c r="BA45" s="217"/>
      <c r="BB45" s="217"/>
      <c r="BC45" s="217"/>
      <c r="BD45" s="217"/>
      <c r="BE45" s="217"/>
      <c r="BF45" s="217"/>
      <c r="BG45" s="217"/>
      <c r="BH45" s="217"/>
      <c r="BI45" s="77"/>
      <c r="BJ45" s="77"/>
      <c r="BK45" s="77"/>
      <c r="BL45" s="77"/>
      <c r="BM45" s="77"/>
      <c r="BN45" s="77"/>
      <c r="BO45" s="77"/>
    </row>
    <row r="46" spans="2:67">
      <c r="E46" s="105" t="s">
        <v>260</v>
      </c>
      <c r="G46" s="4" t="s">
        <v>97</v>
      </c>
      <c r="H46" s="105"/>
      <c r="J46" s="105" t="s">
        <v>183</v>
      </c>
      <c r="K46" s="133"/>
      <c r="L46" s="91">
        <f>CHOOSE(Interface!$H$7,LBCCS!L82,NEP!L82)</f>
        <v>0</v>
      </c>
      <c r="M46" s="91">
        <f>CHOOSE(Interface!$H$7,LBCCS!M82,NEP!M82)</f>
        <v>0</v>
      </c>
      <c r="N46" s="91">
        <f>CHOOSE(Interface!$H$7,LBCCS!N82,NEP!N82)</f>
        <v>0</v>
      </c>
      <c r="O46" s="91">
        <f>CHOOSE(Interface!$H$7,LBCCS!O82,NEP!O82)</f>
        <v>0</v>
      </c>
      <c r="P46" s="91">
        <f>CHOOSE(Interface!$H$7,LBCCS!P82,NEP!P82)</f>
        <v>0</v>
      </c>
      <c r="Q46" s="91">
        <f>CHOOSE(Interface!$H$7,LBCCS!Q82,NEP!Q82)</f>
        <v>0</v>
      </c>
      <c r="R46" s="217"/>
      <c r="S46" s="217"/>
      <c r="T46" s="217"/>
      <c r="U46" s="217"/>
      <c r="V46" s="217"/>
      <c r="W46" s="217"/>
      <c r="X46" s="217"/>
      <c r="Y46" s="217"/>
      <c r="Z46" s="217"/>
      <c r="AA46" s="217"/>
      <c r="AB46" s="217"/>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17"/>
      <c r="AY46" s="217"/>
      <c r="AZ46" s="217"/>
      <c r="BA46" s="217"/>
      <c r="BB46" s="217"/>
      <c r="BC46" s="217"/>
      <c r="BD46" s="217"/>
      <c r="BE46" s="217"/>
      <c r="BF46" s="217"/>
      <c r="BG46" s="217"/>
      <c r="BH46" s="217"/>
      <c r="BI46" s="77"/>
      <c r="BJ46" s="77"/>
      <c r="BK46" s="77"/>
      <c r="BL46" s="77"/>
      <c r="BM46" s="77"/>
      <c r="BN46" s="77"/>
      <c r="BO46" s="77"/>
    </row>
    <row r="47" spans="2:67">
      <c r="E47" s="105" t="s">
        <v>185</v>
      </c>
      <c r="G47" s="4" t="s">
        <v>97</v>
      </c>
      <c r="H47" s="105"/>
      <c r="J47" s="105" t="s">
        <v>183</v>
      </c>
      <c r="K47" s="133"/>
      <c r="L47" s="91">
        <f>CHOOSE(Interface!$H$7,LBCCS!L83,NEP!L83)</f>
        <v>0</v>
      </c>
      <c r="M47" s="91">
        <f>CHOOSE(Interface!$H$7,LBCCS!M83,NEP!M83)</f>
        <v>0</v>
      </c>
      <c r="N47" s="91">
        <f>CHOOSE(Interface!$H$7,LBCCS!N83,NEP!N83)</f>
        <v>0</v>
      </c>
      <c r="O47" s="91">
        <f>CHOOSE(Interface!$H$7,LBCCS!O83,NEP!O83)</f>
        <v>0</v>
      </c>
      <c r="P47" s="91">
        <f>CHOOSE(Interface!$H$7,LBCCS!P83,NEP!P83)</f>
        <v>0</v>
      </c>
      <c r="Q47" s="91">
        <f>CHOOSE(Interface!$H$7,LBCCS!Q83,NEP!Q83)</f>
        <v>0</v>
      </c>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N47" s="217"/>
      <c r="AO47" s="217"/>
      <c r="AP47" s="217"/>
      <c r="AQ47" s="217"/>
      <c r="AR47" s="217"/>
      <c r="AS47" s="217"/>
      <c r="AT47" s="217"/>
      <c r="AU47" s="217"/>
      <c r="AV47" s="217"/>
      <c r="AW47" s="217"/>
      <c r="AX47" s="217"/>
      <c r="AY47" s="217"/>
      <c r="AZ47" s="217"/>
      <c r="BA47" s="217"/>
      <c r="BB47" s="217"/>
      <c r="BC47" s="217"/>
      <c r="BD47" s="217"/>
      <c r="BE47" s="217"/>
      <c r="BF47" s="217"/>
      <c r="BG47" s="217"/>
      <c r="BH47" s="217"/>
      <c r="BI47" s="77"/>
      <c r="BJ47" s="77"/>
      <c r="BK47" s="77"/>
      <c r="BL47" s="77"/>
      <c r="BM47" s="77"/>
      <c r="BN47" s="77"/>
      <c r="BO47" s="77"/>
    </row>
    <row r="48" spans="2:67">
      <c r="K48" s="133"/>
      <c r="L48" s="77"/>
      <c r="M48" s="77"/>
      <c r="N48" s="77"/>
      <c r="O48" s="77"/>
      <c r="P48" s="77"/>
      <c r="Q48" s="77"/>
      <c r="R48" s="77"/>
      <c r="S48" s="142"/>
      <c r="T48" s="77"/>
      <c r="U48" s="77"/>
      <c r="V48" s="77"/>
      <c r="W48" s="77"/>
      <c r="X48" s="77"/>
      <c r="Y48" s="77"/>
      <c r="Z48" s="77"/>
      <c r="AA48" s="77"/>
      <c r="AB48" s="77"/>
      <c r="AC48" s="77"/>
      <c r="AD48" s="77"/>
      <c r="AE48" s="77"/>
      <c r="AF48" s="77"/>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c r="BE48" s="77"/>
      <c r="BF48" s="77"/>
      <c r="BG48" s="77"/>
      <c r="BH48" s="77"/>
      <c r="BI48" s="77"/>
      <c r="BJ48" s="77"/>
      <c r="BK48" s="77"/>
      <c r="BL48" s="77"/>
      <c r="BM48" s="77"/>
      <c r="BN48" s="77"/>
      <c r="BO48" s="77"/>
    </row>
    <row r="49" spans="3:67">
      <c r="C49" s="226">
        <f>MAX($B$4:C48)+0.1</f>
        <v>2.2000000000000002</v>
      </c>
      <c r="D49" s="227" t="s">
        <v>186</v>
      </c>
      <c r="E49" s="33"/>
      <c r="F49" s="33"/>
      <c r="G49" s="32"/>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77"/>
      <c r="BM49" s="77"/>
      <c r="BN49" s="77"/>
      <c r="BO49" s="77"/>
    </row>
    <row r="50" spans="3:67">
      <c r="E50" s="105"/>
      <c r="F50" s="105"/>
      <c r="K50" s="133"/>
      <c r="L50" s="77"/>
      <c r="M50" s="77"/>
      <c r="N50" s="77"/>
      <c r="O50" s="77"/>
      <c r="P50" s="77"/>
      <c r="Q50" s="77"/>
      <c r="R50" s="77"/>
      <c r="S50" s="142"/>
      <c r="T50" s="77"/>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c r="AX50" s="77"/>
      <c r="AY50" s="77"/>
      <c r="AZ50" s="77"/>
      <c r="BA50" s="77"/>
      <c r="BB50" s="77"/>
      <c r="BC50" s="77"/>
      <c r="BD50" s="77"/>
      <c r="BE50" s="77"/>
      <c r="BF50" s="77"/>
      <c r="BG50" s="77"/>
      <c r="BH50" s="77"/>
      <c r="BI50" s="77"/>
      <c r="BJ50" s="77"/>
      <c r="BK50" s="77"/>
      <c r="BL50" s="77"/>
      <c r="BM50" s="77"/>
      <c r="BN50" s="77"/>
      <c r="BO50" s="77"/>
    </row>
    <row r="51" spans="3:67">
      <c r="E51" s="20" t="s">
        <v>122</v>
      </c>
      <c r="G51" s="4" t="s">
        <v>97</v>
      </c>
      <c r="H51" s="105"/>
      <c r="J51" s="105" t="s">
        <v>181</v>
      </c>
      <c r="K51" s="133"/>
      <c r="L51" s="91">
        <f>CHOOSE(Interface!$H$7,LBCCS!L87,NEP!L87)</f>
        <v>0</v>
      </c>
      <c r="M51" s="91">
        <f>CHOOSE(Interface!$H$7,LBCCS!M87,NEP!M87)</f>
        <v>0</v>
      </c>
      <c r="N51" s="91">
        <f>CHOOSE(Interface!$H$7,LBCCS!N87,NEP!N87)</f>
        <v>0</v>
      </c>
      <c r="O51" s="91">
        <f>CHOOSE(Interface!$H$7,LBCCS!O87,NEP!O87)</f>
        <v>0</v>
      </c>
      <c r="P51" s="91">
        <f>CHOOSE(Interface!$H$7,LBCCS!P87,NEP!P87)</f>
        <v>356.1548256309049</v>
      </c>
      <c r="Q51" s="91">
        <f>CHOOSE(Interface!$H$7,LBCCS!Q87,NEP!Q87)</f>
        <v>726.76128220897795</v>
      </c>
      <c r="R51" s="217"/>
      <c r="S51" s="217"/>
      <c r="T51" s="217"/>
      <c r="U51" s="217"/>
      <c r="V51" s="217"/>
      <c r="W51" s="217"/>
      <c r="X51" s="217"/>
      <c r="Y51" s="217"/>
      <c r="Z51" s="217"/>
      <c r="AA51" s="217"/>
      <c r="AB51" s="217"/>
      <c r="AC51" s="217"/>
      <c r="AD51" s="217"/>
      <c r="AE51" s="217"/>
      <c r="AF51" s="217"/>
      <c r="AG51" s="217"/>
      <c r="AH51" s="217"/>
      <c r="AI51" s="217"/>
      <c r="AJ51" s="217"/>
      <c r="AK51" s="217"/>
      <c r="AL51" s="217"/>
      <c r="AM51" s="217"/>
      <c r="AN51" s="217"/>
      <c r="AO51" s="217"/>
      <c r="AP51" s="217"/>
      <c r="AQ51" s="217"/>
      <c r="AR51" s="217"/>
      <c r="AS51" s="217"/>
      <c r="AT51" s="217"/>
      <c r="AU51" s="217"/>
      <c r="AV51" s="217"/>
      <c r="AW51" s="217"/>
      <c r="AX51" s="217"/>
      <c r="AY51" s="217"/>
      <c r="AZ51" s="217"/>
      <c r="BA51" s="217"/>
      <c r="BB51" s="217"/>
      <c r="BC51" s="217"/>
      <c r="BD51" s="217"/>
      <c r="BE51" s="217"/>
      <c r="BF51" s="217"/>
      <c r="BG51" s="217"/>
      <c r="BH51" s="217"/>
      <c r="BI51" s="77"/>
      <c r="BJ51" s="77"/>
      <c r="BK51" s="77"/>
      <c r="BL51" s="77"/>
      <c r="BM51" s="77"/>
      <c r="BN51" s="77"/>
      <c r="BO51" s="77"/>
    </row>
    <row r="52" spans="3:67">
      <c r="E52" s="105" t="s">
        <v>123</v>
      </c>
      <c r="G52" s="4" t="s">
        <v>97</v>
      </c>
      <c r="H52" s="105"/>
      <c r="J52" s="105" t="s">
        <v>181</v>
      </c>
      <c r="K52" s="133"/>
      <c r="L52" s="91">
        <f>CHOOSE(Interface!$H$7,LBCCS!L88,NEP!L88)</f>
        <v>0</v>
      </c>
      <c r="M52" s="91">
        <f>CHOOSE(Interface!$H$7,LBCCS!M88,NEP!M88)</f>
        <v>0</v>
      </c>
      <c r="N52" s="91">
        <f>CHOOSE(Interface!$H$7,LBCCS!N88,NEP!N88)</f>
        <v>0</v>
      </c>
      <c r="O52" s="91">
        <f>CHOOSE(Interface!$H$7,LBCCS!O88,NEP!O88)</f>
        <v>0</v>
      </c>
      <c r="P52" s="91">
        <f>CHOOSE(Interface!$H$7,LBCCS!P88,NEP!P88)</f>
        <v>0</v>
      </c>
      <c r="Q52" s="91">
        <f>CHOOSE(Interface!$H$7,LBCCS!Q88,NEP!Q88)</f>
        <v>0</v>
      </c>
      <c r="R52" s="217"/>
      <c r="S52" s="217"/>
      <c r="T52" s="217"/>
      <c r="U52" s="217"/>
      <c r="V52" s="217"/>
      <c r="W52" s="217"/>
      <c r="X52" s="217"/>
      <c r="Y52" s="217"/>
      <c r="Z52" s="217"/>
      <c r="AA52" s="217"/>
      <c r="AB52" s="217"/>
      <c r="AC52" s="217"/>
      <c r="AD52" s="217"/>
      <c r="AE52" s="217"/>
      <c r="AF52" s="217"/>
      <c r="AG52" s="217"/>
      <c r="AH52" s="217"/>
      <c r="AI52" s="217"/>
      <c r="AJ52" s="217"/>
      <c r="AK52" s="217"/>
      <c r="AL52" s="217"/>
      <c r="AM52" s="217"/>
      <c r="AN52" s="217"/>
      <c r="AO52" s="217"/>
      <c r="AP52" s="217"/>
      <c r="AQ52" s="217"/>
      <c r="AR52" s="217"/>
      <c r="AS52" s="217"/>
      <c r="AT52" s="217"/>
      <c r="AU52" s="217"/>
      <c r="AV52" s="217"/>
      <c r="AW52" s="217"/>
      <c r="AX52" s="217"/>
      <c r="AY52" s="217"/>
      <c r="AZ52" s="217"/>
      <c r="BA52" s="217"/>
      <c r="BB52" s="217"/>
      <c r="BC52" s="217"/>
      <c r="BD52" s="217"/>
      <c r="BE52" s="217"/>
      <c r="BF52" s="217"/>
      <c r="BG52" s="217"/>
      <c r="BH52" s="217"/>
      <c r="BI52" s="77"/>
      <c r="BJ52" s="77"/>
      <c r="BK52" s="77"/>
      <c r="BL52" s="77"/>
      <c r="BM52" s="77"/>
      <c r="BN52" s="77"/>
      <c r="BO52" s="77"/>
    </row>
    <row r="53" spans="3:67">
      <c r="E53" s="105" t="s">
        <v>187</v>
      </c>
      <c r="G53" s="4" t="s">
        <v>97</v>
      </c>
      <c r="H53" s="105"/>
      <c r="J53" s="105" t="s">
        <v>181</v>
      </c>
      <c r="K53" s="133"/>
      <c r="L53" s="91">
        <f>CHOOSE(Interface!$H$7,LBCCS!L89,NEP!L89)</f>
        <v>0</v>
      </c>
      <c r="M53" s="91">
        <f>CHOOSE(Interface!$H$7,LBCCS!M89,NEP!M89)</f>
        <v>0</v>
      </c>
      <c r="N53" s="91">
        <f>CHOOSE(Interface!$H$7,LBCCS!N89,NEP!N89)</f>
        <v>0</v>
      </c>
      <c r="O53" s="91">
        <f>CHOOSE(Interface!$H$7,LBCCS!O89,NEP!O89)</f>
        <v>0</v>
      </c>
      <c r="P53" s="91">
        <f>CHOOSE(Interface!$H$7,LBCCS!P89,NEP!P89)</f>
        <v>0</v>
      </c>
      <c r="Q53" s="91">
        <f>CHOOSE(Interface!$H$7,LBCCS!Q89,NEP!Q89)</f>
        <v>0</v>
      </c>
      <c r="R53" s="217"/>
      <c r="S53" s="217"/>
      <c r="T53" s="217"/>
      <c r="U53" s="217"/>
      <c r="V53" s="217"/>
      <c r="W53" s="217"/>
      <c r="X53" s="217"/>
      <c r="Y53" s="217"/>
      <c r="Z53" s="217"/>
      <c r="AA53" s="217"/>
      <c r="AB53" s="217"/>
      <c r="AC53" s="217"/>
      <c r="AD53" s="217"/>
      <c r="AE53" s="217"/>
      <c r="AF53" s="217"/>
      <c r="AG53" s="217"/>
      <c r="AH53" s="217"/>
      <c r="AI53" s="217"/>
      <c r="AJ53" s="217"/>
      <c r="AK53" s="217"/>
      <c r="AL53" s="217"/>
      <c r="AM53" s="217"/>
      <c r="AN53" s="217"/>
      <c r="AO53" s="217"/>
      <c r="AP53" s="217"/>
      <c r="AQ53" s="217"/>
      <c r="AR53" s="217"/>
      <c r="AS53" s="217"/>
      <c r="AT53" s="217"/>
      <c r="AU53" s="217"/>
      <c r="AV53" s="217"/>
      <c r="AW53" s="217"/>
      <c r="AX53" s="217"/>
      <c r="AY53" s="217"/>
      <c r="AZ53" s="217"/>
      <c r="BA53" s="217"/>
      <c r="BB53" s="217"/>
      <c r="BC53" s="217"/>
      <c r="BD53" s="217"/>
      <c r="BE53" s="217"/>
      <c r="BF53" s="217"/>
      <c r="BG53" s="217"/>
      <c r="BH53" s="217"/>
      <c r="BI53" s="77"/>
      <c r="BJ53" s="77"/>
      <c r="BK53" s="77"/>
      <c r="BL53" s="77"/>
      <c r="BM53" s="77"/>
      <c r="BN53" s="77"/>
      <c r="BO53" s="77"/>
    </row>
    <row r="54" spans="3:67">
      <c r="E54" s="105" t="s">
        <v>188</v>
      </c>
      <c r="G54" s="4" t="s">
        <v>97</v>
      </c>
      <c r="H54" s="105"/>
      <c r="J54" s="105" t="s">
        <v>183</v>
      </c>
      <c r="K54" s="133"/>
      <c r="L54" s="91">
        <f>CHOOSE(Interface!$H$7,LBCCS!L90,NEP!L90)</f>
        <v>0</v>
      </c>
      <c r="M54" s="91">
        <f>CHOOSE(Interface!$H$7,LBCCS!M90,NEP!M90)</f>
        <v>0</v>
      </c>
      <c r="N54" s="91">
        <f>CHOOSE(Interface!$H$7,LBCCS!N90,NEP!N90)</f>
        <v>0</v>
      </c>
      <c r="O54" s="91">
        <f>CHOOSE(Interface!$H$7,LBCCS!O90,NEP!O90)</f>
        <v>0</v>
      </c>
      <c r="P54" s="91">
        <f>CHOOSE(Interface!$H$7,LBCCS!P90,NEP!P90)</f>
        <v>0</v>
      </c>
      <c r="Q54" s="91">
        <f>CHOOSE(Interface!$H$7,LBCCS!Q90,NEP!Q90)</f>
        <v>0</v>
      </c>
      <c r="R54" s="217"/>
      <c r="S54" s="217"/>
      <c r="T54" s="217"/>
      <c r="U54" s="217"/>
      <c r="V54" s="217"/>
      <c r="W54" s="217"/>
      <c r="X54" s="217"/>
      <c r="Y54" s="217"/>
      <c r="Z54" s="217"/>
      <c r="AA54" s="217"/>
      <c r="AB54" s="217"/>
      <c r="AC54" s="217"/>
      <c r="AD54" s="217"/>
      <c r="AE54" s="217"/>
      <c r="AF54" s="217"/>
      <c r="AG54" s="217"/>
      <c r="AH54" s="217"/>
      <c r="AI54" s="217"/>
      <c r="AJ54" s="217"/>
      <c r="AK54" s="217"/>
      <c r="AL54" s="217"/>
      <c r="AM54" s="217"/>
      <c r="AN54" s="217"/>
      <c r="AO54" s="217"/>
      <c r="AP54" s="217"/>
      <c r="AQ54" s="217"/>
      <c r="AR54" s="217"/>
      <c r="AS54" s="217"/>
      <c r="AT54" s="217"/>
      <c r="AU54" s="217"/>
      <c r="AV54" s="217"/>
      <c r="AW54" s="217"/>
      <c r="AX54" s="217"/>
      <c r="AY54" s="217"/>
      <c r="AZ54" s="217"/>
      <c r="BA54" s="217"/>
      <c r="BB54" s="217"/>
      <c r="BC54" s="217"/>
      <c r="BD54" s="217"/>
      <c r="BE54" s="217"/>
      <c r="BF54" s="217"/>
      <c r="BG54" s="217"/>
      <c r="BH54" s="217"/>
      <c r="BI54" s="77"/>
      <c r="BJ54" s="77"/>
      <c r="BK54" s="77"/>
      <c r="BL54" s="77"/>
      <c r="BM54" s="77"/>
      <c r="BN54" s="77"/>
      <c r="BO54" s="77"/>
    </row>
    <row r="55" spans="3:67">
      <c r="E55" s="105" t="s">
        <v>260</v>
      </c>
      <c r="G55" s="4" t="s">
        <v>97</v>
      </c>
      <c r="H55" s="105"/>
      <c r="J55" s="105" t="s">
        <v>183</v>
      </c>
      <c r="K55" s="133"/>
      <c r="L55" s="91">
        <f>CHOOSE(Interface!$H$7,LBCCS!L91,NEP!L91)</f>
        <v>0</v>
      </c>
      <c r="M55" s="91">
        <f>CHOOSE(Interface!$H$7,LBCCS!M91,NEP!M91)</f>
        <v>0</v>
      </c>
      <c r="N55" s="91">
        <f>CHOOSE(Interface!$H$7,LBCCS!N91,NEP!N91)</f>
        <v>0</v>
      </c>
      <c r="O55" s="91">
        <f>CHOOSE(Interface!$H$7,LBCCS!O91,NEP!O91)</f>
        <v>0</v>
      </c>
      <c r="P55" s="91">
        <f>CHOOSE(Interface!$H$7,LBCCS!P91,NEP!P91)</f>
        <v>0</v>
      </c>
      <c r="Q55" s="91">
        <f>CHOOSE(Interface!$H$7,LBCCS!Q91,NEP!Q91)</f>
        <v>0</v>
      </c>
      <c r="R55" s="217"/>
      <c r="S55" s="217"/>
      <c r="T55" s="217"/>
      <c r="U55" s="217"/>
      <c r="V55" s="217"/>
      <c r="W55" s="217"/>
      <c r="X55" s="217"/>
      <c r="Y55" s="217"/>
      <c r="Z55" s="217"/>
      <c r="AA55" s="217"/>
      <c r="AB55" s="217"/>
      <c r="AC55" s="217"/>
      <c r="AD55" s="217"/>
      <c r="AE55" s="217"/>
      <c r="AF55" s="217"/>
      <c r="AG55" s="217"/>
      <c r="AH55" s="217"/>
      <c r="AI55" s="217"/>
      <c r="AJ55" s="217"/>
      <c r="AK55" s="217"/>
      <c r="AL55" s="217"/>
      <c r="AM55" s="217"/>
      <c r="AN55" s="217"/>
      <c r="AO55" s="217"/>
      <c r="AP55" s="217"/>
      <c r="AQ55" s="217"/>
      <c r="AR55" s="217"/>
      <c r="AS55" s="217"/>
      <c r="AT55" s="217"/>
      <c r="AU55" s="217"/>
      <c r="AV55" s="217"/>
      <c r="AW55" s="217"/>
      <c r="AX55" s="217"/>
      <c r="AY55" s="217"/>
      <c r="AZ55" s="217"/>
      <c r="BA55" s="217"/>
      <c r="BB55" s="217"/>
      <c r="BC55" s="217"/>
      <c r="BD55" s="217"/>
      <c r="BE55" s="217"/>
      <c r="BF55" s="217"/>
      <c r="BG55" s="217"/>
      <c r="BH55" s="217"/>
      <c r="BI55" s="77"/>
      <c r="BJ55" s="77"/>
      <c r="BK55" s="77"/>
      <c r="BL55" s="77"/>
      <c r="BM55" s="77"/>
      <c r="BN55" s="77"/>
      <c r="BO55" s="77"/>
    </row>
    <row r="56" spans="3:67">
      <c r="E56" s="105" t="s">
        <v>185</v>
      </c>
      <c r="G56" s="4" t="s">
        <v>97</v>
      </c>
      <c r="H56" s="105"/>
      <c r="J56" s="105" t="s">
        <v>183</v>
      </c>
      <c r="K56" s="133"/>
      <c r="L56" s="91">
        <f>CHOOSE(Interface!$H$7,LBCCS!L92,NEP!L92)</f>
        <v>0</v>
      </c>
      <c r="M56" s="91">
        <f>CHOOSE(Interface!$H$7,LBCCS!M92,NEP!M92)</f>
        <v>0</v>
      </c>
      <c r="N56" s="91">
        <f>CHOOSE(Interface!$H$7,LBCCS!N92,NEP!N92)</f>
        <v>0</v>
      </c>
      <c r="O56" s="91">
        <f>CHOOSE(Interface!$H$7,LBCCS!O92,NEP!O92)</f>
        <v>0</v>
      </c>
      <c r="P56" s="91">
        <f>CHOOSE(Interface!$H$7,LBCCS!P92,NEP!P92)</f>
        <v>0</v>
      </c>
      <c r="Q56" s="91">
        <f>CHOOSE(Interface!$H$7,LBCCS!Q92,NEP!Q92)</f>
        <v>0</v>
      </c>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7"/>
      <c r="AY56" s="217"/>
      <c r="AZ56" s="217"/>
      <c r="BA56" s="217"/>
      <c r="BB56" s="217"/>
      <c r="BC56" s="217"/>
      <c r="BD56" s="217"/>
      <c r="BE56" s="217"/>
      <c r="BF56" s="217"/>
      <c r="BG56" s="217"/>
      <c r="BH56" s="217"/>
      <c r="BI56" s="77"/>
      <c r="BJ56" s="77"/>
      <c r="BK56" s="77"/>
      <c r="BL56" s="77"/>
      <c r="BM56" s="77"/>
      <c r="BN56" s="77"/>
      <c r="BO56" s="77"/>
    </row>
    <row r="57" spans="3:67">
      <c r="K57" s="133"/>
      <c r="L57" s="77"/>
      <c r="M57" s="77"/>
      <c r="N57" s="77"/>
      <c r="O57" s="77"/>
      <c r="P57" s="77"/>
      <c r="Q57" s="77"/>
      <c r="R57" s="77"/>
      <c r="S57" s="142"/>
      <c r="T57" s="77"/>
      <c r="U57" s="77"/>
      <c r="V57" s="77"/>
      <c r="W57" s="77"/>
      <c r="X57" s="77"/>
      <c r="Y57" s="77"/>
      <c r="Z57" s="77"/>
      <c r="AA57" s="77"/>
      <c r="AB57" s="77"/>
      <c r="AC57" s="77"/>
      <c r="AD57" s="77"/>
      <c r="AE57" s="77"/>
      <c r="AF57" s="77"/>
      <c r="AG57" s="77"/>
      <c r="AH57" s="77"/>
      <c r="AI57" s="77"/>
      <c r="AJ57" s="77"/>
      <c r="AK57" s="77"/>
      <c r="AL57" s="77"/>
      <c r="AM57" s="77"/>
      <c r="AN57" s="77"/>
      <c r="AO57" s="77"/>
      <c r="AP57" s="77"/>
      <c r="AQ57" s="77"/>
      <c r="AR57" s="77"/>
      <c r="AS57" s="77"/>
      <c r="AT57" s="77"/>
      <c r="AU57" s="77"/>
      <c r="AV57" s="77"/>
      <c r="AW57" s="77"/>
      <c r="AX57" s="77"/>
      <c r="AY57" s="77"/>
      <c r="AZ57" s="77"/>
      <c r="BA57" s="77"/>
      <c r="BB57" s="77"/>
      <c r="BC57" s="77"/>
      <c r="BD57" s="77"/>
      <c r="BE57" s="77"/>
      <c r="BF57" s="77"/>
      <c r="BG57" s="77"/>
      <c r="BH57" s="77"/>
      <c r="BI57" s="77"/>
      <c r="BJ57" s="77"/>
      <c r="BK57" s="77"/>
      <c r="BL57" s="77"/>
      <c r="BM57" s="77"/>
      <c r="BN57" s="77"/>
      <c r="BO57" s="77"/>
    </row>
    <row r="58" spans="3:67">
      <c r="C58" s="226">
        <f>MAX($B$4:C57)+0.1</f>
        <v>2.3000000000000003</v>
      </c>
      <c r="D58" s="227" t="s">
        <v>190</v>
      </c>
      <c r="E58" s="33"/>
      <c r="F58" s="33"/>
      <c r="G58" s="32"/>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77"/>
      <c r="BM58" s="77"/>
      <c r="BN58" s="77"/>
      <c r="BO58" s="77"/>
    </row>
    <row r="59" spans="3:67">
      <c r="E59" s="105"/>
      <c r="F59" s="105"/>
      <c r="K59" s="133"/>
      <c r="L59" s="77"/>
      <c r="M59" s="77"/>
      <c r="N59" s="77"/>
      <c r="O59" s="77"/>
      <c r="P59" s="77"/>
      <c r="Q59" s="77"/>
      <c r="R59" s="77"/>
      <c r="S59" s="142"/>
      <c r="T59" s="77"/>
      <c r="U59" s="77"/>
      <c r="V59" s="77"/>
      <c r="W59" s="77"/>
      <c r="X59" s="77"/>
      <c r="Y59" s="77"/>
      <c r="Z59" s="77"/>
      <c r="AA59" s="77"/>
      <c r="AB59" s="77"/>
      <c r="AC59" s="77"/>
      <c r="AD59" s="77"/>
      <c r="AE59" s="77"/>
      <c r="AF59" s="77"/>
      <c r="AG59" s="77"/>
      <c r="AH59" s="77"/>
      <c r="AI59" s="77"/>
      <c r="AJ59" s="77"/>
      <c r="AK59" s="77"/>
      <c r="AL59" s="77"/>
      <c r="AM59" s="77"/>
      <c r="AN59" s="77"/>
      <c r="AO59" s="77"/>
      <c r="AP59" s="77"/>
      <c r="AQ59" s="77"/>
      <c r="AR59" s="77"/>
      <c r="AS59" s="77"/>
      <c r="AT59" s="77"/>
      <c r="AU59" s="77"/>
      <c r="AV59" s="77"/>
      <c r="AW59" s="77"/>
      <c r="AX59" s="77"/>
      <c r="AY59" s="77"/>
      <c r="AZ59" s="77"/>
      <c r="BA59" s="77"/>
      <c r="BB59" s="77"/>
      <c r="BC59" s="77"/>
      <c r="BD59" s="77"/>
      <c r="BE59" s="77"/>
      <c r="BF59" s="77"/>
      <c r="BG59" s="77"/>
      <c r="BH59" s="77"/>
      <c r="BI59" s="77"/>
      <c r="BJ59" s="77"/>
      <c r="BK59" s="77"/>
      <c r="BL59" s="77"/>
      <c r="BM59" s="77"/>
      <c r="BN59" s="77"/>
      <c r="BO59" s="77"/>
    </row>
    <row r="60" spans="3:67">
      <c r="E60" s="20" t="s">
        <v>124</v>
      </c>
      <c r="F60" s="105"/>
      <c r="G60" s="4" t="s">
        <v>97</v>
      </c>
      <c r="H60" s="105"/>
      <c r="J60" s="105" t="s">
        <v>181</v>
      </c>
      <c r="K60" s="133"/>
      <c r="L60" s="91">
        <f>CHOOSE(Interface!$H$7,LBCCS!L96,NEP!L96)</f>
        <v>0</v>
      </c>
      <c r="M60" s="91">
        <f>CHOOSE(Interface!$H$7,LBCCS!M96,NEP!M96)</f>
        <v>0</v>
      </c>
      <c r="N60" s="91">
        <f>CHOOSE(Interface!$H$7,LBCCS!N96,NEP!N96)</f>
        <v>0</v>
      </c>
      <c r="O60" s="91">
        <f>CHOOSE(Interface!$H$7,LBCCS!O96,NEP!O96)</f>
        <v>0</v>
      </c>
      <c r="P60" s="91">
        <f>CHOOSE(Interface!$H$7,LBCCS!P96,NEP!P96)</f>
        <v>206.1</v>
      </c>
      <c r="Q60" s="91">
        <f>CHOOSE(Interface!$H$7,LBCCS!Q96,NEP!Q96)</f>
        <v>0</v>
      </c>
      <c r="R60" s="217"/>
      <c r="S60" s="217"/>
      <c r="T60" s="217"/>
      <c r="U60" s="217"/>
      <c r="V60" s="217"/>
      <c r="W60" s="217"/>
      <c r="X60" s="217"/>
      <c r="Y60" s="217"/>
      <c r="Z60" s="217"/>
      <c r="AA60" s="217"/>
      <c r="AB60" s="217"/>
      <c r="AC60" s="217"/>
      <c r="AD60" s="217"/>
      <c r="AE60" s="217"/>
      <c r="AF60" s="217"/>
      <c r="AG60" s="217"/>
      <c r="AH60" s="217"/>
      <c r="AI60" s="217"/>
      <c r="AJ60" s="217"/>
      <c r="AK60" s="217"/>
      <c r="AL60" s="217"/>
      <c r="AM60" s="217"/>
      <c r="AN60" s="217"/>
      <c r="AO60" s="217"/>
      <c r="AP60" s="217"/>
      <c r="AQ60" s="217"/>
      <c r="AR60" s="217"/>
      <c r="AS60" s="217"/>
      <c r="AT60" s="217"/>
      <c r="AU60" s="217"/>
      <c r="AV60" s="217"/>
      <c r="AW60" s="217"/>
      <c r="AX60" s="217"/>
      <c r="AY60" s="217"/>
      <c r="AZ60" s="217"/>
      <c r="BA60" s="217"/>
      <c r="BB60" s="217"/>
      <c r="BC60" s="217"/>
      <c r="BD60" s="217"/>
      <c r="BE60" s="217"/>
      <c r="BF60" s="217"/>
      <c r="BG60" s="217"/>
      <c r="BH60" s="217"/>
      <c r="BI60" s="77"/>
      <c r="BJ60" s="77"/>
      <c r="BK60" s="77"/>
      <c r="BL60" s="77"/>
      <c r="BM60" s="77"/>
      <c r="BN60" s="77"/>
      <c r="BO60" s="77"/>
    </row>
    <row r="61" spans="3:67">
      <c r="E61" s="20" t="s">
        <v>125</v>
      </c>
      <c r="F61" s="105"/>
      <c r="G61" s="4" t="s">
        <v>97</v>
      </c>
      <c r="H61" s="105"/>
      <c r="J61" s="105" t="s">
        <v>181</v>
      </c>
      <c r="K61" s="133"/>
      <c r="L61" s="91">
        <f>CHOOSE(Interface!$H$7,LBCCS!L97,NEP!L97)</f>
        <v>0</v>
      </c>
      <c r="M61" s="91">
        <f>CHOOSE(Interface!$H$7,LBCCS!M97,NEP!M97)</f>
        <v>0</v>
      </c>
      <c r="N61" s="91">
        <f>CHOOSE(Interface!$H$7,LBCCS!N97,NEP!N97)</f>
        <v>0</v>
      </c>
      <c r="O61" s="91">
        <f>CHOOSE(Interface!$H$7,LBCCS!O97,NEP!O97)</f>
        <v>0</v>
      </c>
      <c r="P61" s="91">
        <f>CHOOSE(Interface!$H$7,LBCCS!P97,NEP!P97)</f>
        <v>21.91657205359245</v>
      </c>
      <c r="Q61" s="91">
        <f>CHOOSE(Interface!$H$7,LBCCS!Q97,NEP!Q97)</f>
        <v>0</v>
      </c>
      <c r="R61" s="217"/>
      <c r="S61" s="217"/>
      <c r="T61" s="217"/>
      <c r="U61" s="217"/>
      <c r="V61" s="217"/>
      <c r="W61" s="217"/>
      <c r="X61" s="217"/>
      <c r="Y61" s="217"/>
      <c r="Z61" s="217"/>
      <c r="AA61" s="217"/>
      <c r="AB61" s="217"/>
      <c r="AC61" s="217"/>
      <c r="AD61" s="217"/>
      <c r="AE61" s="217"/>
      <c r="AF61" s="217"/>
      <c r="AG61" s="217"/>
      <c r="AH61" s="217"/>
      <c r="AI61" s="217"/>
      <c r="AJ61" s="217"/>
      <c r="AK61" s="217"/>
      <c r="AL61" s="217"/>
      <c r="AM61" s="217"/>
      <c r="AN61" s="217"/>
      <c r="AO61" s="217"/>
      <c r="AP61" s="217"/>
      <c r="AQ61" s="217"/>
      <c r="AR61" s="217"/>
      <c r="AS61" s="217"/>
      <c r="AT61" s="217"/>
      <c r="AU61" s="217"/>
      <c r="AV61" s="217"/>
      <c r="AW61" s="217"/>
      <c r="AX61" s="217"/>
      <c r="AY61" s="217"/>
      <c r="AZ61" s="217"/>
      <c r="BA61" s="217"/>
      <c r="BB61" s="217"/>
      <c r="BC61" s="217"/>
      <c r="BD61" s="217"/>
      <c r="BE61" s="217"/>
      <c r="BF61" s="217"/>
      <c r="BG61" s="217"/>
      <c r="BH61" s="217"/>
      <c r="BI61" s="77"/>
      <c r="BJ61" s="77"/>
      <c r="BK61" s="77"/>
      <c r="BL61" s="77"/>
      <c r="BM61" s="77"/>
      <c r="BN61" s="77"/>
      <c r="BO61" s="77"/>
    </row>
    <row r="62" spans="3:67">
      <c r="E62" s="105" t="s">
        <v>261</v>
      </c>
      <c r="G62" s="4" t="s">
        <v>97</v>
      </c>
      <c r="H62" s="105"/>
      <c r="J62" s="105" t="s">
        <v>181</v>
      </c>
      <c r="K62" s="133"/>
      <c r="L62" s="91">
        <f>CHOOSE(Interface!$H$7,LBCCS!L98,NEP!L98)</f>
        <v>0</v>
      </c>
      <c r="M62" s="91">
        <f>CHOOSE(Interface!$H$7,LBCCS!M98,NEP!M98)</f>
        <v>0</v>
      </c>
      <c r="N62" s="91">
        <f>CHOOSE(Interface!$H$7,LBCCS!N98,NEP!N98)</f>
        <v>0</v>
      </c>
      <c r="O62" s="91">
        <f>CHOOSE(Interface!$H$7,LBCCS!O98,NEP!O98)</f>
        <v>0</v>
      </c>
      <c r="P62" s="91">
        <f>CHOOSE(Interface!$H$7,LBCCS!P98,NEP!P98)</f>
        <v>13.223469776298492</v>
      </c>
      <c r="Q62" s="91">
        <f>CHOOSE(Interface!$H$7,LBCCS!Q98,NEP!Q98)</f>
        <v>2.9870087782633639</v>
      </c>
      <c r="R62" s="217"/>
      <c r="S62" s="217"/>
      <c r="T62" s="217"/>
      <c r="U62" s="217"/>
      <c r="V62" s="217"/>
      <c r="W62" s="217"/>
      <c r="X62" s="217"/>
      <c r="Y62" s="217"/>
      <c r="Z62" s="217"/>
      <c r="AA62" s="217"/>
      <c r="AB62" s="217"/>
      <c r="AC62" s="217"/>
      <c r="AD62" s="217"/>
      <c r="AE62" s="217"/>
      <c r="AF62" s="217"/>
      <c r="AG62" s="217"/>
      <c r="AH62" s="217"/>
      <c r="AI62" s="217"/>
      <c r="AJ62" s="217"/>
      <c r="AK62" s="217"/>
      <c r="AL62" s="217"/>
      <c r="AM62" s="217"/>
      <c r="AN62" s="217"/>
      <c r="AO62" s="217"/>
      <c r="AP62" s="217"/>
      <c r="AQ62" s="217"/>
      <c r="AR62" s="217"/>
      <c r="AS62" s="217"/>
      <c r="AT62" s="217"/>
      <c r="AU62" s="217"/>
      <c r="AV62" s="217"/>
      <c r="AW62" s="217"/>
      <c r="AX62" s="217"/>
      <c r="AY62" s="217"/>
      <c r="AZ62" s="217"/>
      <c r="BA62" s="217"/>
      <c r="BB62" s="217"/>
      <c r="BC62" s="217"/>
      <c r="BD62" s="217"/>
      <c r="BE62" s="217"/>
      <c r="BF62" s="217"/>
      <c r="BG62" s="217"/>
      <c r="BH62" s="217"/>
      <c r="BI62" s="77"/>
      <c r="BJ62" s="77"/>
      <c r="BK62" s="77"/>
      <c r="BL62" s="77"/>
      <c r="BM62" s="77"/>
      <c r="BN62" s="77"/>
      <c r="BO62" s="77"/>
    </row>
    <row r="63" spans="3:67">
      <c r="E63" s="105" t="s">
        <v>262</v>
      </c>
      <c r="G63" s="4" t="s">
        <v>97</v>
      </c>
      <c r="H63" s="105"/>
      <c r="J63" s="105" t="s">
        <v>181</v>
      </c>
      <c r="K63" s="133"/>
      <c r="L63" s="91">
        <f>CHOOSE(Interface!$H$7,LBCCS!L99,NEP!L99)</f>
        <v>0</v>
      </c>
      <c r="M63" s="91">
        <f>CHOOSE(Interface!$H$7,LBCCS!M99,NEP!M99)</f>
        <v>0</v>
      </c>
      <c r="N63" s="91">
        <f>CHOOSE(Interface!$H$7,LBCCS!N99,NEP!N99)</f>
        <v>0</v>
      </c>
      <c r="O63" s="91">
        <f>CHOOSE(Interface!$H$7,LBCCS!O99,NEP!O99)</f>
        <v>0</v>
      </c>
      <c r="P63" s="91">
        <f>CHOOSE(Interface!$H$7,LBCCS!P99,NEP!P99)</f>
        <v>0</v>
      </c>
      <c r="Q63" s="91">
        <f>CHOOSE(Interface!$H$7,LBCCS!Q99,NEP!Q99)</f>
        <v>0</v>
      </c>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7"/>
      <c r="AY63" s="217"/>
      <c r="AZ63" s="217"/>
      <c r="BA63" s="217"/>
      <c r="BB63" s="217"/>
      <c r="BC63" s="217"/>
      <c r="BD63" s="217"/>
      <c r="BE63" s="217"/>
      <c r="BF63" s="217"/>
      <c r="BG63" s="217"/>
      <c r="BH63" s="217"/>
      <c r="BI63" s="77"/>
      <c r="BJ63" s="77"/>
      <c r="BK63" s="77"/>
      <c r="BL63" s="77"/>
      <c r="BM63" s="77"/>
      <c r="BN63" s="77"/>
      <c r="BO63" s="77"/>
    </row>
    <row r="64" spans="3:67">
      <c r="L64" s="19"/>
      <c r="M64" s="19"/>
      <c r="N64" s="19"/>
      <c r="O64" s="19"/>
      <c r="P64" s="19"/>
      <c r="Q64" s="19"/>
      <c r="R64" s="19"/>
      <c r="S64" s="144"/>
      <c r="T64" s="19"/>
      <c r="U64" s="19"/>
      <c r="V64" s="19"/>
      <c r="W64" s="19"/>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c r="BH64" s="19"/>
    </row>
    <row r="65" spans="1:100">
      <c r="B65" s="225">
        <f>MAX($B$5:B64)+1</f>
        <v>3</v>
      </c>
      <c r="C65" s="225" t="s">
        <v>78</v>
      </c>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8"/>
      <c r="BJ65" s="8"/>
      <c r="BK65" s="8"/>
    </row>
    <row r="66" spans="1:100">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5"/>
      <c r="BJ66" s="25"/>
      <c r="BK66" s="25"/>
    </row>
    <row r="67" spans="1:100">
      <c r="C67" s="226">
        <f>MAX($B$4:C66)+0.1</f>
        <v>3.1</v>
      </c>
      <c r="D67" s="227" t="s">
        <v>263</v>
      </c>
      <c r="E67" s="33"/>
      <c r="F67" s="33"/>
      <c r="G67" s="32"/>
      <c r="H67" s="34"/>
      <c r="I67" s="34"/>
      <c r="J67" s="34"/>
      <c r="K67" s="131"/>
      <c r="L67" s="132"/>
      <c r="M67" s="132"/>
      <c r="N67" s="132"/>
      <c r="O67" s="132"/>
      <c r="P67" s="132"/>
      <c r="Q67" s="132"/>
      <c r="R67" s="132"/>
      <c r="S67" s="36"/>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2"/>
      <c r="AY67" s="132"/>
      <c r="AZ67" s="132"/>
      <c r="BA67" s="132"/>
      <c r="BB67" s="132"/>
      <c r="BC67" s="132"/>
      <c r="BD67" s="132"/>
      <c r="BE67" s="132"/>
      <c r="BF67" s="132"/>
      <c r="BG67" s="132"/>
      <c r="BH67" s="132"/>
      <c r="BI67" s="132"/>
      <c r="BJ67" s="132"/>
      <c r="BK67" s="13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row>
    <row r="68" spans="1:100">
      <c r="A68" s="232"/>
      <c r="C68" s="64" t="s">
        <v>264</v>
      </c>
      <c r="D68" s="64"/>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4"/>
      <c r="AY68" s="64"/>
      <c r="AZ68" s="64"/>
      <c r="BA68" s="64"/>
      <c r="BB68" s="64"/>
      <c r="BC68" s="64"/>
      <c r="BD68" s="64"/>
      <c r="BE68" s="64"/>
      <c r="BF68" s="64"/>
      <c r="BG68" s="64"/>
      <c r="BH68" s="64"/>
      <c r="BI68" s="64"/>
      <c r="BJ68" s="64"/>
      <c r="BK68" s="64"/>
    </row>
    <row r="69" spans="1:100">
      <c r="C69" s="29"/>
      <c r="D69" s="29"/>
      <c r="E69" s="20" t="s">
        <v>194</v>
      </c>
      <c r="F69" s="20"/>
      <c r="G69" s="4" t="s">
        <v>87</v>
      </c>
      <c r="L69" s="88">
        <f>CHOOSE(Interface!$H$7,LBCCS!L103,NEP!L103)</f>
        <v>0.6</v>
      </c>
      <c r="M69" s="88">
        <f>CHOOSE(Interface!$H$7,LBCCS!M103,NEP!M103)</f>
        <v>0.6</v>
      </c>
      <c r="N69" s="88">
        <f>CHOOSE(Interface!$H$7,LBCCS!N103,NEP!N103)</f>
        <v>0.6</v>
      </c>
      <c r="O69" s="88">
        <f>CHOOSE(Interface!$H$7,LBCCS!O103,NEP!O103)</f>
        <v>0.6</v>
      </c>
      <c r="P69" s="88">
        <f>CHOOSE(Interface!$H$7,LBCCS!P103,NEP!P103)</f>
        <v>0.6</v>
      </c>
      <c r="Q69" s="88">
        <f>CHOOSE(Interface!$H$7,LBCCS!Q103,NEP!Q103)</f>
        <v>0.6</v>
      </c>
      <c r="R69" s="217"/>
      <c r="S69" s="217"/>
      <c r="T69" s="217"/>
      <c r="U69" s="217"/>
      <c r="V69" s="217"/>
      <c r="W69" s="217"/>
      <c r="X69" s="217"/>
      <c r="Y69" s="217"/>
      <c r="Z69" s="217"/>
      <c r="AA69" s="217"/>
      <c r="AB69" s="217"/>
      <c r="AC69" s="217"/>
      <c r="AD69" s="217"/>
      <c r="AE69" s="217"/>
      <c r="AF69" s="217"/>
      <c r="AG69" s="217"/>
      <c r="AH69" s="217"/>
      <c r="AI69" s="217"/>
      <c r="AJ69" s="217"/>
      <c r="AK69" s="217"/>
      <c r="AL69" s="217"/>
      <c r="AM69" s="217"/>
      <c r="AN69" s="217"/>
      <c r="AO69" s="217"/>
      <c r="AP69" s="217"/>
      <c r="AQ69" s="217"/>
      <c r="AR69" s="217"/>
      <c r="AS69" s="217"/>
      <c r="AT69" s="217"/>
      <c r="AU69" s="217"/>
      <c r="AV69" s="217"/>
      <c r="AW69" s="217"/>
      <c r="AX69" s="217"/>
      <c r="AY69" s="217"/>
      <c r="AZ69" s="217"/>
      <c r="BA69" s="217"/>
      <c r="BB69" s="217"/>
      <c r="BC69" s="217"/>
      <c r="BD69" s="217"/>
      <c r="BE69" s="217"/>
      <c r="BF69" s="217"/>
      <c r="BG69" s="217"/>
      <c r="BH69" s="217"/>
    </row>
    <row r="70" spans="1:100">
      <c r="C70" s="29"/>
      <c r="D70" s="29"/>
      <c r="E70" s="20" t="s">
        <v>265</v>
      </c>
      <c r="F70" s="20"/>
      <c r="G70" s="4" t="s">
        <v>87</v>
      </c>
      <c r="L70" s="88">
        <f t="shared" ref="L70:Q70" si="4">L19</f>
        <v>0</v>
      </c>
      <c r="M70" s="88">
        <f t="shared" si="4"/>
        <v>0</v>
      </c>
      <c r="N70" s="88">
        <f t="shared" si="4"/>
        <v>0</v>
      </c>
      <c r="O70" s="88">
        <f t="shared" si="4"/>
        <v>0</v>
      </c>
      <c r="P70" s="88">
        <f t="shared" si="4"/>
        <v>0.94246575342465755</v>
      </c>
      <c r="Q70" s="88">
        <f t="shared" si="4"/>
        <v>1</v>
      </c>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7"/>
      <c r="AY70" s="217"/>
      <c r="AZ70" s="217"/>
      <c r="BA70" s="217"/>
      <c r="BB70" s="217"/>
      <c r="BC70" s="217"/>
      <c r="BD70" s="217"/>
      <c r="BE70" s="217"/>
      <c r="BF70" s="217"/>
      <c r="BG70" s="217"/>
      <c r="BH70" s="217"/>
    </row>
    <row r="71" spans="1:100">
      <c r="C71" s="29"/>
      <c r="D71" s="29"/>
      <c r="E71" s="20"/>
      <c r="F71" s="20"/>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88"/>
      <c r="BC71" s="88"/>
      <c r="BD71" s="88"/>
      <c r="BE71" s="88"/>
      <c r="BF71" s="88"/>
      <c r="BG71" s="88"/>
      <c r="BH71" s="88"/>
    </row>
    <row r="72" spans="1:100">
      <c r="C72" s="29"/>
      <c r="D72" s="29"/>
      <c r="E72" s="20" t="s">
        <v>266</v>
      </c>
      <c r="F72" s="20"/>
      <c r="G72" s="4" t="s">
        <v>245</v>
      </c>
      <c r="L72" s="73">
        <f t="shared" ref="L72:Q72" si="5">L14</f>
        <v>0</v>
      </c>
      <c r="M72" s="73">
        <f t="shared" si="5"/>
        <v>0</v>
      </c>
      <c r="N72" s="73">
        <f t="shared" si="5"/>
        <v>0</v>
      </c>
      <c r="O72" s="73">
        <f t="shared" si="5"/>
        <v>0</v>
      </c>
      <c r="P72" s="73">
        <f t="shared" si="5"/>
        <v>344</v>
      </c>
      <c r="Q72" s="73">
        <f t="shared" si="5"/>
        <v>365</v>
      </c>
      <c r="R72" s="217"/>
      <c r="S72" s="217"/>
      <c r="T72" s="217"/>
      <c r="U72" s="217"/>
      <c r="V72" s="217"/>
      <c r="W72" s="217"/>
      <c r="X72" s="217"/>
      <c r="Y72" s="217"/>
      <c r="Z72" s="217"/>
      <c r="AA72" s="217"/>
      <c r="AB72" s="217"/>
      <c r="AC72" s="217"/>
      <c r="AD72" s="217"/>
      <c r="AE72" s="217"/>
      <c r="AF72" s="217"/>
      <c r="AG72" s="217"/>
      <c r="AH72" s="217"/>
      <c r="AI72" s="217"/>
      <c r="AJ72" s="217"/>
      <c r="AK72" s="217"/>
      <c r="AL72" s="217"/>
      <c r="AM72" s="217"/>
      <c r="AN72" s="217"/>
      <c r="AO72" s="217"/>
      <c r="AP72" s="217"/>
      <c r="AQ72" s="217"/>
      <c r="AR72" s="217"/>
      <c r="AS72" s="217"/>
      <c r="AT72" s="217"/>
      <c r="AU72" s="217"/>
      <c r="AV72" s="217"/>
      <c r="AW72" s="217"/>
      <c r="AX72" s="217"/>
      <c r="AY72" s="217"/>
      <c r="AZ72" s="217"/>
      <c r="BA72" s="217"/>
      <c r="BB72" s="217"/>
      <c r="BC72" s="217"/>
      <c r="BD72" s="217"/>
      <c r="BE72" s="217"/>
      <c r="BF72" s="217"/>
      <c r="BG72" s="217"/>
      <c r="BH72" s="217"/>
    </row>
    <row r="73" spans="1:100">
      <c r="C73" s="29"/>
      <c r="D73" s="29"/>
      <c r="E73" s="20" t="s">
        <v>267</v>
      </c>
      <c r="F73" s="20"/>
      <c r="G73" s="4" t="s">
        <v>245</v>
      </c>
      <c r="L73" s="75">
        <f t="shared" ref="L73:Q73" si="6">L14-L17</f>
        <v>0</v>
      </c>
      <c r="M73" s="73">
        <f t="shared" si="6"/>
        <v>0</v>
      </c>
      <c r="N73" s="73">
        <f t="shared" si="6"/>
        <v>0</v>
      </c>
      <c r="O73" s="73">
        <f t="shared" si="6"/>
        <v>0</v>
      </c>
      <c r="P73" s="73">
        <f t="shared" si="6"/>
        <v>344</v>
      </c>
      <c r="Q73" s="73">
        <f t="shared" si="6"/>
        <v>365</v>
      </c>
      <c r="R73" s="217"/>
      <c r="S73" s="217"/>
      <c r="T73" s="217"/>
      <c r="U73" s="217"/>
      <c r="V73" s="217"/>
      <c r="W73" s="217"/>
      <c r="X73" s="217"/>
      <c r="Y73" s="217"/>
      <c r="Z73" s="217"/>
      <c r="AA73" s="217"/>
      <c r="AB73" s="217"/>
      <c r="AC73" s="217"/>
      <c r="AD73" s="217"/>
      <c r="AE73" s="217"/>
      <c r="AF73" s="217"/>
      <c r="AG73" s="217"/>
      <c r="AH73" s="217"/>
      <c r="AI73" s="217"/>
      <c r="AJ73" s="217"/>
      <c r="AK73" s="217"/>
      <c r="AL73" s="217"/>
      <c r="AM73" s="217"/>
      <c r="AN73" s="217"/>
      <c r="AO73" s="217"/>
      <c r="AP73" s="217"/>
      <c r="AQ73" s="217"/>
      <c r="AR73" s="217"/>
      <c r="AS73" s="217"/>
      <c r="AT73" s="217"/>
      <c r="AU73" s="217"/>
      <c r="AV73" s="217"/>
      <c r="AW73" s="217"/>
      <c r="AX73" s="217"/>
      <c r="AY73" s="217"/>
      <c r="AZ73" s="217"/>
      <c r="BA73" s="217"/>
      <c r="BB73" s="217"/>
      <c r="BC73" s="217"/>
      <c r="BD73" s="217"/>
      <c r="BE73" s="217"/>
      <c r="BF73" s="217"/>
      <c r="BG73" s="217"/>
      <c r="BH73" s="217"/>
    </row>
    <row r="74" spans="1:100">
      <c r="C74" s="29"/>
      <c r="D74" s="29"/>
      <c r="E74" s="20" t="s">
        <v>268</v>
      </c>
      <c r="F74" s="20"/>
      <c r="G74" s="4" t="s">
        <v>245</v>
      </c>
      <c r="L74" s="73">
        <f t="shared" ref="L74:Q74" si="7">L17</f>
        <v>0</v>
      </c>
      <c r="M74" s="73">
        <f t="shared" si="7"/>
        <v>0</v>
      </c>
      <c r="N74" s="73">
        <f t="shared" si="7"/>
        <v>0</v>
      </c>
      <c r="O74" s="73">
        <f t="shared" si="7"/>
        <v>0</v>
      </c>
      <c r="P74" s="73">
        <f t="shared" si="7"/>
        <v>0</v>
      </c>
      <c r="Q74" s="73">
        <f t="shared" si="7"/>
        <v>0</v>
      </c>
      <c r="R74" s="217"/>
      <c r="S74" s="217"/>
      <c r="T74" s="217"/>
      <c r="U74" s="217"/>
      <c r="V74" s="217"/>
      <c r="W74" s="217"/>
      <c r="X74" s="217"/>
      <c r="Y74" s="217"/>
      <c r="Z74" s="217"/>
      <c r="AA74" s="217"/>
      <c r="AB74" s="217"/>
      <c r="AC74" s="217"/>
      <c r="AD74" s="217"/>
      <c r="AE74" s="217"/>
      <c r="AF74" s="217"/>
      <c r="AG74" s="217"/>
      <c r="AH74" s="217"/>
      <c r="AI74" s="217"/>
      <c r="AJ74" s="217"/>
      <c r="AK74" s="217"/>
      <c r="AL74" s="217"/>
      <c r="AM74" s="217"/>
      <c r="AN74" s="217"/>
      <c r="AO74" s="217"/>
      <c r="AP74" s="217"/>
      <c r="AQ74" s="217"/>
      <c r="AR74" s="217"/>
      <c r="AS74" s="217"/>
      <c r="AT74" s="217"/>
      <c r="AU74" s="217"/>
      <c r="AV74" s="217"/>
      <c r="AW74" s="217"/>
      <c r="AX74" s="217"/>
      <c r="AY74" s="217"/>
      <c r="AZ74" s="217"/>
      <c r="BA74" s="217"/>
      <c r="BB74" s="217"/>
      <c r="BC74" s="217"/>
      <c r="BD74" s="217"/>
      <c r="BE74" s="217"/>
      <c r="BF74" s="217"/>
      <c r="BG74" s="217"/>
      <c r="BH74" s="217"/>
    </row>
    <row r="75" spans="1:100">
      <c r="C75" s="29"/>
      <c r="D75" s="29"/>
      <c r="E75" s="20"/>
      <c r="F75" s="20"/>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c r="AN75" s="73"/>
      <c r="AO75" s="73"/>
      <c r="AP75" s="73"/>
      <c r="AQ75" s="73"/>
      <c r="AR75" s="73"/>
      <c r="AS75" s="73"/>
      <c r="AT75" s="73"/>
      <c r="AU75" s="73"/>
      <c r="AV75" s="73"/>
      <c r="AW75" s="73"/>
      <c r="AX75" s="73"/>
      <c r="AY75" s="73"/>
      <c r="AZ75" s="73"/>
      <c r="BA75" s="73"/>
      <c r="BB75" s="73"/>
      <c r="BC75" s="73"/>
      <c r="BD75" s="73"/>
      <c r="BE75" s="73"/>
      <c r="BF75" s="73"/>
      <c r="BG75" s="73"/>
      <c r="BH75" s="73"/>
    </row>
    <row r="76" spans="1:100">
      <c r="C76" s="29"/>
      <c r="D76" s="29"/>
      <c r="E76" s="20" t="s">
        <v>269</v>
      </c>
      <c r="F76" s="20"/>
      <c r="G76" s="4" t="s">
        <v>80</v>
      </c>
      <c r="L76" s="217"/>
      <c r="M76" s="217"/>
      <c r="N76" s="217"/>
      <c r="O76" s="217"/>
      <c r="P76" s="217"/>
      <c r="Q76" s="217"/>
      <c r="R76" s="217"/>
      <c r="S76" s="217"/>
      <c r="T76" s="217"/>
      <c r="U76" s="217"/>
      <c r="V76" s="217"/>
      <c r="W76" s="217"/>
      <c r="X76" s="217"/>
      <c r="Y76" s="217"/>
      <c r="Z76" s="217"/>
      <c r="AA76" s="217"/>
      <c r="AB76" s="217"/>
      <c r="AC76" s="217"/>
      <c r="AD76" s="217"/>
      <c r="AE76" s="217"/>
      <c r="AF76" s="217"/>
      <c r="AG76" s="217"/>
      <c r="AH76" s="217"/>
      <c r="AI76" s="217"/>
      <c r="AJ76" s="217"/>
      <c r="AK76" s="217"/>
      <c r="AL76" s="217"/>
      <c r="AM76" s="217"/>
      <c r="AN76" s="217"/>
      <c r="AO76" s="217"/>
      <c r="AP76" s="217"/>
      <c r="AQ76" s="217"/>
      <c r="AR76" s="217"/>
      <c r="AS76" s="217"/>
      <c r="AT76" s="217"/>
      <c r="AU76" s="217"/>
      <c r="AV76" s="217"/>
      <c r="AW76" s="217"/>
      <c r="AX76" s="217"/>
      <c r="AY76" s="217"/>
      <c r="AZ76" s="217"/>
      <c r="BA76" s="217"/>
      <c r="BB76" s="217"/>
      <c r="BC76" s="217"/>
      <c r="BD76" s="217"/>
      <c r="BE76" s="217"/>
      <c r="BF76" s="217"/>
      <c r="BG76" s="217"/>
      <c r="BH76" s="217"/>
    </row>
    <row r="77" spans="1:100">
      <c r="C77" s="29"/>
      <c r="D77" s="29"/>
      <c r="E77" s="20" t="s">
        <v>270</v>
      </c>
      <c r="F77" s="20"/>
      <c r="G77" s="4" t="s">
        <v>80</v>
      </c>
      <c r="L77" s="217"/>
      <c r="M77" s="217"/>
      <c r="N77" s="217"/>
      <c r="O77" s="217"/>
      <c r="P77" s="217"/>
      <c r="Q77" s="217"/>
      <c r="R77" s="217"/>
      <c r="S77" s="217"/>
      <c r="T77" s="217"/>
      <c r="U77" s="217"/>
      <c r="V77" s="217"/>
      <c r="W77" s="217"/>
      <c r="X77" s="217"/>
      <c r="Y77" s="217"/>
      <c r="Z77" s="217"/>
      <c r="AA77" s="217"/>
      <c r="AB77" s="217"/>
      <c r="AC77" s="217"/>
      <c r="AD77" s="217"/>
      <c r="AE77" s="217"/>
      <c r="AF77" s="217"/>
      <c r="AG77" s="217"/>
      <c r="AH77" s="217"/>
      <c r="AI77" s="217"/>
      <c r="AJ77" s="217"/>
      <c r="AK77" s="217"/>
      <c r="AL77" s="217"/>
      <c r="AM77" s="217"/>
      <c r="AN77" s="217"/>
      <c r="AO77" s="217"/>
      <c r="AP77" s="217"/>
      <c r="AQ77" s="217"/>
      <c r="AR77" s="217"/>
      <c r="AS77" s="217"/>
      <c r="AT77" s="217"/>
      <c r="AU77" s="217"/>
      <c r="AV77" s="217"/>
      <c r="AW77" s="217"/>
      <c r="AX77" s="217"/>
      <c r="AY77" s="217"/>
      <c r="AZ77" s="217"/>
      <c r="BA77" s="217"/>
      <c r="BB77" s="217"/>
      <c r="BC77" s="217"/>
      <c r="BD77" s="217"/>
      <c r="BE77" s="217"/>
      <c r="BF77" s="217"/>
      <c r="BG77" s="217"/>
      <c r="BH77" s="217"/>
    </row>
    <row r="78" spans="1:100">
      <c r="C78" s="29"/>
      <c r="D78" s="29"/>
      <c r="E78" s="20" t="s">
        <v>271</v>
      </c>
      <c r="F78" s="20"/>
      <c r="G78" s="4" t="s">
        <v>80</v>
      </c>
      <c r="J78" s="6" t="s">
        <v>272</v>
      </c>
      <c r="L78" s="163">
        <f>CHOOSE(Interface!$H$7,Interface!$J$39,Interface!$L$39)*L7</f>
        <v>0</v>
      </c>
      <c r="M78" s="163">
        <f>CHOOSE(Interface!$H$7,Interface!$J$39,Interface!$L$39)*M7</f>
        <v>0</v>
      </c>
      <c r="N78" s="163">
        <f>CHOOSE(Interface!$H$7,Interface!$J$39,Interface!$L$39)*N7</f>
        <v>0</v>
      </c>
      <c r="O78" s="163">
        <f>CHOOSE(Interface!$H$7,Interface!$J$39,Interface!$L$39)*O7</f>
        <v>0</v>
      </c>
      <c r="P78" s="163">
        <f>CHOOSE(Interface!$H$7,Interface!$J$39,Interface!$L$39)*P7</f>
        <v>6.0900000000000003E-2</v>
      </c>
      <c r="Q78" s="163">
        <f>CHOOSE(Interface!$H$7,Interface!$J$39,Interface!$L$39)*Q7</f>
        <v>6.0900000000000003E-2</v>
      </c>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7"/>
      <c r="AY78" s="217"/>
      <c r="AZ78" s="217"/>
      <c r="BA78" s="217"/>
      <c r="BB78" s="217"/>
      <c r="BC78" s="217"/>
      <c r="BD78" s="217"/>
      <c r="BE78" s="217"/>
      <c r="BF78" s="217"/>
      <c r="BG78" s="217"/>
      <c r="BH78" s="217"/>
    </row>
    <row r="79" spans="1:100">
      <c r="C79" s="29"/>
      <c r="D79" s="29"/>
      <c r="E79" s="20" t="s">
        <v>83</v>
      </c>
      <c r="F79" s="20"/>
      <c r="G79" s="4" t="s">
        <v>80</v>
      </c>
      <c r="J79" s="6" t="s">
        <v>273</v>
      </c>
      <c r="L79" s="217"/>
      <c r="M79" s="217"/>
      <c r="N79" s="217"/>
      <c r="O79" s="217"/>
      <c r="P79" s="217"/>
      <c r="Q79" s="217"/>
      <c r="R79" s="217"/>
      <c r="S79" s="217"/>
      <c r="T79" s="217"/>
      <c r="U79" s="217"/>
      <c r="V79" s="217"/>
      <c r="W79" s="217"/>
      <c r="X79" s="217"/>
      <c r="Y79" s="217"/>
      <c r="Z79" s="217"/>
      <c r="AA79" s="217"/>
      <c r="AB79" s="217"/>
      <c r="AC79" s="217"/>
      <c r="AD79" s="217"/>
      <c r="AE79" s="217"/>
      <c r="AF79" s="217"/>
      <c r="AG79" s="217"/>
      <c r="AH79" s="217"/>
      <c r="AI79" s="217"/>
      <c r="AJ79" s="217"/>
      <c r="AK79" s="217"/>
      <c r="AL79" s="217"/>
      <c r="AM79" s="217"/>
      <c r="AN79" s="217"/>
      <c r="AO79" s="217"/>
      <c r="AP79" s="217"/>
      <c r="AQ79" s="217"/>
      <c r="AR79" s="217"/>
      <c r="AS79" s="217"/>
      <c r="AT79" s="217"/>
      <c r="AU79" s="217"/>
      <c r="AV79" s="217"/>
      <c r="AW79" s="217"/>
      <c r="AX79" s="217"/>
      <c r="AY79" s="217"/>
      <c r="AZ79" s="217"/>
      <c r="BA79" s="217"/>
      <c r="BB79" s="217"/>
      <c r="BC79" s="217"/>
      <c r="BD79" s="217"/>
      <c r="BE79" s="217"/>
      <c r="BF79" s="217"/>
      <c r="BG79" s="217"/>
      <c r="BH79" s="217"/>
    </row>
    <row r="80" spans="1:100">
      <c r="C80" s="29"/>
      <c r="D80" s="29"/>
      <c r="E80" s="20"/>
      <c r="F80" s="20"/>
      <c r="L80" s="90"/>
      <c r="M80" s="90"/>
      <c r="N80" s="90"/>
      <c r="O80" s="90"/>
      <c r="P80" s="90"/>
      <c r="Q80" s="90"/>
      <c r="R80" s="90"/>
      <c r="S80" s="90"/>
      <c r="T80" s="90"/>
      <c r="U80" s="90"/>
      <c r="V80" s="90"/>
      <c r="W80" s="90"/>
      <c r="X80" s="90"/>
      <c r="Y80" s="90"/>
      <c r="Z80" s="90"/>
      <c r="AA80" s="90"/>
      <c r="AB80" s="90"/>
      <c r="AC80" s="90"/>
      <c r="AD80" s="90"/>
      <c r="AE80" s="90"/>
      <c r="AF80" s="90"/>
      <c r="AG80" s="90"/>
      <c r="AH80" s="90"/>
      <c r="AI80" s="90"/>
      <c r="AJ80" s="90"/>
      <c r="AK80" s="90"/>
      <c r="AL80" s="90"/>
      <c r="AM80" s="90"/>
      <c r="AN80" s="90"/>
      <c r="AO80" s="90"/>
      <c r="AP80" s="90"/>
      <c r="AQ80" s="90"/>
      <c r="AR80" s="90"/>
      <c r="AS80" s="90"/>
      <c r="AT80" s="90"/>
      <c r="AU80" s="90"/>
      <c r="AV80" s="90"/>
      <c r="AW80" s="90"/>
      <c r="AX80" s="90"/>
      <c r="AY80" s="90"/>
      <c r="AZ80" s="90"/>
      <c r="BA80" s="90"/>
      <c r="BB80" s="90"/>
      <c r="BC80" s="90"/>
      <c r="BD80" s="90"/>
      <c r="BE80" s="90"/>
      <c r="BF80" s="90"/>
      <c r="BG80" s="90"/>
      <c r="BH80" s="90"/>
    </row>
    <row r="81" spans="2:63">
      <c r="C81" s="29"/>
      <c r="D81" s="29"/>
      <c r="E81" s="20" t="s">
        <v>274</v>
      </c>
      <c r="F81" s="20"/>
      <c r="G81" s="4" t="s">
        <v>161</v>
      </c>
      <c r="L81" s="90" t="b">
        <f>L74&gt;0</f>
        <v>0</v>
      </c>
      <c r="M81" s="90" t="b">
        <f t="shared" ref="M81:Q81" si="8">M74&gt;0</f>
        <v>0</v>
      </c>
      <c r="N81" s="90" t="b">
        <f t="shared" si="8"/>
        <v>0</v>
      </c>
      <c r="O81" s="90" t="b">
        <f t="shared" si="8"/>
        <v>0</v>
      </c>
      <c r="P81" s="90" t="b">
        <f t="shared" si="8"/>
        <v>0</v>
      </c>
      <c r="Q81" s="90" t="b">
        <f t="shared" si="8"/>
        <v>0</v>
      </c>
      <c r="R81" s="217"/>
      <c r="S81" s="217"/>
      <c r="T81" s="217"/>
      <c r="U81" s="217"/>
      <c r="V81" s="217"/>
      <c r="W81" s="217"/>
      <c r="X81" s="217"/>
      <c r="Y81" s="217"/>
      <c r="Z81" s="217"/>
      <c r="AA81" s="217"/>
      <c r="AB81" s="217"/>
      <c r="AC81" s="217"/>
      <c r="AD81" s="217"/>
      <c r="AE81" s="217"/>
      <c r="AF81" s="217"/>
      <c r="AG81" s="217"/>
      <c r="AH81" s="217"/>
      <c r="AI81" s="217"/>
      <c r="AJ81" s="217"/>
      <c r="AK81" s="217"/>
      <c r="AL81" s="217"/>
      <c r="AM81" s="217"/>
      <c r="AN81" s="217"/>
      <c r="AO81" s="217"/>
      <c r="AP81" s="217"/>
      <c r="AQ81" s="217"/>
      <c r="AR81" s="217"/>
      <c r="AS81" s="217"/>
      <c r="AT81" s="217"/>
      <c r="AU81" s="217"/>
      <c r="AV81" s="217"/>
      <c r="AW81" s="217"/>
      <c r="AX81" s="217"/>
      <c r="AY81" s="217"/>
      <c r="AZ81" s="217"/>
      <c r="BA81" s="217"/>
      <c r="BB81" s="217"/>
      <c r="BC81" s="217"/>
      <c r="BD81" s="217"/>
      <c r="BE81" s="217"/>
      <c r="BF81" s="217"/>
      <c r="BG81" s="217"/>
      <c r="BH81" s="217"/>
    </row>
    <row r="82" spans="2:63">
      <c r="C82" s="29"/>
      <c r="D82" s="29"/>
      <c r="E82" s="20" t="s">
        <v>275</v>
      </c>
      <c r="F82" s="20"/>
      <c r="G82" s="4" t="s">
        <v>87</v>
      </c>
      <c r="L82" s="90">
        <f>IF(L81,(L78*(L73/L72))+(L79*(L74/L72)),L78)</f>
        <v>0</v>
      </c>
      <c r="M82" s="90">
        <f t="shared" ref="M82:Q82" si="9">IF(M81,(M78*(M73/M72))+(M79*(M74/M72)),M78)</f>
        <v>0</v>
      </c>
      <c r="N82" s="90">
        <f>IF(N81,(N78*(N73/N72))+(N79*(N74/N72)),N78)</f>
        <v>0</v>
      </c>
      <c r="O82" s="90">
        <f>IF(O81,(O78*(O73/O72))+(O79*(O74/O72)),O78)</f>
        <v>0</v>
      </c>
      <c r="P82" s="90">
        <f>IF(P81,(P78*(P73/P72))+(P79*(P74/P72)),P78)</f>
        <v>6.0900000000000003E-2</v>
      </c>
      <c r="Q82" s="90">
        <f t="shared" si="9"/>
        <v>6.0900000000000003E-2</v>
      </c>
      <c r="R82" s="217"/>
      <c r="S82" s="217"/>
      <c r="T82" s="217"/>
      <c r="U82" s="217"/>
      <c r="V82" s="217"/>
      <c r="W82" s="217"/>
      <c r="X82" s="217"/>
      <c r="Y82" s="217"/>
      <c r="Z82" s="217"/>
      <c r="AA82" s="217"/>
      <c r="AB82" s="217"/>
      <c r="AC82" s="217"/>
      <c r="AD82" s="217"/>
      <c r="AE82" s="217"/>
      <c r="AF82" s="217"/>
      <c r="AG82" s="217"/>
      <c r="AH82" s="217"/>
      <c r="AI82" s="217"/>
      <c r="AJ82" s="217"/>
      <c r="AK82" s="217"/>
      <c r="AL82" s="217"/>
      <c r="AM82" s="217"/>
      <c r="AN82" s="217"/>
      <c r="AO82" s="217"/>
      <c r="AP82" s="217"/>
      <c r="AQ82" s="217"/>
      <c r="AR82" s="217"/>
      <c r="AS82" s="217"/>
      <c r="AT82" s="217"/>
      <c r="AU82" s="217"/>
      <c r="AV82" s="217"/>
      <c r="AW82" s="217"/>
      <c r="AX82" s="217"/>
      <c r="AY82" s="217"/>
      <c r="AZ82" s="217"/>
      <c r="BA82" s="217"/>
      <c r="BB82" s="217"/>
      <c r="BC82" s="217"/>
      <c r="BD82" s="217"/>
      <c r="BE82" s="217"/>
      <c r="BF82" s="217"/>
      <c r="BG82" s="217"/>
      <c r="BH82" s="217"/>
    </row>
    <row r="83" spans="2:63">
      <c r="C83" s="29"/>
      <c r="D83" s="29"/>
      <c r="E83" s="20"/>
      <c r="F83" s="20"/>
      <c r="L83" s="90"/>
      <c r="M83" s="90"/>
      <c r="N83" s="90"/>
      <c r="O83" s="90"/>
      <c r="P83" s="90"/>
      <c r="Q83" s="90"/>
      <c r="R83" s="90"/>
      <c r="S83" s="90"/>
      <c r="T83" s="90"/>
      <c r="U83" s="90"/>
      <c r="V83" s="90"/>
      <c r="W83" s="90"/>
      <c r="X83" s="90"/>
      <c r="Y83" s="90"/>
      <c r="Z83" s="90"/>
      <c r="AA83" s="90"/>
      <c r="AB83" s="90"/>
      <c r="AC83" s="90"/>
      <c r="AD83" s="90"/>
      <c r="AE83" s="90"/>
      <c r="AF83" s="90"/>
      <c r="AG83" s="90"/>
      <c r="AH83" s="90"/>
      <c r="AI83" s="90"/>
      <c r="AJ83" s="90"/>
      <c r="AK83" s="90"/>
      <c r="AL83" s="90"/>
      <c r="AM83" s="90"/>
      <c r="AN83" s="90"/>
      <c r="AO83" s="90"/>
      <c r="AP83" s="90"/>
      <c r="AQ83" s="90"/>
      <c r="AR83" s="90"/>
      <c r="AS83" s="90"/>
      <c r="AT83" s="90"/>
      <c r="AU83" s="90"/>
      <c r="AV83" s="90"/>
      <c r="AW83" s="90"/>
      <c r="AX83" s="90"/>
      <c r="AY83" s="90"/>
      <c r="AZ83" s="90"/>
      <c r="BA83" s="90"/>
      <c r="BB83" s="90"/>
      <c r="BC83" s="90"/>
      <c r="BD83" s="90"/>
      <c r="BE83" s="90"/>
      <c r="BF83" s="90"/>
      <c r="BG83" s="90"/>
      <c r="BH83" s="90"/>
    </row>
    <row r="84" spans="2:63">
      <c r="C84" s="29"/>
      <c r="D84" s="29"/>
      <c r="E84" s="20" t="s">
        <v>276</v>
      </c>
      <c r="F84" s="20"/>
      <c r="G84" s="4" t="s">
        <v>80</v>
      </c>
      <c r="J84" s="6" t="s">
        <v>277</v>
      </c>
      <c r="L84" s="138">
        <f t="shared" ref="L84:Q84" si="10">(((1+L$82)^L$70)-1)</f>
        <v>0</v>
      </c>
      <c r="M84" s="138">
        <f>(((1+M$82)^M$70)-1)</f>
        <v>0</v>
      </c>
      <c r="N84" s="138">
        <f t="shared" si="10"/>
        <v>0</v>
      </c>
      <c r="O84" s="138">
        <f t="shared" si="10"/>
        <v>0</v>
      </c>
      <c r="P84" s="138">
        <f>(((1+P$82)^P$70)-1)</f>
        <v>5.7297704491559243E-2</v>
      </c>
      <c r="Q84" s="138">
        <f t="shared" si="10"/>
        <v>6.0899999999999954E-2</v>
      </c>
      <c r="R84" s="217"/>
      <c r="S84" s="217"/>
      <c r="T84" s="217"/>
      <c r="U84" s="217"/>
      <c r="V84" s="217"/>
      <c r="W84" s="217"/>
      <c r="X84" s="217"/>
      <c r="Y84" s="217"/>
      <c r="Z84" s="217"/>
      <c r="AA84" s="217"/>
      <c r="AB84" s="217"/>
      <c r="AC84" s="217"/>
      <c r="AD84" s="217"/>
      <c r="AE84" s="217"/>
      <c r="AF84" s="217"/>
      <c r="AG84" s="217"/>
      <c r="AH84" s="217"/>
      <c r="AI84" s="217"/>
      <c r="AJ84" s="217"/>
      <c r="AK84" s="217"/>
      <c r="AL84" s="217"/>
      <c r="AM84" s="217"/>
      <c r="AN84" s="217"/>
      <c r="AO84" s="217"/>
      <c r="AP84" s="217"/>
      <c r="AQ84" s="217"/>
      <c r="AR84" s="217"/>
      <c r="AS84" s="217"/>
      <c r="AT84" s="217"/>
      <c r="AU84" s="217"/>
      <c r="AV84" s="217"/>
      <c r="AW84" s="217"/>
      <c r="AX84" s="217"/>
      <c r="AY84" s="217"/>
      <c r="AZ84" s="217"/>
      <c r="BA84" s="217"/>
      <c r="BB84" s="217"/>
      <c r="BC84" s="217"/>
      <c r="BD84" s="217"/>
      <c r="BE84" s="217"/>
      <c r="BF84" s="217"/>
      <c r="BG84" s="217"/>
      <c r="BH84" s="217"/>
    </row>
    <row r="85" spans="2:63">
      <c r="B85" s="24"/>
      <c r="C85" s="24"/>
      <c r="D85" s="24"/>
      <c r="E85" s="24"/>
      <c r="F85" s="24"/>
      <c r="G85" s="24"/>
      <c r="H85" s="24"/>
      <c r="I85" s="24"/>
      <c r="J85" s="24"/>
      <c r="K85" s="24"/>
      <c r="L85" s="24"/>
      <c r="M85" s="24"/>
      <c r="N85" s="24"/>
      <c r="O85" s="24"/>
      <c r="P85" s="24"/>
      <c r="Q85" s="85"/>
      <c r="R85" s="85"/>
      <c r="S85" s="85"/>
      <c r="T85" s="85"/>
      <c r="U85" s="85"/>
      <c r="V85" s="24"/>
      <c r="W85" s="24"/>
      <c r="X85" s="24"/>
      <c r="Y85" s="24"/>
      <c r="Z85" s="24"/>
      <c r="AA85" s="24"/>
      <c r="AB85" s="24"/>
      <c r="AC85" s="24"/>
      <c r="AD85" s="24"/>
      <c r="AE85" s="24"/>
      <c r="AF85" s="24"/>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c r="BH85" s="24"/>
      <c r="BI85" s="25"/>
      <c r="BJ85" s="25"/>
      <c r="BK85" s="25"/>
    </row>
    <row r="86" spans="2:63">
      <c r="E86" s="20"/>
      <c r="F86" s="20"/>
      <c r="K86" s="21"/>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row>
    <row r="87" spans="2:63">
      <c r="B87" s="225">
        <f>MAX($B$5:B78)+1</f>
        <v>4</v>
      </c>
      <c r="C87" s="225" t="s">
        <v>84</v>
      </c>
      <c r="D87" s="7"/>
      <c r="E87" s="7"/>
      <c r="F87" s="7"/>
      <c r="G87" s="7"/>
      <c r="H87" s="7"/>
      <c r="I87" s="7"/>
      <c r="J87" s="7"/>
      <c r="K87" s="7"/>
      <c r="L87" s="169"/>
      <c r="M87" s="169"/>
      <c r="N87" s="169"/>
      <c r="O87" s="169"/>
      <c r="P87" s="169"/>
      <c r="Q87" s="169"/>
      <c r="R87" s="169"/>
      <c r="S87" s="169"/>
      <c r="T87" s="169"/>
      <c r="U87" s="169"/>
      <c r="V87" s="169"/>
      <c r="W87" s="169"/>
      <c r="X87" s="169"/>
      <c r="Y87" s="169"/>
      <c r="Z87" s="169"/>
      <c r="AA87" s="169"/>
      <c r="AB87" s="169"/>
      <c r="AC87" s="169"/>
      <c r="AD87" s="169"/>
      <c r="AE87" s="169"/>
      <c r="AF87" s="169"/>
      <c r="AG87" s="169"/>
      <c r="AH87" s="169"/>
      <c r="AI87" s="169"/>
      <c r="AJ87" s="169"/>
      <c r="AK87" s="169"/>
      <c r="AL87" s="169"/>
      <c r="AM87" s="169"/>
      <c r="AN87" s="169"/>
      <c r="AO87" s="169"/>
      <c r="AP87" s="169"/>
      <c r="AQ87" s="169"/>
      <c r="AR87" s="169"/>
      <c r="AS87" s="169"/>
      <c r="AT87" s="169"/>
      <c r="AU87" s="169"/>
      <c r="AV87" s="169"/>
      <c r="AW87" s="169"/>
      <c r="AX87" s="169"/>
      <c r="AY87" s="169"/>
      <c r="AZ87" s="169"/>
      <c r="BA87" s="169"/>
      <c r="BB87" s="169"/>
      <c r="BC87" s="169"/>
      <c r="BD87" s="169"/>
      <c r="BE87" s="169"/>
      <c r="BF87" s="169"/>
      <c r="BG87" s="169"/>
      <c r="BH87" s="169"/>
      <c r="BI87" s="8"/>
      <c r="BJ87" s="8"/>
      <c r="BK87" s="8"/>
    </row>
    <row r="88" spans="2:63">
      <c r="E88" s="20"/>
      <c r="F88" s="20"/>
      <c r="K88" s="21"/>
      <c r="L88" s="22"/>
      <c r="M88" s="22"/>
      <c r="N88" s="22"/>
      <c r="O88" s="22"/>
      <c r="P88" s="22"/>
      <c r="Q88" s="22"/>
      <c r="R88" s="22"/>
      <c r="S88" s="22"/>
      <c r="T88" s="22"/>
      <c r="U88" s="22"/>
      <c r="V88" s="22"/>
      <c r="W88" s="22"/>
      <c r="X88" s="22"/>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2"/>
      <c r="AY88" s="22"/>
      <c r="AZ88" s="22"/>
      <c r="BA88" s="22"/>
      <c r="BB88" s="22"/>
      <c r="BC88" s="22"/>
      <c r="BD88" s="22"/>
      <c r="BE88" s="22"/>
      <c r="BF88" s="22"/>
      <c r="BG88" s="22"/>
      <c r="BH88" s="22"/>
    </row>
    <row r="89" spans="2:63">
      <c r="E89" s="20" t="s">
        <v>278</v>
      </c>
      <c r="F89" s="20"/>
      <c r="G89" s="4" t="s">
        <v>87</v>
      </c>
      <c r="K89" s="21"/>
      <c r="L89" s="22">
        <f t="shared" ref="L89:Q89" si="11">L24</f>
        <v>0</v>
      </c>
      <c r="M89" s="22">
        <f t="shared" si="11"/>
        <v>0</v>
      </c>
      <c r="N89" s="22">
        <f t="shared" si="11"/>
        <v>0</v>
      </c>
      <c r="O89" s="22">
        <f t="shared" si="11"/>
        <v>0</v>
      </c>
      <c r="P89" s="22">
        <f t="shared" si="11"/>
        <v>0</v>
      </c>
      <c r="Q89" s="22">
        <f t="shared" si="11"/>
        <v>0</v>
      </c>
      <c r="R89" s="217"/>
      <c r="S89" s="217"/>
      <c r="T89" s="217"/>
      <c r="U89" s="217"/>
      <c r="V89" s="217"/>
      <c r="W89" s="217"/>
      <c r="X89" s="217"/>
      <c r="Y89" s="217"/>
      <c r="Z89" s="217"/>
      <c r="AA89" s="217"/>
      <c r="AB89" s="217"/>
      <c r="AC89" s="217"/>
      <c r="AD89" s="217"/>
      <c r="AE89" s="217"/>
      <c r="AF89" s="217"/>
      <c r="AG89" s="217"/>
      <c r="AH89" s="217"/>
      <c r="AI89" s="217"/>
      <c r="AJ89" s="217"/>
      <c r="AK89" s="217"/>
      <c r="AL89" s="217"/>
      <c r="AM89" s="217"/>
      <c r="AN89" s="217"/>
      <c r="AO89" s="217"/>
      <c r="AP89" s="217"/>
      <c r="AQ89" s="217"/>
      <c r="AR89" s="217"/>
      <c r="AS89" s="217"/>
      <c r="AT89" s="217"/>
      <c r="AU89" s="217"/>
      <c r="AV89" s="217"/>
      <c r="AW89" s="217"/>
      <c r="AX89" s="217"/>
      <c r="AY89" s="217"/>
      <c r="AZ89" s="217"/>
      <c r="BA89" s="217"/>
      <c r="BB89" s="217"/>
      <c r="BC89" s="217"/>
      <c r="BD89" s="217"/>
      <c r="BE89" s="217"/>
      <c r="BF89" s="217"/>
      <c r="BG89" s="217"/>
      <c r="BH89" s="217"/>
    </row>
    <row r="90" spans="2:63">
      <c r="E90" s="4" t="s">
        <v>195</v>
      </c>
      <c r="G90" s="4" t="s">
        <v>87</v>
      </c>
      <c r="K90" s="21"/>
      <c r="L90" s="77">
        <f>CHOOSE(Interface!$H$7,LBCCS!L107,NEP!L107)</f>
        <v>0</v>
      </c>
      <c r="M90" s="77">
        <f>CHOOSE(Interface!$H$7,LBCCS!M107,NEP!M107)</f>
        <v>0</v>
      </c>
      <c r="N90" s="77">
        <f>CHOOSE(Interface!$H$7,LBCCS!N107,NEP!N107)</f>
        <v>0</v>
      </c>
      <c r="O90" s="77">
        <f>CHOOSE(Interface!$H$7,LBCCS!O107,NEP!O107)</f>
        <v>0</v>
      </c>
      <c r="P90" s="77">
        <f>CHOOSE(Interface!$H$7,LBCCS!P107,NEP!P107)</f>
        <v>0</v>
      </c>
      <c r="Q90" s="77">
        <f>CHOOSE(Interface!$H$7,LBCCS!Q107,NEP!Q107)</f>
        <v>0</v>
      </c>
      <c r="R90" s="217"/>
      <c r="S90" s="217"/>
      <c r="T90" s="217"/>
      <c r="U90" s="217"/>
      <c r="V90" s="217"/>
      <c r="W90" s="217"/>
      <c r="X90" s="217"/>
      <c r="Y90" s="217"/>
      <c r="Z90" s="217"/>
      <c r="AA90" s="217"/>
      <c r="AB90" s="217"/>
      <c r="AC90" s="217"/>
      <c r="AD90" s="217"/>
      <c r="AE90" s="217"/>
      <c r="AF90" s="217"/>
      <c r="AG90" s="217"/>
      <c r="AH90" s="217"/>
      <c r="AI90" s="217"/>
      <c r="AJ90" s="217"/>
      <c r="AK90" s="217"/>
      <c r="AL90" s="217"/>
      <c r="AM90" s="217"/>
      <c r="AN90" s="217"/>
      <c r="AO90" s="217"/>
      <c r="AP90" s="217"/>
      <c r="AQ90" s="217"/>
      <c r="AR90" s="217"/>
      <c r="AS90" s="217"/>
      <c r="AT90" s="217"/>
      <c r="AU90" s="217"/>
      <c r="AV90" s="217"/>
      <c r="AW90" s="217"/>
      <c r="AX90" s="217"/>
      <c r="AY90" s="217"/>
      <c r="AZ90" s="217"/>
      <c r="BA90" s="217"/>
      <c r="BB90" s="217"/>
      <c r="BC90" s="217"/>
      <c r="BD90" s="217"/>
      <c r="BE90" s="217"/>
      <c r="BF90" s="217"/>
      <c r="BG90" s="217"/>
      <c r="BH90" s="217"/>
    </row>
    <row r="91" spans="2:63">
      <c r="E91" s="4" t="s">
        <v>88</v>
      </c>
      <c r="G91" s="4" t="s">
        <v>87</v>
      </c>
      <c r="J91" s="72"/>
      <c r="K91" s="21"/>
      <c r="L91" s="77">
        <f>CHOOSE(Interface!$H$7,LBCCS!L108,NEP!L108)*L89</f>
        <v>0</v>
      </c>
      <c r="M91" s="77">
        <f>CHOOSE(Interface!$H$7,LBCCS!M108,NEP!M108)*M89</f>
        <v>0</v>
      </c>
      <c r="N91" s="77">
        <f>CHOOSE(Interface!$H$7,LBCCS!N108,NEP!N108)*N89</f>
        <v>0</v>
      </c>
      <c r="O91" s="77">
        <f>CHOOSE(Interface!$H$7,LBCCS!O108,NEP!O108)*O89</f>
        <v>0</v>
      </c>
      <c r="P91" s="77">
        <f>CHOOSE(Interface!$H$7,LBCCS!P108,NEP!P108)*P89</f>
        <v>0</v>
      </c>
      <c r="Q91" s="77">
        <f>CHOOSE(Interface!$H$7,LBCCS!Q108,NEP!Q108)*Q89</f>
        <v>0</v>
      </c>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7"/>
      <c r="AY91" s="217"/>
      <c r="AZ91" s="217"/>
      <c r="BA91" s="217"/>
      <c r="BB91" s="217"/>
      <c r="BC91" s="217"/>
      <c r="BD91" s="217"/>
      <c r="BE91" s="217"/>
      <c r="BF91" s="217"/>
      <c r="BG91" s="217"/>
      <c r="BH91" s="217"/>
    </row>
    <row r="92" spans="2:63">
      <c r="E92" s="4" t="s">
        <v>196</v>
      </c>
      <c r="G92" s="4" t="s">
        <v>87</v>
      </c>
      <c r="J92" s="72"/>
      <c r="K92" s="21"/>
      <c r="L92" s="77">
        <f>CHOOSE(Interface!$H$7,LBCCS!L109,NEP!L109)</f>
        <v>0</v>
      </c>
      <c r="M92" s="77">
        <f>CHOOSE(Interface!$H$7,LBCCS!M109,NEP!M109)</f>
        <v>0</v>
      </c>
      <c r="N92" s="77">
        <f>CHOOSE(Interface!$H$7,LBCCS!N109,NEP!N109)</f>
        <v>0</v>
      </c>
      <c r="O92" s="77">
        <f>CHOOSE(Interface!$H$7,LBCCS!O109,NEP!O109)</f>
        <v>0</v>
      </c>
      <c r="P92" s="77">
        <f>CHOOSE(Interface!$H$7,LBCCS!P109,NEP!P109)</f>
        <v>0</v>
      </c>
      <c r="Q92" s="77">
        <f>CHOOSE(Interface!$H$7,LBCCS!Q109,NEP!Q109)</f>
        <v>0</v>
      </c>
      <c r="R92" s="217"/>
      <c r="S92" s="217"/>
      <c r="T92" s="217"/>
      <c r="U92" s="217"/>
      <c r="V92" s="217"/>
      <c r="W92" s="217"/>
      <c r="X92" s="217"/>
      <c r="Y92" s="217"/>
      <c r="Z92" s="217"/>
      <c r="AA92" s="217"/>
      <c r="AB92" s="217"/>
      <c r="AC92" s="217"/>
      <c r="AD92" s="217"/>
      <c r="AE92" s="217"/>
      <c r="AF92" s="217"/>
      <c r="AG92" s="217"/>
      <c r="AH92" s="217"/>
      <c r="AI92" s="217"/>
      <c r="AJ92" s="217"/>
      <c r="AK92" s="217"/>
      <c r="AL92" s="217"/>
      <c r="AM92" s="217"/>
      <c r="AN92" s="217"/>
      <c r="AO92" s="217"/>
      <c r="AP92" s="217"/>
      <c r="AQ92" s="217"/>
      <c r="AR92" s="217"/>
      <c r="AS92" s="217"/>
      <c r="AT92" s="217"/>
      <c r="AU92" s="217"/>
      <c r="AV92" s="217"/>
      <c r="AW92" s="217"/>
      <c r="AX92" s="217"/>
      <c r="AY92" s="217"/>
      <c r="AZ92" s="217"/>
      <c r="BA92" s="217"/>
      <c r="BB92" s="217"/>
      <c r="BC92" s="217"/>
      <c r="BD92" s="217"/>
      <c r="BE92" s="217"/>
      <c r="BF92" s="217"/>
      <c r="BG92" s="217"/>
      <c r="BH92" s="217"/>
    </row>
    <row r="93" spans="2:63">
      <c r="E93" s="20"/>
      <c r="F93" s="20"/>
      <c r="K93" s="21"/>
      <c r="L93" s="22"/>
      <c r="M93" s="22"/>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2"/>
      <c r="AY93" s="22"/>
      <c r="AZ93" s="22"/>
      <c r="BA93" s="22"/>
      <c r="BB93" s="22"/>
      <c r="BC93" s="22"/>
      <c r="BD93" s="22"/>
      <c r="BE93" s="22"/>
      <c r="BF93" s="22"/>
      <c r="BG93" s="22"/>
      <c r="BH93" s="22"/>
    </row>
    <row r="94" spans="2:63">
      <c r="B94" s="225">
        <f>MAX($B$5:B93)+1</f>
        <v>5</v>
      </c>
      <c r="C94" s="225" t="s">
        <v>197</v>
      </c>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8"/>
      <c r="BJ94" s="8"/>
      <c r="BK94" s="8"/>
    </row>
    <row r="95" spans="2:63">
      <c r="B95" s="6"/>
      <c r="C95" s="6"/>
      <c r="D95" s="6"/>
      <c r="E95" s="6"/>
      <c r="F95" s="6"/>
      <c r="G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row>
    <row r="96" spans="2:63">
      <c r="B96" s="6"/>
      <c r="C96" s="6"/>
      <c r="D96" s="6"/>
      <c r="E96" s="6"/>
      <c r="F96" s="6"/>
      <c r="G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row>
    <row r="97" spans="5:60">
      <c r="E97" s="4" t="s">
        <v>198</v>
      </c>
      <c r="G97" s="4" t="s">
        <v>87</v>
      </c>
      <c r="K97" s="21"/>
      <c r="L97" s="77">
        <f>CHOOSE(Interface!$H$7,LBCCS!L114,NEP!L114)</f>
        <v>0.19</v>
      </c>
      <c r="M97" s="77">
        <f>CHOOSE(Interface!$H$7,LBCCS!M114,NEP!M114)</f>
        <v>0.19</v>
      </c>
      <c r="N97" s="77">
        <f>CHOOSE(Interface!$H$7,LBCCS!N114,NEP!N114)</f>
        <v>0.25</v>
      </c>
      <c r="O97" s="77">
        <f>CHOOSE(Interface!$H$7,LBCCS!O114,NEP!O114)</f>
        <v>0.25</v>
      </c>
      <c r="P97" s="77">
        <f>CHOOSE(Interface!$H$7,LBCCS!P114,NEP!P114)</f>
        <v>0.25</v>
      </c>
      <c r="Q97" s="77">
        <f>CHOOSE(Interface!$H$7,LBCCS!Q114,NEP!Q114)</f>
        <v>0.25</v>
      </c>
      <c r="R97" s="217"/>
      <c r="S97" s="217"/>
      <c r="T97" s="217"/>
      <c r="U97" s="217"/>
      <c r="V97" s="217"/>
      <c r="W97" s="217"/>
      <c r="X97" s="217"/>
      <c r="Y97" s="217"/>
      <c r="Z97" s="217"/>
      <c r="AA97" s="217"/>
      <c r="AB97" s="217"/>
      <c r="AC97" s="217"/>
      <c r="AD97" s="217"/>
      <c r="AE97" s="217"/>
      <c r="AF97" s="217"/>
      <c r="AG97" s="217"/>
      <c r="AH97" s="217"/>
      <c r="AI97" s="217"/>
      <c r="AJ97" s="217"/>
      <c r="AK97" s="217"/>
      <c r="AL97" s="217"/>
      <c r="AM97" s="217"/>
      <c r="AN97" s="217"/>
      <c r="AO97" s="217"/>
      <c r="AP97" s="217"/>
      <c r="AQ97" s="217"/>
      <c r="AR97" s="217"/>
      <c r="AS97" s="217"/>
      <c r="AT97" s="217"/>
      <c r="AU97" s="217"/>
      <c r="AV97" s="217"/>
      <c r="AW97" s="217"/>
      <c r="AX97" s="217"/>
      <c r="AY97" s="217"/>
      <c r="AZ97" s="217"/>
      <c r="BA97" s="217"/>
      <c r="BB97" s="217"/>
      <c r="BC97" s="217"/>
      <c r="BD97" s="217"/>
      <c r="BE97" s="217"/>
      <c r="BF97" s="217"/>
      <c r="BG97" s="217"/>
      <c r="BH97" s="217"/>
    </row>
    <row r="98" spans="5:60">
      <c r="E98" s="20" t="s">
        <v>199</v>
      </c>
      <c r="F98" s="20"/>
      <c r="G98" s="4" t="s">
        <v>87</v>
      </c>
      <c r="K98" s="21"/>
      <c r="L98" s="77">
        <f>CHOOSE(Interface!$H$7,LBCCS!L115,NEP!L115)</f>
        <v>0.18</v>
      </c>
      <c r="M98" s="77">
        <f>CHOOSE(Interface!$H$7,LBCCS!M115,NEP!M115)</f>
        <v>0.18</v>
      </c>
      <c r="N98" s="77">
        <f>CHOOSE(Interface!$H$7,LBCCS!N115,NEP!N115)</f>
        <v>0.18</v>
      </c>
      <c r="O98" s="77">
        <f>CHOOSE(Interface!$H$7,LBCCS!O115,NEP!O115)</f>
        <v>0.18</v>
      </c>
      <c r="P98" s="77">
        <f>CHOOSE(Interface!$H$7,LBCCS!P115,NEP!P115)</f>
        <v>0.18</v>
      </c>
      <c r="Q98" s="77">
        <f>CHOOSE(Interface!$H$7,LBCCS!Q115,NEP!Q115)</f>
        <v>0.18</v>
      </c>
      <c r="R98" s="217"/>
      <c r="S98" s="217"/>
      <c r="T98" s="217"/>
      <c r="U98" s="217"/>
      <c r="V98" s="217"/>
      <c r="W98" s="217"/>
      <c r="X98" s="217"/>
      <c r="Y98" s="217"/>
      <c r="Z98" s="217"/>
      <c r="AA98" s="217"/>
      <c r="AB98" s="217"/>
      <c r="AC98" s="217"/>
      <c r="AD98" s="217"/>
      <c r="AE98" s="217"/>
      <c r="AF98" s="217"/>
      <c r="AG98" s="217"/>
      <c r="AH98" s="217"/>
      <c r="AI98" s="217"/>
      <c r="AJ98" s="217"/>
      <c r="AK98" s="217"/>
      <c r="AL98" s="217"/>
      <c r="AM98" s="217"/>
      <c r="AN98" s="217"/>
      <c r="AO98" s="217"/>
      <c r="AP98" s="217"/>
      <c r="AQ98" s="217"/>
      <c r="AR98" s="217"/>
      <c r="AS98" s="217"/>
      <c r="AT98" s="217"/>
      <c r="AU98" s="217"/>
      <c r="AV98" s="217"/>
      <c r="AW98" s="217"/>
      <c r="AX98" s="217"/>
      <c r="AY98" s="217"/>
      <c r="AZ98" s="217"/>
      <c r="BA98" s="217"/>
      <c r="BB98" s="217"/>
      <c r="BC98" s="217"/>
      <c r="BD98" s="217"/>
      <c r="BE98" s="217"/>
      <c r="BF98" s="217"/>
      <c r="BG98" s="217"/>
      <c r="BH98" s="217"/>
    </row>
    <row r="99" spans="5:60">
      <c r="E99" s="20" t="s">
        <v>200</v>
      </c>
      <c r="F99" s="20"/>
      <c r="G99" s="4" t="s">
        <v>87</v>
      </c>
      <c r="K99" s="21"/>
      <c r="L99" s="77">
        <f>CHOOSE(Interface!$H$7,LBCCS!L116,NEP!L116)</f>
        <v>0.06</v>
      </c>
      <c r="M99" s="77">
        <f>CHOOSE(Interface!$H$7,LBCCS!M116,NEP!M116)</f>
        <v>0.06</v>
      </c>
      <c r="N99" s="77">
        <f>CHOOSE(Interface!$H$7,LBCCS!N116,NEP!N116)</f>
        <v>0.06</v>
      </c>
      <c r="O99" s="77">
        <f>CHOOSE(Interface!$H$7,LBCCS!O116,NEP!O116)</f>
        <v>0.06</v>
      </c>
      <c r="P99" s="77">
        <f>CHOOSE(Interface!$H$7,LBCCS!P116,NEP!P116)</f>
        <v>0.06</v>
      </c>
      <c r="Q99" s="77">
        <f>CHOOSE(Interface!$H$7,LBCCS!Q116,NEP!Q116)</f>
        <v>0.06</v>
      </c>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7"/>
      <c r="AY99" s="217"/>
      <c r="AZ99" s="217"/>
      <c r="BA99" s="217"/>
      <c r="BB99" s="217"/>
      <c r="BC99" s="217"/>
      <c r="BD99" s="217"/>
      <c r="BE99" s="217"/>
      <c r="BF99" s="217"/>
      <c r="BG99" s="217"/>
      <c r="BH99" s="217"/>
    </row>
    <row r="100" spans="5:60">
      <c r="E100" s="20" t="s">
        <v>201</v>
      </c>
      <c r="F100" s="20"/>
      <c r="G100" s="4" t="s">
        <v>87</v>
      </c>
      <c r="K100" s="21"/>
      <c r="L100" s="77">
        <f>CHOOSE(Interface!$H$7,LBCCS!L117,NEP!L117)</f>
        <v>0.03</v>
      </c>
      <c r="M100" s="77">
        <f>CHOOSE(Interface!$H$7,LBCCS!M117,NEP!M117)</f>
        <v>0.03</v>
      </c>
      <c r="N100" s="77">
        <f>CHOOSE(Interface!$H$7,LBCCS!N117,NEP!N117)</f>
        <v>0.03</v>
      </c>
      <c r="O100" s="77">
        <f>CHOOSE(Interface!$H$7,LBCCS!O117,NEP!O117)</f>
        <v>0.03</v>
      </c>
      <c r="P100" s="77">
        <f>CHOOSE(Interface!$H$7,LBCCS!P117,NEP!P117)</f>
        <v>0.03</v>
      </c>
      <c r="Q100" s="77">
        <f>CHOOSE(Interface!$H$7,LBCCS!Q117,NEP!Q117)</f>
        <v>0.03</v>
      </c>
      <c r="R100" s="217"/>
      <c r="S100" s="217"/>
      <c r="T100" s="217"/>
      <c r="U100" s="217"/>
      <c r="V100" s="217"/>
      <c r="W100" s="217"/>
      <c r="X100" s="217"/>
      <c r="Y100" s="217"/>
      <c r="Z100" s="217"/>
      <c r="AA100" s="217"/>
      <c r="AB100" s="217"/>
      <c r="AC100" s="217"/>
      <c r="AD100" s="217"/>
      <c r="AE100" s="217"/>
      <c r="AF100" s="217"/>
      <c r="AG100" s="217"/>
      <c r="AH100" s="217"/>
      <c r="AI100" s="217"/>
      <c r="AJ100" s="217"/>
      <c r="AK100" s="217"/>
      <c r="AL100" s="217"/>
      <c r="AM100" s="217"/>
      <c r="AN100" s="217"/>
      <c r="AO100" s="217"/>
      <c r="AP100" s="217"/>
      <c r="AQ100" s="217"/>
      <c r="AR100" s="217"/>
      <c r="AS100" s="217"/>
      <c r="AT100" s="217"/>
      <c r="AU100" s="217"/>
      <c r="AV100" s="217"/>
      <c r="AW100" s="217"/>
      <c r="AX100" s="217"/>
      <c r="AY100" s="217"/>
      <c r="AZ100" s="217"/>
      <c r="BA100" s="217"/>
      <c r="BB100" s="217"/>
      <c r="BC100" s="217"/>
      <c r="BD100" s="217"/>
      <c r="BE100" s="217"/>
      <c r="BF100" s="217"/>
      <c r="BG100" s="217"/>
      <c r="BH100" s="217"/>
    </row>
    <row r="101" spans="5:60">
      <c r="E101" s="20"/>
      <c r="F101" s="20"/>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row>
    <row r="102" spans="5:60">
      <c r="E102" s="20" t="s">
        <v>202</v>
      </c>
      <c r="F102" s="20"/>
      <c r="G102" s="4" t="s">
        <v>87</v>
      </c>
      <c r="K102" s="21"/>
      <c r="L102" s="77">
        <f>CHOOSE(Interface!$H$7,LBCCS!L119,NEP!L119)</f>
        <v>0</v>
      </c>
      <c r="M102" s="77">
        <f>CHOOSE(Interface!$H$7,LBCCS!M119,NEP!M119)</f>
        <v>0</v>
      </c>
      <c r="N102" s="77">
        <f>CHOOSE(Interface!$H$7,LBCCS!N119,NEP!N119)</f>
        <v>0</v>
      </c>
      <c r="O102" s="77">
        <f>CHOOSE(Interface!$H$7,LBCCS!O119,NEP!O119)</f>
        <v>0</v>
      </c>
      <c r="P102" s="77">
        <f>CHOOSE(Interface!$H$7,LBCCS!P119,NEP!P119)</f>
        <v>0</v>
      </c>
      <c r="Q102" s="77">
        <f>CHOOSE(Interface!$H$7,LBCCS!Q119,NEP!Q119)</f>
        <v>0</v>
      </c>
      <c r="R102" s="217"/>
      <c r="S102" s="217"/>
      <c r="T102" s="217"/>
      <c r="U102" s="217"/>
      <c r="V102" s="217"/>
      <c r="W102" s="217"/>
      <c r="X102" s="217"/>
      <c r="Y102" s="217"/>
      <c r="Z102" s="217"/>
      <c r="AA102" s="217"/>
      <c r="AB102" s="217"/>
      <c r="AC102" s="217"/>
      <c r="AD102" s="217"/>
      <c r="AE102" s="217"/>
      <c r="AF102" s="217"/>
      <c r="AG102" s="217"/>
      <c r="AH102" s="217"/>
      <c r="AI102" s="217"/>
      <c r="AJ102" s="217"/>
      <c r="AK102" s="217"/>
      <c r="AL102" s="217"/>
      <c r="AM102" s="217"/>
      <c r="AN102" s="217"/>
      <c r="AO102" s="217"/>
      <c r="AP102" s="217"/>
      <c r="AQ102" s="217"/>
      <c r="AR102" s="217"/>
      <c r="AS102" s="217"/>
      <c r="AT102" s="217"/>
      <c r="AU102" s="217"/>
      <c r="AV102" s="217"/>
      <c r="AW102" s="217"/>
      <c r="AX102" s="217"/>
      <c r="AY102" s="217"/>
      <c r="AZ102" s="217"/>
      <c r="BA102" s="217"/>
      <c r="BB102" s="217"/>
      <c r="BC102" s="217"/>
      <c r="BD102" s="217"/>
      <c r="BE102" s="217"/>
      <c r="BF102" s="217"/>
      <c r="BG102" s="217"/>
      <c r="BH102" s="217"/>
    </row>
    <row r="103" spans="5:60">
      <c r="E103" s="20" t="s">
        <v>203</v>
      </c>
      <c r="F103" s="20"/>
      <c r="G103" s="4" t="s">
        <v>87</v>
      </c>
      <c r="K103" s="21"/>
      <c r="L103" s="77">
        <f>CHOOSE(Interface!$H$7,LBCCS!L120,NEP!L120)</f>
        <v>0</v>
      </c>
      <c r="M103" s="77">
        <f>CHOOSE(Interface!$H$7,LBCCS!M120,NEP!M120)</f>
        <v>0</v>
      </c>
      <c r="N103" s="77">
        <f>CHOOSE(Interface!$H$7,LBCCS!N120,NEP!N120)</f>
        <v>0</v>
      </c>
      <c r="O103" s="77">
        <f>CHOOSE(Interface!$H$7,LBCCS!O120,NEP!O120)</f>
        <v>0</v>
      </c>
      <c r="P103" s="77">
        <f>CHOOSE(Interface!$H$7,LBCCS!P120,NEP!P120)</f>
        <v>0</v>
      </c>
      <c r="Q103" s="77">
        <f>CHOOSE(Interface!$H$7,LBCCS!Q120,NEP!Q120)</f>
        <v>0</v>
      </c>
      <c r="R103" s="217"/>
      <c r="S103" s="217"/>
      <c r="T103" s="217"/>
      <c r="U103" s="217"/>
      <c r="V103" s="217"/>
      <c r="W103" s="217"/>
      <c r="X103" s="217"/>
      <c r="Y103" s="217"/>
      <c r="Z103" s="217"/>
      <c r="AA103" s="217"/>
      <c r="AB103" s="217"/>
      <c r="AC103" s="217"/>
      <c r="AD103" s="217"/>
      <c r="AE103" s="217"/>
      <c r="AF103" s="217"/>
      <c r="AG103" s="217"/>
      <c r="AH103" s="217"/>
      <c r="AI103" s="217"/>
      <c r="AJ103" s="217"/>
      <c r="AK103" s="217"/>
      <c r="AL103" s="217"/>
      <c r="AM103" s="217"/>
      <c r="AN103" s="217"/>
      <c r="AO103" s="217"/>
      <c r="AP103" s="217"/>
      <c r="AQ103" s="217"/>
      <c r="AR103" s="217"/>
      <c r="AS103" s="217"/>
      <c r="AT103" s="217"/>
      <c r="AU103" s="217"/>
      <c r="AV103" s="217"/>
      <c r="AW103" s="217"/>
      <c r="AX103" s="217"/>
      <c r="AY103" s="217"/>
      <c r="AZ103" s="217"/>
      <c r="BA103" s="217"/>
      <c r="BB103" s="217"/>
      <c r="BC103" s="217"/>
      <c r="BD103" s="217"/>
      <c r="BE103" s="217"/>
      <c r="BF103" s="217"/>
      <c r="BG103" s="217"/>
      <c r="BH103" s="217"/>
    </row>
    <row r="104" spans="5:60">
      <c r="E104" s="20" t="s">
        <v>204</v>
      </c>
      <c r="F104" s="20"/>
      <c r="G104" s="4" t="s">
        <v>87</v>
      </c>
      <c r="K104" s="21"/>
      <c r="L104" s="77">
        <f>CHOOSE(Interface!$H$7,LBCCS!L121,NEP!L121)</f>
        <v>0</v>
      </c>
      <c r="M104" s="77">
        <f>CHOOSE(Interface!$H$7,LBCCS!M121,NEP!M121)</f>
        <v>0</v>
      </c>
      <c r="N104" s="77">
        <f>CHOOSE(Interface!$H$7,LBCCS!N121,NEP!N121)</f>
        <v>0</v>
      </c>
      <c r="O104" s="77">
        <f>CHOOSE(Interface!$H$7,LBCCS!O121,NEP!O121)</f>
        <v>0</v>
      </c>
      <c r="P104" s="77">
        <f>CHOOSE(Interface!$H$7,LBCCS!P121,NEP!P121)</f>
        <v>0</v>
      </c>
      <c r="Q104" s="77">
        <f>CHOOSE(Interface!$H$7,LBCCS!Q121,NEP!Q121)</f>
        <v>0</v>
      </c>
      <c r="R104" s="217"/>
      <c r="S104" s="217"/>
      <c r="T104" s="217"/>
      <c r="U104" s="217"/>
      <c r="V104" s="217"/>
      <c r="W104" s="217"/>
      <c r="X104" s="217"/>
      <c r="Y104" s="217"/>
      <c r="Z104" s="217"/>
      <c r="AA104" s="217"/>
      <c r="AB104" s="217"/>
      <c r="AC104" s="217"/>
      <c r="AD104" s="217"/>
      <c r="AE104" s="217"/>
      <c r="AF104" s="217"/>
      <c r="AG104" s="217"/>
      <c r="AH104" s="217"/>
      <c r="AI104" s="217"/>
      <c r="AJ104" s="217"/>
      <c r="AK104" s="217"/>
      <c r="AL104" s="217"/>
      <c r="AM104" s="217"/>
      <c r="AN104" s="217"/>
      <c r="AO104" s="217"/>
      <c r="AP104" s="217"/>
      <c r="AQ104" s="217"/>
      <c r="AR104" s="217"/>
      <c r="AS104" s="217"/>
      <c r="AT104" s="217"/>
      <c r="AU104" s="217"/>
      <c r="AV104" s="217"/>
      <c r="AW104" s="217"/>
      <c r="AX104" s="217"/>
      <c r="AY104" s="217"/>
      <c r="AZ104" s="217"/>
      <c r="BA104" s="217"/>
      <c r="BB104" s="217"/>
      <c r="BC104" s="217"/>
      <c r="BD104" s="217"/>
      <c r="BE104" s="217"/>
      <c r="BF104" s="217"/>
      <c r="BG104" s="217"/>
      <c r="BH104" s="217"/>
    </row>
    <row r="105" spans="5:60">
      <c r="E105" s="4" t="s">
        <v>205</v>
      </c>
      <c r="G105" s="4" t="s">
        <v>87</v>
      </c>
      <c r="K105" s="21"/>
      <c r="L105" s="77">
        <f>CHOOSE(Interface!$H$7,LBCCS!L122,NEP!L122)</f>
        <v>0</v>
      </c>
      <c r="M105" s="77">
        <f>CHOOSE(Interface!$H$7,LBCCS!M122,NEP!M122)</f>
        <v>0</v>
      </c>
      <c r="N105" s="77">
        <f>CHOOSE(Interface!$H$7,LBCCS!N122,NEP!N122)</f>
        <v>0</v>
      </c>
      <c r="O105" s="77">
        <f>CHOOSE(Interface!$H$7,LBCCS!O122,NEP!O122)</f>
        <v>0</v>
      </c>
      <c r="P105" s="77">
        <f>CHOOSE(Interface!$H$7,LBCCS!P122,NEP!P122)</f>
        <v>0</v>
      </c>
      <c r="Q105" s="77">
        <f>CHOOSE(Interface!$H$7,LBCCS!Q122,NEP!Q122)</f>
        <v>0</v>
      </c>
      <c r="R105" s="217"/>
      <c r="S105" s="217"/>
      <c r="T105" s="217"/>
      <c r="U105" s="217"/>
      <c r="V105" s="217"/>
      <c r="W105" s="217"/>
      <c r="X105" s="217"/>
      <c r="Y105" s="217"/>
      <c r="Z105" s="217"/>
      <c r="AA105" s="217"/>
      <c r="AB105" s="217"/>
      <c r="AC105" s="217"/>
      <c r="AD105" s="217"/>
      <c r="AE105" s="217"/>
      <c r="AF105" s="217"/>
      <c r="AG105" s="217"/>
      <c r="AH105" s="217"/>
      <c r="AI105" s="217"/>
      <c r="AJ105" s="217"/>
      <c r="AK105" s="217"/>
      <c r="AL105" s="217"/>
      <c r="AM105" s="217"/>
      <c r="AN105" s="217"/>
      <c r="AO105" s="217"/>
      <c r="AP105" s="217"/>
      <c r="AQ105" s="217"/>
      <c r="AR105" s="217"/>
      <c r="AS105" s="217"/>
      <c r="AT105" s="217"/>
      <c r="AU105" s="217"/>
      <c r="AV105" s="217"/>
      <c r="AW105" s="217"/>
      <c r="AX105" s="217"/>
      <c r="AY105" s="217"/>
      <c r="AZ105" s="217"/>
      <c r="BA105" s="217"/>
      <c r="BB105" s="217"/>
      <c r="BC105" s="217"/>
      <c r="BD105" s="217"/>
      <c r="BE105" s="217"/>
      <c r="BF105" s="217"/>
      <c r="BG105" s="217"/>
      <c r="BH105" s="217"/>
    </row>
    <row r="106" spans="5:60">
      <c r="E106" s="4" t="s">
        <v>206</v>
      </c>
      <c r="G106" s="4" t="s">
        <v>87</v>
      </c>
      <c r="K106" s="21"/>
      <c r="L106" s="77">
        <f>CHOOSE(Interface!$H$7,LBCCS!L123,NEP!L123)</f>
        <v>0</v>
      </c>
      <c r="M106" s="77">
        <f>CHOOSE(Interface!$H$7,LBCCS!M123,NEP!M123)</f>
        <v>0</v>
      </c>
      <c r="N106" s="77">
        <f>CHOOSE(Interface!$H$7,LBCCS!N123,NEP!N123)</f>
        <v>0</v>
      </c>
      <c r="O106" s="77">
        <f>CHOOSE(Interface!$H$7,LBCCS!O123,NEP!O123)</f>
        <v>0</v>
      </c>
      <c r="P106" s="77">
        <f>CHOOSE(Interface!$H$7,LBCCS!P123,NEP!P123)</f>
        <v>0</v>
      </c>
      <c r="Q106" s="77">
        <f>CHOOSE(Interface!$H$7,LBCCS!Q123,NEP!Q123)</f>
        <v>0</v>
      </c>
      <c r="R106" s="217"/>
      <c r="S106" s="217"/>
      <c r="T106" s="217"/>
      <c r="U106" s="217"/>
      <c r="V106" s="217"/>
      <c r="W106" s="217"/>
      <c r="X106" s="217"/>
      <c r="Y106" s="217"/>
      <c r="Z106" s="217"/>
      <c r="AA106" s="217"/>
      <c r="AB106" s="217"/>
      <c r="AC106" s="217"/>
      <c r="AD106" s="217"/>
      <c r="AE106" s="217"/>
      <c r="AF106" s="217"/>
      <c r="AG106" s="217"/>
      <c r="AH106" s="217"/>
      <c r="AI106" s="217"/>
      <c r="AJ106" s="217"/>
      <c r="AK106" s="217"/>
      <c r="AL106" s="217"/>
      <c r="AM106" s="217"/>
      <c r="AN106" s="217"/>
      <c r="AO106" s="217"/>
      <c r="AP106" s="217"/>
      <c r="AQ106" s="217"/>
      <c r="AR106" s="217"/>
      <c r="AS106" s="217"/>
      <c r="AT106" s="217"/>
      <c r="AU106" s="217"/>
      <c r="AV106" s="217"/>
      <c r="AW106" s="217"/>
      <c r="AX106" s="217"/>
      <c r="AY106" s="217"/>
      <c r="AZ106" s="217"/>
      <c r="BA106" s="217"/>
      <c r="BB106" s="217"/>
      <c r="BC106" s="217"/>
      <c r="BD106" s="217"/>
      <c r="BE106" s="217"/>
      <c r="BF106" s="217"/>
      <c r="BG106" s="217"/>
      <c r="BH106" s="217"/>
    </row>
    <row r="107" spans="5:60">
      <c r="K107" s="21"/>
      <c r="L107" s="77"/>
      <c r="M107" s="77"/>
      <c r="N107" s="77"/>
      <c r="O107" s="77"/>
      <c r="P107" s="77"/>
      <c r="Q107" s="77"/>
      <c r="R107" s="77"/>
      <c r="S107" s="142"/>
      <c r="T107" s="77"/>
      <c r="U107" s="77"/>
      <c r="V107" s="77"/>
      <c r="W107" s="77"/>
      <c r="X107" s="77"/>
      <c r="Y107" s="77"/>
      <c r="Z107" s="77"/>
      <c r="AA107" s="77"/>
      <c r="AB107" s="77"/>
      <c r="AC107" s="77"/>
      <c r="AD107" s="77"/>
      <c r="AE107" s="77"/>
      <c r="AF107" s="77"/>
      <c r="AG107" s="77"/>
      <c r="AH107" s="77"/>
      <c r="AI107" s="77"/>
      <c r="AJ107" s="77"/>
      <c r="AK107" s="77"/>
      <c r="AL107" s="77"/>
      <c r="AM107" s="77"/>
      <c r="AN107" s="77"/>
      <c r="AO107" s="77"/>
      <c r="AP107" s="77"/>
      <c r="AQ107" s="77"/>
      <c r="AR107" s="77"/>
      <c r="AS107" s="77"/>
      <c r="AT107" s="77"/>
      <c r="AU107" s="77"/>
      <c r="AV107" s="77"/>
      <c r="AW107" s="77"/>
      <c r="AX107" s="77"/>
      <c r="AY107" s="77"/>
      <c r="AZ107" s="77"/>
      <c r="BA107" s="77"/>
      <c r="BB107" s="77"/>
      <c r="BC107" s="77"/>
      <c r="BD107" s="77"/>
      <c r="BE107" s="77"/>
      <c r="BF107" s="77"/>
      <c r="BG107" s="77"/>
      <c r="BH107" s="77"/>
    </row>
    <row r="108" spans="5:60">
      <c r="E108" s="4" t="s">
        <v>207</v>
      </c>
      <c r="G108" s="4" t="s">
        <v>87</v>
      </c>
      <c r="K108" s="21"/>
      <c r="L108" s="91">
        <f>CHOOSE(Interface!$H$7,LBCCS!L125,NEP!L125)</f>
        <v>0</v>
      </c>
      <c r="M108" s="91">
        <f>CHOOSE(Interface!$H$7,LBCCS!M125,NEP!M125)</f>
        <v>0</v>
      </c>
      <c r="N108" s="91">
        <f>CHOOSE(Interface!$H$7,LBCCS!N125,NEP!N125)</f>
        <v>0</v>
      </c>
      <c r="O108" s="91">
        <f>CHOOSE(Interface!$H$7,LBCCS!O125,NEP!O125)</f>
        <v>0</v>
      </c>
      <c r="P108" s="91">
        <f>CHOOSE(Interface!$H$7,LBCCS!P125,NEP!P125)</f>
        <v>0</v>
      </c>
      <c r="Q108" s="91">
        <f>CHOOSE(Interface!$H$7,LBCCS!Q125,NEP!Q125)</f>
        <v>0</v>
      </c>
      <c r="R108" s="217"/>
      <c r="S108" s="217"/>
      <c r="T108" s="217"/>
      <c r="U108" s="217"/>
      <c r="V108" s="217"/>
      <c r="W108" s="217"/>
      <c r="X108" s="217"/>
      <c r="Y108" s="217"/>
      <c r="Z108" s="217"/>
      <c r="AA108" s="217"/>
      <c r="AB108" s="217"/>
      <c r="AC108" s="217"/>
      <c r="AD108" s="217"/>
      <c r="AE108" s="217"/>
      <c r="AF108" s="217"/>
      <c r="AG108" s="217"/>
      <c r="AH108" s="217"/>
      <c r="AI108" s="217"/>
      <c r="AJ108" s="217"/>
      <c r="AK108" s="217"/>
      <c r="AL108" s="217"/>
      <c r="AM108" s="217"/>
      <c r="AN108" s="217"/>
      <c r="AO108" s="217"/>
      <c r="AP108" s="217"/>
      <c r="AQ108" s="217"/>
      <c r="AR108" s="217"/>
      <c r="AS108" s="217"/>
      <c r="AT108" s="217"/>
      <c r="AU108" s="217"/>
      <c r="AV108" s="217"/>
      <c r="AW108" s="217"/>
      <c r="AX108" s="217"/>
      <c r="AY108" s="217"/>
      <c r="AZ108" s="217"/>
      <c r="BA108" s="217"/>
      <c r="BB108" s="217"/>
      <c r="BC108" s="217"/>
      <c r="BD108" s="217"/>
      <c r="BE108" s="217"/>
      <c r="BF108" s="217"/>
      <c r="BG108" s="217"/>
      <c r="BH108" s="217"/>
    </row>
    <row r="109" spans="5:60">
      <c r="E109" s="4" t="s">
        <v>208</v>
      </c>
      <c r="G109" s="4" t="s">
        <v>87</v>
      </c>
      <c r="K109" s="21"/>
      <c r="L109" s="91">
        <f>CHOOSE(Interface!$H$7,LBCCS!L126,NEP!L126)</f>
        <v>0</v>
      </c>
      <c r="M109" s="91">
        <f>CHOOSE(Interface!$H$7,LBCCS!M126,NEP!M126)</f>
        <v>0</v>
      </c>
      <c r="N109" s="91">
        <f>CHOOSE(Interface!$H$7,LBCCS!N126,NEP!N126)</f>
        <v>0</v>
      </c>
      <c r="O109" s="91">
        <f>CHOOSE(Interface!$H$7,LBCCS!O126,NEP!O126)</f>
        <v>0</v>
      </c>
      <c r="P109" s="91">
        <f>CHOOSE(Interface!$H$7,LBCCS!P126,NEP!P126)</f>
        <v>0</v>
      </c>
      <c r="Q109" s="91">
        <f>CHOOSE(Interface!$H$7,LBCCS!Q126,NEP!Q126)</f>
        <v>0</v>
      </c>
      <c r="R109" s="217"/>
      <c r="S109" s="217"/>
      <c r="T109" s="217"/>
      <c r="U109" s="217"/>
      <c r="V109" s="217"/>
      <c r="W109" s="217"/>
      <c r="X109" s="217"/>
      <c r="Y109" s="217"/>
      <c r="Z109" s="217"/>
      <c r="AA109" s="217"/>
      <c r="AB109" s="217"/>
      <c r="AC109" s="217"/>
      <c r="AD109" s="217"/>
      <c r="AE109" s="217"/>
      <c r="AF109" s="217"/>
      <c r="AG109" s="217"/>
      <c r="AH109" s="217"/>
      <c r="AI109" s="217"/>
      <c r="AJ109" s="217"/>
      <c r="AK109" s="217"/>
      <c r="AL109" s="217"/>
      <c r="AM109" s="217"/>
      <c r="AN109" s="217"/>
      <c r="AO109" s="217"/>
      <c r="AP109" s="217"/>
      <c r="AQ109" s="217"/>
      <c r="AR109" s="217"/>
      <c r="AS109" s="217"/>
      <c r="AT109" s="217"/>
      <c r="AU109" s="217"/>
      <c r="AV109" s="217"/>
      <c r="AW109" s="217"/>
      <c r="AX109" s="217"/>
      <c r="AY109" s="217"/>
      <c r="AZ109" s="217"/>
      <c r="BA109" s="217"/>
      <c r="BB109" s="217"/>
      <c r="BC109" s="217"/>
      <c r="BD109" s="217"/>
      <c r="BE109" s="217"/>
      <c r="BF109" s="217"/>
      <c r="BG109" s="217"/>
      <c r="BH109" s="217"/>
    </row>
    <row r="110" spans="5:60">
      <c r="K110" s="2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c r="AJ110" s="91"/>
      <c r="AK110" s="91"/>
      <c r="AL110" s="91"/>
      <c r="AM110" s="91"/>
      <c r="AN110" s="91"/>
      <c r="AO110" s="91"/>
      <c r="AP110" s="91"/>
      <c r="AQ110" s="91"/>
      <c r="AR110" s="91"/>
      <c r="AS110" s="91"/>
      <c r="AT110" s="91"/>
      <c r="AU110" s="91"/>
      <c r="AV110" s="91"/>
      <c r="AW110" s="91"/>
      <c r="AX110" s="91"/>
      <c r="AY110" s="91"/>
      <c r="AZ110" s="91"/>
      <c r="BA110" s="91"/>
      <c r="BB110" s="91"/>
      <c r="BC110" s="91"/>
      <c r="BD110" s="91"/>
      <c r="BE110" s="91"/>
      <c r="BF110" s="91"/>
      <c r="BG110" s="91"/>
      <c r="BH110" s="91"/>
    </row>
    <row r="111" spans="5:60">
      <c r="E111" s="4" t="s">
        <v>209</v>
      </c>
      <c r="G111" s="4" t="s">
        <v>210</v>
      </c>
      <c r="K111" s="21"/>
      <c r="L111" s="91">
        <f>CHOOSE(Interface!$H$7,LBCCS!L128,NEP!L128)</f>
        <v>0</v>
      </c>
      <c r="M111" s="91">
        <f>CHOOSE(Interface!$H$7,LBCCS!M128,NEP!M128)</f>
        <v>0</v>
      </c>
      <c r="N111" s="91">
        <f>CHOOSE(Interface!$H$7,LBCCS!N128,NEP!N128)</f>
        <v>0</v>
      </c>
      <c r="O111" s="91">
        <f>CHOOSE(Interface!$H$7,LBCCS!O128,NEP!O128)</f>
        <v>0</v>
      </c>
      <c r="P111" s="91">
        <f>CHOOSE(Interface!$H$7,LBCCS!P128,NEP!P128)</f>
        <v>0</v>
      </c>
      <c r="Q111" s="91">
        <f>CHOOSE(Interface!$H$7,LBCCS!Q128,NEP!Q128)</f>
        <v>0</v>
      </c>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7"/>
      <c r="AY111" s="217"/>
      <c r="AZ111" s="217"/>
      <c r="BA111" s="217"/>
      <c r="BB111" s="217"/>
      <c r="BC111" s="217"/>
      <c r="BD111" s="217"/>
      <c r="BE111" s="217"/>
      <c r="BF111" s="217"/>
      <c r="BG111" s="217"/>
      <c r="BH111" s="217"/>
    </row>
    <row r="112" spans="5:60">
      <c r="E112" s="4" t="s">
        <v>211</v>
      </c>
      <c r="G112" s="4" t="s">
        <v>210</v>
      </c>
      <c r="K112" s="21"/>
      <c r="L112" s="91">
        <f>CHOOSE(Interface!$H$7,LBCCS!L129,NEP!L129)</f>
        <v>0</v>
      </c>
      <c r="M112" s="91">
        <f>CHOOSE(Interface!$H$7,LBCCS!M129,NEP!M129)</f>
        <v>0</v>
      </c>
      <c r="N112" s="91">
        <f>CHOOSE(Interface!$H$7,LBCCS!N129,NEP!N129)</f>
        <v>0</v>
      </c>
      <c r="O112" s="91">
        <f>CHOOSE(Interface!$H$7,LBCCS!O129,NEP!O129)</f>
        <v>0</v>
      </c>
      <c r="P112" s="91">
        <f>CHOOSE(Interface!$H$7,LBCCS!P129,NEP!P129)</f>
        <v>0</v>
      </c>
      <c r="Q112" s="91">
        <f>CHOOSE(Interface!$H$7,LBCCS!Q129,NEP!Q129)</f>
        <v>0</v>
      </c>
      <c r="R112" s="217"/>
      <c r="S112" s="217"/>
      <c r="T112" s="217"/>
      <c r="U112" s="217"/>
      <c r="V112" s="217"/>
      <c r="W112" s="217"/>
      <c r="X112" s="217"/>
      <c r="Y112" s="217"/>
      <c r="Z112" s="217"/>
      <c r="AA112" s="217"/>
      <c r="AB112" s="217"/>
      <c r="AC112" s="217"/>
      <c r="AD112" s="217"/>
      <c r="AE112" s="217"/>
      <c r="AF112" s="217"/>
      <c r="AG112" s="217"/>
      <c r="AH112" s="217"/>
      <c r="AI112" s="217"/>
      <c r="AJ112" s="217"/>
      <c r="AK112" s="217"/>
      <c r="AL112" s="217"/>
      <c r="AM112" s="217"/>
      <c r="AN112" s="217"/>
      <c r="AO112" s="217"/>
      <c r="AP112" s="217"/>
      <c r="AQ112" s="217"/>
      <c r="AR112" s="217"/>
      <c r="AS112" s="217"/>
      <c r="AT112" s="217"/>
      <c r="AU112" s="217"/>
      <c r="AV112" s="217"/>
      <c r="AW112" s="217"/>
      <c r="AX112" s="217"/>
      <c r="AY112" s="217"/>
      <c r="AZ112" s="217"/>
      <c r="BA112" s="217"/>
      <c r="BB112" s="217"/>
      <c r="BC112" s="217"/>
      <c r="BD112" s="217"/>
      <c r="BE112" s="217"/>
      <c r="BF112" s="217"/>
      <c r="BG112" s="217"/>
      <c r="BH112" s="217"/>
    </row>
    <row r="113" spans="2:67">
      <c r="E113" s="4" t="s">
        <v>212</v>
      </c>
      <c r="G113" s="4" t="s">
        <v>210</v>
      </c>
      <c r="K113" s="21"/>
      <c r="L113" s="91">
        <f>CHOOSE(Interface!$H$7,LBCCS!L130,NEP!L130)</f>
        <v>0</v>
      </c>
      <c r="M113" s="91">
        <f>CHOOSE(Interface!$H$7,LBCCS!M130,NEP!M130)</f>
        <v>0</v>
      </c>
      <c r="N113" s="91">
        <f>CHOOSE(Interface!$H$7,LBCCS!N130,NEP!N130)</f>
        <v>0</v>
      </c>
      <c r="O113" s="91">
        <f>CHOOSE(Interface!$H$7,LBCCS!O130,NEP!O130)</f>
        <v>0</v>
      </c>
      <c r="P113" s="91">
        <f>CHOOSE(Interface!$H$7,LBCCS!P130,NEP!P130)</f>
        <v>0</v>
      </c>
      <c r="Q113" s="91">
        <f>CHOOSE(Interface!$H$7,LBCCS!Q130,NEP!Q130)</f>
        <v>0</v>
      </c>
      <c r="R113" s="217"/>
      <c r="S113" s="217"/>
      <c r="T113" s="217"/>
      <c r="U113" s="217"/>
      <c r="V113" s="217"/>
      <c r="W113" s="217"/>
      <c r="X113" s="217"/>
      <c r="Y113" s="217"/>
      <c r="Z113" s="217"/>
      <c r="AA113" s="217"/>
      <c r="AB113" s="217"/>
      <c r="AC113" s="217"/>
      <c r="AD113" s="217"/>
      <c r="AE113" s="217"/>
      <c r="AF113" s="217"/>
      <c r="AG113" s="217"/>
      <c r="AH113" s="217"/>
      <c r="AI113" s="217"/>
      <c r="AJ113" s="217"/>
      <c r="AK113" s="217"/>
      <c r="AL113" s="217"/>
      <c r="AM113" s="217"/>
      <c r="AN113" s="217"/>
      <c r="AO113" s="217"/>
      <c r="AP113" s="217"/>
      <c r="AQ113" s="217"/>
      <c r="AR113" s="217"/>
      <c r="AS113" s="217"/>
      <c r="AT113" s="217"/>
      <c r="AU113" s="217"/>
      <c r="AV113" s="217"/>
      <c r="AW113" s="217"/>
      <c r="AX113" s="217"/>
      <c r="AY113" s="217"/>
      <c r="AZ113" s="217"/>
      <c r="BA113" s="217"/>
      <c r="BB113" s="217"/>
      <c r="BC113" s="217"/>
      <c r="BD113" s="217"/>
      <c r="BE113" s="217"/>
      <c r="BF113" s="217"/>
      <c r="BG113" s="217"/>
      <c r="BH113" s="217"/>
    </row>
    <row r="114" spans="2:67">
      <c r="K114" s="21"/>
      <c r="L114" s="22"/>
      <c r="M114" s="22"/>
      <c r="N114" s="22"/>
      <c r="O114" s="22"/>
      <c r="P114" s="22"/>
      <c r="Q114" s="22"/>
      <c r="R114" s="22"/>
      <c r="S114" s="22"/>
      <c r="T114" s="22"/>
      <c r="U114" s="22"/>
      <c r="V114" s="22"/>
      <c r="W114" s="22"/>
      <c r="X114" s="22"/>
      <c r="Y114" s="22"/>
      <c r="Z114" s="22"/>
      <c r="AA114" s="22"/>
      <c r="AB114" s="22"/>
      <c r="AC114" s="22"/>
      <c r="AD114" s="22"/>
      <c r="AE114" s="22"/>
      <c r="AF114" s="22"/>
      <c r="AG114" s="22"/>
      <c r="AH114" s="22"/>
      <c r="AI114" s="22"/>
      <c r="AJ114" s="22"/>
      <c r="AK114" s="22"/>
      <c r="AL114" s="22"/>
      <c r="AM114" s="22"/>
      <c r="AN114" s="22"/>
      <c r="AO114" s="22"/>
      <c r="AP114" s="22"/>
      <c r="AQ114" s="22"/>
      <c r="AR114" s="22"/>
      <c r="AS114" s="22"/>
      <c r="AT114" s="22"/>
      <c r="AU114" s="22"/>
      <c r="AV114" s="22"/>
      <c r="AW114" s="22"/>
      <c r="AX114" s="22"/>
      <c r="AY114" s="22"/>
      <c r="AZ114" s="22"/>
      <c r="BA114" s="22"/>
      <c r="BB114" s="22"/>
      <c r="BC114" s="22"/>
      <c r="BD114" s="22"/>
      <c r="BE114" s="22"/>
      <c r="BF114" s="22"/>
      <c r="BG114" s="22"/>
      <c r="BH114" s="22"/>
    </row>
    <row r="115" spans="2:67">
      <c r="E115" s="4" t="s">
        <v>213</v>
      </c>
      <c r="G115" s="4" t="s">
        <v>210</v>
      </c>
      <c r="J115" s="6" t="s">
        <v>279</v>
      </c>
      <c r="K115" s="21"/>
      <c r="L115" s="91">
        <f>CHOOSE(Interface!$H$7,LBCCS!L132,NEP!L132)</f>
        <v>0</v>
      </c>
      <c r="M115" s="91">
        <f>CHOOSE(Interface!$H$7,LBCCS!M132,NEP!M132)</f>
        <v>0</v>
      </c>
      <c r="N115" s="91">
        <f>CHOOSE(Interface!$H$7,LBCCS!N132,NEP!N132)</f>
        <v>0</v>
      </c>
      <c r="O115" s="91">
        <f>CHOOSE(Interface!$H$7,LBCCS!O132,NEP!O132)</f>
        <v>0</v>
      </c>
      <c r="P115" s="91">
        <f>CHOOSE(Interface!$H$7,LBCCS!P132,NEP!P132)</f>
        <v>0</v>
      </c>
      <c r="Q115" s="91">
        <f>CHOOSE(Interface!$H$7,LBCCS!Q132,NEP!Q132)</f>
        <v>0</v>
      </c>
      <c r="R115" s="217"/>
      <c r="S115" s="217"/>
      <c r="T115" s="217"/>
      <c r="U115" s="217"/>
      <c r="V115" s="217"/>
      <c r="W115" s="217"/>
      <c r="X115" s="217"/>
      <c r="Y115" s="217"/>
      <c r="Z115" s="217"/>
      <c r="AA115" s="217"/>
      <c r="AB115" s="217"/>
      <c r="AC115" s="217"/>
      <c r="AD115" s="217"/>
      <c r="AE115" s="217"/>
      <c r="AF115" s="217"/>
      <c r="AG115" s="217"/>
      <c r="AH115" s="217"/>
      <c r="AI115" s="217"/>
      <c r="AJ115" s="217"/>
      <c r="AK115" s="217"/>
      <c r="AL115" s="217"/>
      <c r="AM115" s="217"/>
      <c r="AN115" s="217"/>
      <c r="AO115" s="217"/>
      <c r="AP115" s="217"/>
      <c r="AQ115" s="217"/>
      <c r="AR115" s="217"/>
      <c r="AS115" s="217"/>
      <c r="AT115" s="217"/>
      <c r="AU115" s="217"/>
      <c r="AV115" s="217"/>
      <c r="AW115" s="217"/>
      <c r="AX115" s="217"/>
      <c r="AY115" s="217"/>
      <c r="AZ115" s="217"/>
      <c r="BA115" s="217"/>
      <c r="BB115" s="217"/>
      <c r="BC115" s="217"/>
      <c r="BD115" s="217"/>
      <c r="BE115" s="217"/>
      <c r="BF115" s="217"/>
      <c r="BG115" s="217"/>
      <c r="BH115" s="217"/>
    </row>
    <row r="116" spans="2:67">
      <c r="E116" s="4" t="s">
        <v>214</v>
      </c>
      <c r="G116" s="4" t="s">
        <v>210</v>
      </c>
      <c r="K116" s="21"/>
      <c r="L116" s="91">
        <f>CHOOSE(Interface!$H$7,LBCCS!L133,NEP!L133)</f>
        <v>0</v>
      </c>
      <c r="M116" s="91">
        <f>CHOOSE(Interface!$H$7,LBCCS!M133,NEP!M133)</f>
        <v>0</v>
      </c>
      <c r="N116" s="91">
        <f>CHOOSE(Interface!$H$7,LBCCS!N133,NEP!N133)</f>
        <v>0</v>
      </c>
      <c r="O116" s="91">
        <f>CHOOSE(Interface!$H$7,LBCCS!O133,NEP!O133)</f>
        <v>0</v>
      </c>
      <c r="P116" s="91">
        <f>CHOOSE(Interface!$H$7,LBCCS!P133,NEP!P133)</f>
        <v>0</v>
      </c>
      <c r="Q116" s="91">
        <f>CHOOSE(Interface!$H$7,LBCCS!Q133,NEP!Q133)</f>
        <v>0</v>
      </c>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7"/>
      <c r="AY116" s="217"/>
      <c r="AZ116" s="217"/>
      <c r="BA116" s="217"/>
      <c r="BB116" s="217"/>
      <c r="BC116" s="217"/>
      <c r="BD116" s="217"/>
      <c r="BE116" s="217"/>
      <c r="BF116" s="217"/>
      <c r="BG116" s="217"/>
      <c r="BH116" s="217"/>
    </row>
    <row r="117" spans="2:67">
      <c r="E117" s="20" t="s">
        <v>215</v>
      </c>
      <c r="F117" s="20"/>
      <c r="G117" s="4" t="s">
        <v>210</v>
      </c>
      <c r="K117" s="21"/>
      <c r="L117" s="91">
        <f>CHOOSE(Interface!$H$7,LBCCS!L134,NEP!L134)</f>
        <v>0</v>
      </c>
      <c r="M117" s="91">
        <f>CHOOSE(Interface!$H$7,LBCCS!M134,NEP!M134)</f>
        <v>0</v>
      </c>
      <c r="N117" s="91">
        <f>CHOOSE(Interface!$H$7,LBCCS!N134,NEP!N134)</f>
        <v>0</v>
      </c>
      <c r="O117" s="91">
        <f>CHOOSE(Interface!$H$7,LBCCS!O134,NEP!O134)</f>
        <v>0</v>
      </c>
      <c r="P117" s="91">
        <f>CHOOSE(Interface!$H$7,LBCCS!P134,NEP!P134)</f>
        <v>0</v>
      </c>
      <c r="Q117" s="91">
        <f>CHOOSE(Interface!$H$7,LBCCS!Q134,NEP!Q134)</f>
        <v>0</v>
      </c>
      <c r="R117" s="217"/>
      <c r="S117" s="217"/>
      <c r="T117" s="217"/>
      <c r="U117" s="217"/>
      <c r="V117" s="217"/>
      <c r="W117" s="217"/>
      <c r="X117" s="217"/>
      <c r="Y117" s="217"/>
      <c r="Z117" s="217"/>
      <c r="AA117" s="217"/>
      <c r="AB117" s="217"/>
      <c r="AC117" s="217"/>
      <c r="AD117" s="217"/>
      <c r="AE117" s="217"/>
      <c r="AF117" s="217"/>
      <c r="AG117" s="217"/>
      <c r="AH117" s="217"/>
      <c r="AI117" s="217"/>
      <c r="AJ117" s="217"/>
      <c r="AK117" s="217"/>
      <c r="AL117" s="217"/>
      <c r="AM117" s="217"/>
      <c r="AN117" s="217"/>
      <c r="AO117" s="217"/>
      <c r="AP117" s="217"/>
      <c r="AQ117" s="217"/>
      <c r="AR117" s="217"/>
      <c r="AS117" s="217"/>
      <c r="AT117" s="217"/>
      <c r="AU117" s="217"/>
      <c r="AV117" s="217"/>
      <c r="AW117" s="217"/>
      <c r="AX117" s="217"/>
      <c r="AY117" s="217"/>
      <c r="AZ117" s="217"/>
      <c r="BA117" s="217"/>
      <c r="BB117" s="217"/>
      <c r="BC117" s="217"/>
      <c r="BD117" s="217"/>
      <c r="BE117" s="217"/>
      <c r="BF117" s="217"/>
      <c r="BG117" s="217"/>
      <c r="BH117" s="217"/>
    </row>
    <row r="118" spans="2:67">
      <c r="E118" s="20" t="s">
        <v>216</v>
      </c>
      <c r="F118" s="20"/>
      <c r="G118" s="4" t="s">
        <v>210</v>
      </c>
      <c r="K118" s="21"/>
      <c r="L118" s="91">
        <f>CHOOSE(Interface!$H$7,LBCCS!L135,NEP!L135)</f>
        <v>0</v>
      </c>
      <c r="M118" s="91">
        <f>CHOOSE(Interface!$H$7,LBCCS!M135,NEP!M135)</f>
        <v>0</v>
      </c>
      <c r="N118" s="91">
        <f>CHOOSE(Interface!$H$7,LBCCS!N135,NEP!N135)</f>
        <v>0</v>
      </c>
      <c r="O118" s="91">
        <f>CHOOSE(Interface!$H$7,LBCCS!O135,NEP!O135)</f>
        <v>0</v>
      </c>
      <c r="P118" s="91">
        <f>CHOOSE(Interface!$H$7,LBCCS!P135,NEP!P135)</f>
        <v>0</v>
      </c>
      <c r="Q118" s="91">
        <f>CHOOSE(Interface!$H$7,LBCCS!Q135,NEP!Q135)</f>
        <v>0</v>
      </c>
      <c r="R118" s="217"/>
      <c r="S118" s="217"/>
      <c r="T118" s="217"/>
      <c r="U118" s="217"/>
      <c r="V118" s="217"/>
      <c r="W118" s="217"/>
      <c r="X118" s="217"/>
      <c r="Y118" s="217"/>
      <c r="Z118" s="217"/>
      <c r="AA118" s="217"/>
      <c r="AB118" s="217"/>
      <c r="AC118" s="217"/>
      <c r="AD118" s="217"/>
      <c r="AE118" s="217"/>
      <c r="AF118" s="217"/>
      <c r="AG118" s="217"/>
      <c r="AH118" s="217"/>
      <c r="AI118" s="217"/>
      <c r="AJ118" s="217"/>
      <c r="AK118" s="217"/>
      <c r="AL118" s="217"/>
      <c r="AM118" s="217"/>
      <c r="AN118" s="217"/>
      <c r="AO118" s="217"/>
      <c r="AP118" s="217"/>
      <c r="AQ118" s="217"/>
      <c r="AR118" s="217"/>
      <c r="AS118" s="217"/>
      <c r="AT118" s="217"/>
      <c r="AU118" s="217"/>
      <c r="AV118" s="217"/>
      <c r="AW118" s="217"/>
      <c r="AX118" s="217"/>
      <c r="AY118" s="217"/>
      <c r="AZ118" s="217"/>
      <c r="BA118" s="217"/>
      <c r="BB118" s="217"/>
      <c r="BC118" s="217"/>
      <c r="BD118" s="217"/>
      <c r="BE118" s="217"/>
      <c r="BF118" s="217"/>
      <c r="BG118" s="217"/>
      <c r="BH118" s="217"/>
    </row>
    <row r="119" spans="2:67">
      <c r="E119" s="20"/>
      <c r="F119" s="20"/>
      <c r="K119" s="21"/>
      <c r="L119" s="22"/>
      <c r="M119" s="22"/>
      <c r="N119" s="22"/>
      <c r="O119" s="22"/>
      <c r="P119" s="22"/>
      <c r="Q119" s="22"/>
      <c r="R119" s="22"/>
      <c r="S119" s="22"/>
      <c r="T119" s="22"/>
      <c r="U119" s="22"/>
      <c r="V119" s="22"/>
      <c r="W119" s="22"/>
      <c r="X119" s="22"/>
      <c r="Y119" s="22"/>
      <c r="Z119" s="22"/>
      <c r="AA119" s="22"/>
      <c r="AB119" s="22"/>
      <c r="AC119" s="22"/>
      <c r="AD119" s="22"/>
      <c r="AE119" s="22"/>
      <c r="AF119" s="22"/>
      <c r="AG119" s="22"/>
      <c r="AH119" s="22"/>
      <c r="AI119" s="22"/>
      <c r="AJ119" s="22"/>
      <c r="AK119" s="22"/>
      <c r="AL119" s="22"/>
      <c r="AM119" s="22"/>
      <c r="AN119" s="22"/>
      <c r="AO119" s="22"/>
      <c r="AP119" s="22"/>
      <c r="AQ119" s="22"/>
      <c r="AR119" s="22"/>
      <c r="AS119" s="22"/>
      <c r="AT119" s="22"/>
      <c r="AU119" s="22"/>
      <c r="AV119" s="22"/>
      <c r="AW119" s="22"/>
      <c r="AX119" s="22"/>
      <c r="AY119" s="22"/>
      <c r="AZ119" s="22"/>
      <c r="BA119" s="22"/>
      <c r="BB119" s="22"/>
      <c r="BC119" s="22"/>
      <c r="BD119" s="22"/>
      <c r="BE119" s="22"/>
      <c r="BF119" s="22"/>
      <c r="BG119" s="22"/>
      <c r="BH119" s="22"/>
    </row>
    <row r="120" spans="2:67">
      <c r="B120" s="225">
        <f>MAX(B$5:$B119)+1</f>
        <v>6</v>
      </c>
      <c r="C120" s="225" t="s">
        <v>217</v>
      </c>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24"/>
      <c r="BM120" s="24"/>
      <c r="BN120" s="24"/>
      <c r="BO120" s="24"/>
    </row>
    <row r="121" spans="2:67">
      <c r="E121" s="20"/>
      <c r="F121" s="20"/>
      <c r="K121" s="21"/>
      <c r="L121" s="22"/>
      <c r="M121" s="22"/>
      <c r="N121" s="22"/>
      <c r="O121" s="22"/>
      <c r="P121" s="22"/>
      <c r="Q121" s="22"/>
      <c r="R121" s="22"/>
      <c r="S121" s="22"/>
      <c r="T121" s="22"/>
      <c r="U121" s="22"/>
      <c r="V121" s="22"/>
      <c r="W121" s="22"/>
      <c r="X121" s="22"/>
      <c r="Y121" s="22"/>
      <c r="Z121" s="22"/>
      <c r="AA121" s="22"/>
      <c r="AB121" s="22"/>
      <c r="AC121" s="22"/>
      <c r="AD121" s="22"/>
      <c r="AE121" s="22"/>
      <c r="AF121" s="22"/>
      <c r="AG121" s="22"/>
      <c r="AH121" s="22"/>
      <c r="AI121" s="22"/>
      <c r="AJ121" s="22"/>
      <c r="AK121" s="22"/>
      <c r="AL121" s="22"/>
      <c r="AM121" s="22"/>
      <c r="AN121" s="22"/>
      <c r="AO121" s="22"/>
      <c r="AP121" s="22"/>
      <c r="AQ121" s="22"/>
      <c r="AR121" s="22"/>
      <c r="AS121" s="22"/>
      <c r="AT121" s="22"/>
      <c r="AU121" s="22"/>
      <c r="AV121" s="22"/>
      <c r="AW121" s="22"/>
      <c r="AX121" s="22"/>
      <c r="AY121" s="22"/>
      <c r="AZ121" s="22"/>
      <c r="BA121" s="22"/>
      <c r="BB121" s="22"/>
      <c r="BC121" s="22"/>
      <c r="BD121" s="22"/>
      <c r="BE121" s="22"/>
      <c r="BF121" s="22"/>
      <c r="BG121" s="22"/>
      <c r="BH121" s="22"/>
    </row>
    <row r="122" spans="2:67">
      <c r="B122" s="225">
        <f>MAX(B$5:$B121)+1</f>
        <v>7</v>
      </c>
      <c r="C122" s="225" t="s">
        <v>218</v>
      </c>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24"/>
      <c r="BM122" s="24"/>
      <c r="BN122" s="24"/>
      <c r="BO122" s="24"/>
    </row>
    <row r="123" spans="2:67"/>
    <row r="124" spans="2:67">
      <c r="E124" s="4" t="s">
        <v>218</v>
      </c>
      <c r="F124" s="20"/>
      <c r="G124" s="4" t="s">
        <v>97</v>
      </c>
      <c r="K124" s="21"/>
      <c r="L124" s="92">
        <f>CHOOSE(Interface!$H$7,LBCCS!L141,NEP!L141)*L24</f>
        <v>0</v>
      </c>
      <c r="M124" s="92">
        <f>CHOOSE(Interface!$H$7,LBCCS!M141,NEP!M141)*M24</f>
        <v>0</v>
      </c>
      <c r="N124" s="92">
        <f>CHOOSE(Interface!$H$7,LBCCS!N141,NEP!N141)*N24</f>
        <v>0</v>
      </c>
      <c r="O124" s="92">
        <f>CHOOSE(Interface!$H$7,LBCCS!O141,NEP!O141)*O24</f>
        <v>0</v>
      </c>
      <c r="P124" s="92">
        <f>CHOOSE(Interface!$H$7,LBCCS!P141,NEP!P141)*P24</f>
        <v>0</v>
      </c>
      <c r="Q124" s="92">
        <f>CHOOSE(Interface!$H$7,LBCCS!Q141,NEP!Q141)*Q24</f>
        <v>0</v>
      </c>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7"/>
      <c r="AY124" s="217"/>
      <c r="AZ124" s="217"/>
      <c r="BA124" s="217"/>
      <c r="BB124" s="217"/>
      <c r="BC124" s="217"/>
      <c r="BD124" s="217"/>
      <c r="BE124" s="217"/>
      <c r="BF124" s="217"/>
      <c r="BG124" s="217"/>
      <c r="BH124" s="217"/>
    </row>
    <row r="125" spans="2:67">
      <c r="E125" s="80"/>
      <c r="F125" s="20"/>
      <c r="K125" s="21"/>
      <c r="L125" s="22"/>
      <c r="M125" s="22"/>
      <c r="N125" s="22"/>
      <c r="O125" s="22"/>
      <c r="P125" s="22"/>
      <c r="Q125" s="22"/>
      <c r="R125" s="22"/>
      <c r="S125" s="22"/>
      <c r="T125" s="22"/>
      <c r="U125" s="22"/>
      <c r="V125" s="22"/>
      <c r="W125" s="22"/>
      <c r="X125" s="22"/>
      <c r="Y125" s="22"/>
      <c r="Z125" s="22"/>
      <c r="AA125" s="22"/>
      <c r="AB125" s="22"/>
      <c r="AC125" s="22"/>
      <c r="AD125" s="22"/>
      <c r="AE125" s="22"/>
      <c r="AF125" s="22"/>
      <c r="AG125" s="22"/>
      <c r="AH125" s="22"/>
      <c r="AI125" s="22"/>
      <c r="AJ125" s="22"/>
      <c r="AK125" s="22"/>
      <c r="AL125" s="22"/>
      <c r="AM125" s="22"/>
      <c r="AN125" s="22"/>
      <c r="AO125" s="22"/>
      <c r="AP125" s="22"/>
      <c r="AQ125" s="22"/>
      <c r="AR125" s="22"/>
      <c r="AS125" s="22"/>
      <c r="AT125" s="22"/>
      <c r="AU125" s="22"/>
      <c r="AV125" s="22"/>
      <c r="AW125" s="22"/>
      <c r="AX125" s="22"/>
      <c r="AY125" s="22"/>
      <c r="AZ125" s="22"/>
      <c r="BA125" s="22"/>
      <c r="BB125" s="22"/>
      <c r="BC125" s="22"/>
      <c r="BD125" s="22"/>
      <c r="BE125" s="22"/>
      <c r="BF125" s="22"/>
      <c r="BG125" s="22"/>
      <c r="BH125" s="22"/>
    </row>
    <row r="126" spans="2:67">
      <c r="B126" s="225">
        <f>MAX(B$5:$B125)+1</f>
        <v>8</v>
      </c>
      <c r="C126" s="225" t="s">
        <v>219</v>
      </c>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24"/>
      <c r="BM126" s="24"/>
      <c r="BN126" s="24"/>
      <c r="BO126" s="24"/>
    </row>
    <row r="127" spans="2:67">
      <c r="B127" s="6"/>
      <c r="C127" s="6"/>
      <c r="D127" s="6"/>
      <c r="E127" s="6"/>
      <c r="F127" s="6"/>
      <c r="G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row>
    <row r="128" spans="2:67">
      <c r="E128" s="4" t="s">
        <v>221</v>
      </c>
      <c r="F128" s="20"/>
      <c r="G128" s="4" t="s">
        <v>210</v>
      </c>
      <c r="K128" s="21"/>
      <c r="L128" s="92">
        <f>(CHOOSE(Interface!$H$7,LBCCS!L145,NEP!L145)*L24)*L36</f>
        <v>0</v>
      </c>
      <c r="M128" s="92">
        <f>(CHOOSE(Interface!$H$7,LBCCS!M145,NEP!M145)*M24)*M36</f>
        <v>0</v>
      </c>
      <c r="N128" s="92">
        <f>(CHOOSE(Interface!$H$7,LBCCS!N145,NEP!N145)*N24)*N36</f>
        <v>0</v>
      </c>
      <c r="O128" s="92">
        <f>(CHOOSE(Interface!$H$7,LBCCS!O145,NEP!O145)*O24)*O36</f>
        <v>0</v>
      </c>
      <c r="P128" s="92">
        <f>(CHOOSE(Interface!$H$7,LBCCS!P145,NEP!P145)*P24)*P36</f>
        <v>0</v>
      </c>
      <c r="Q128" s="92">
        <f>(CHOOSE(Interface!$H$7,LBCCS!Q145,NEP!Q145)*Q24)*Q36</f>
        <v>0</v>
      </c>
      <c r="R128" s="217"/>
      <c r="S128" s="217"/>
      <c r="T128" s="217"/>
      <c r="U128" s="217"/>
      <c r="V128" s="217"/>
      <c r="W128" s="217"/>
      <c r="X128" s="217"/>
      <c r="Y128" s="217"/>
      <c r="Z128" s="217"/>
      <c r="AA128" s="217"/>
      <c r="AB128" s="217"/>
      <c r="AC128" s="217"/>
      <c r="AD128" s="217"/>
      <c r="AE128" s="217"/>
      <c r="AF128" s="217"/>
      <c r="AG128" s="217"/>
      <c r="AH128" s="217"/>
      <c r="AI128" s="217"/>
      <c r="AJ128" s="217"/>
      <c r="AK128" s="217"/>
      <c r="AL128" s="217"/>
      <c r="AM128" s="217"/>
      <c r="AN128" s="217"/>
      <c r="AO128" s="217"/>
      <c r="AP128" s="217"/>
      <c r="AQ128" s="217"/>
      <c r="AR128" s="217"/>
      <c r="AS128" s="217"/>
      <c r="AT128" s="217"/>
      <c r="AU128" s="217"/>
      <c r="AV128" s="217"/>
      <c r="AW128" s="217"/>
      <c r="AX128" s="217"/>
      <c r="AY128" s="217"/>
      <c r="AZ128" s="217"/>
      <c r="BA128" s="217"/>
      <c r="BB128" s="217"/>
      <c r="BC128" s="217"/>
      <c r="BD128" s="217"/>
      <c r="BE128" s="217"/>
      <c r="BF128" s="217"/>
      <c r="BG128" s="217"/>
      <c r="BH128" s="217"/>
    </row>
    <row r="129" spans="2:67">
      <c r="F129" s="20"/>
      <c r="K129" s="21"/>
      <c r="L129" s="109"/>
      <c r="M129" s="109"/>
      <c r="N129" s="109"/>
      <c r="O129" s="109"/>
      <c r="P129" s="109"/>
      <c r="Q129" s="109"/>
      <c r="R129" s="109"/>
      <c r="S129" s="109"/>
      <c r="T129" s="109"/>
      <c r="U129" s="109"/>
      <c r="V129" s="109"/>
      <c r="W129" s="109"/>
      <c r="X129" s="109"/>
      <c r="Y129" s="109"/>
      <c r="Z129" s="109"/>
      <c r="AA129" s="109"/>
      <c r="AB129" s="109"/>
      <c r="AC129" s="109"/>
      <c r="AD129" s="109"/>
      <c r="AE129" s="109"/>
      <c r="AF129" s="109"/>
      <c r="AG129" s="109"/>
      <c r="AH129" s="109"/>
      <c r="AI129" s="109"/>
      <c r="AJ129" s="109"/>
      <c r="AK129" s="109"/>
      <c r="AL129" s="109"/>
      <c r="AM129" s="109"/>
      <c r="AN129" s="109"/>
      <c r="AO129" s="109"/>
      <c r="AP129" s="109"/>
      <c r="AQ129" s="109"/>
      <c r="AR129" s="109"/>
      <c r="AS129" s="109"/>
      <c r="AT129" s="109"/>
      <c r="AU129" s="109"/>
      <c r="AV129" s="109"/>
      <c r="AW129" s="109"/>
      <c r="AX129" s="109"/>
      <c r="AY129" s="109"/>
      <c r="AZ129" s="109"/>
      <c r="BA129" s="109"/>
      <c r="BB129" s="109"/>
      <c r="BC129" s="109"/>
      <c r="BD129" s="109"/>
      <c r="BE129" s="109"/>
      <c r="BF129" s="109"/>
      <c r="BG129" s="109"/>
      <c r="BH129" s="109"/>
    </row>
    <row r="130" spans="2:67">
      <c r="B130" s="225">
        <f>MAX(B$5:$B129)+1</f>
        <v>9</v>
      </c>
      <c r="C130" s="225" t="s">
        <v>222</v>
      </c>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24"/>
      <c r="BM130" s="24"/>
      <c r="BN130" s="24"/>
      <c r="BO130" s="24"/>
    </row>
    <row r="131" spans="2:67">
      <c r="B131" s="6"/>
      <c r="F131" s="20"/>
      <c r="K131" s="21"/>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09"/>
      <c r="AY131" s="109"/>
      <c r="AZ131" s="109"/>
      <c r="BA131" s="109"/>
      <c r="BB131" s="109"/>
      <c r="BC131" s="109"/>
      <c r="BD131" s="109"/>
      <c r="BE131" s="109"/>
      <c r="BF131" s="109"/>
      <c r="BG131" s="109"/>
      <c r="BH131" s="109"/>
    </row>
    <row r="132" spans="2:67">
      <c r="E132" s="4" t="s">
        <v>225</v>
      </c>
      <c r="F132" s="20"/>
      <c r="G132" s="4" t="s">
        <v>97</v>
      </c>
      <c r="K132" s="21"/>
      <c r="L132" s="92">
        <f>CHOOSE(Interface!$H$7,LBCCS!L151,NEP!L151)</f>
        <v>0</v>
      </c>
      <c r="M132" s="92">
        <f>CHOOSE(Interface!$H$7,LBCCS!M151,NEP!M151)</f>
        <v>0</v>
      </c>
      <c r="N132" s="92">
        <f>CHOOSE(Interface!$H$7,LBCCS!N151,NEP!N151)</f>
        <v>0</v>
      </c>
      <c r="O132" s="92">
        <f>CHOOSE(Interface!$H$7,LBCCS!O151,NEP!O151)</f>
        <v>0</v>
      </c>
      <c r="P132" s="92">
        <f>CHOOSE(Interface!$H$7,LBCCS!P151,NEP!P151)</f>
        <v>0</v>
      </c>
      <c r="Q132" s="92">
        <f>CHOOSE(Interface!$H$7,LBCCS!Q151,NEP!Q151)</f>
        <v>0</v>
      </c>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7"/>
      <c r="AY132" s="217"/>
      <c r="AZ132" s="217"/>
      <c r="BA132" s="217"/>
      <c r="BB132" s="217"/>
      <c r="BC132" s="217"/>
      <c r="BD132" s="217"/>
      <c r="BE132" s="217"/>
      <c r="BF132" s="217"/>
      <c r="BG132" s="217"/>
      <c r="BH132" s="217"/>
    </row>
    <row r="133" spans="2:67">
      <c r="E133" s="4" t="s">
        <v>226</v>
      </c>
      <c r="F133" s="20"/>
      <c r="G133" s="4" t="s">
        <v>97</v>
      </c>
      <c r="K133" s="21"/>
      <c r="L133" s="92">
        <f>CHOOSE(Interface!$H$7,LBCCS!L152,NEP!L152)</f>
        <v>0</v>
      </c>
      <c r="M133" s="92">
        <f>CHOOSE(Interface!$H$7,LBCCS!M152,NEP!M152)</f>
        <v>0</v>
      </c>
      <c r="N133" s="92">
        <f>CHOOSE(Interface!$H$7,LBCCS!N152,NEP!N152)</f>
        <v>0</v>
      </c>
      <c r="O133" s="92">
        <f>CHOOSE(Interface!$H$7,LBCCS!O152,NEP!O152)</f>
        <v>0</v>
      </c>
      <c r="P133" s="92">
        <f>CHOOSE(Interface!$H$7,LBCCS!P152,NEP!P152)</f>
        <v>12.091506458872242</v>
      </c>
      <c r="Q133" s="92">
        <f>CHOOSE(Interface!$H$7,LBCCS!Q152,NEP!Q152)</f>
        <v>11.909844691177769</v>
      </c>
      <c r="R133" s="217"/>
      <c r="S133" s="217"/>
      <c r="T133" s="217"/>
      <c r="U133" s="217"/>
      <c r="V133" s="217"/>
      <c r="W133" s="217"/>
      <c r="X133" s="217"/>
      <c r="Y133" s="217"/>
      <c r="Z133" s="217"/>
      <c r="AA133" s="217"/>
      <c r="AB133" s="217"/>
      <c r="AC133" s="217"/>
      <c r="AD133" s="217"/>
      <c r="AE133" s="217"/>
      <c r="AF133" s="217"/>
      <c r="AG133" s="217"/>
      <c r="AH133" s="217"/>
      <c r="AI133" s="217"/>
      <c r="AJ133" s="217"/>
      <c r="AK133" s="217"/>
      <c r="AL133" s="217"/>
      <c r="AM133" s="217"/>
      <c r="AN133" s="217"/>
      <c r="AO133" s="217"/>
      <c r="AP133" s="217"/>
      <c r="AQ133" s="217"/>
      <c r="AR133" s="217"/>
      <c r="AS133" s="217"/>
      <c r="AT133" s="217"/>
      <c r="AU133" s="217"/>
      <c r="AV133" s="217"/>
      <c r="AW133" s="217"/>
      <c r="AX133" s="217"/>
      <c r="AY133" s="217"/>
      <c r="AZ133" s="217"/>
      <c r="BA133" s="217"/>
      <c r="BB133" s="217"/>
      <c r="BC133" s="217"/>
      <c r="BD133" s="217"/>
      <c r="BE133" s="217"/>
      <c r="BF133" s="217"/>
      <c r="BG133" s="217"/>
      <c r="BH133" s="217"/>
    </row>
    <row r="134" spans="2:67">
      <c r="F134" s="20"/>
      <c r="K134" s="21"/>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c r="AP134" s="92"/>
      <c r="AQ134" s="92"/>
      <c r="AR134" s="92"/>
      <c r="AS134" s="92"/>
      <c r="AT134" s="92"/>
      <c r="AU134" s="92"/>
      <c r="AV134" s="92"/>
      <c r="AW134" s="92"/>
      <c r="AX134" s="92"/>
      <c r="AY134" s="92"/>
      <c r="AZ134" s="92"/>
      <c r="BA134" s="92"/>
      <c r="BB134" s="92"/>
      <c r="BC134" s="92"/>
      <c r="BD134" s="92"/>
      <c r="BE134" s="92"/>
      <c r="BF134" s="92"/>
      <c r="BG134" s="92"/>
      <c r="BH134" s="92"/>
    </row>
    <row r="135" spans="2:67">
      <c r="E135" s="4" t="s">
        <v>227</v>
      </c>
      <c r="F135" s="20"/>
      <c r="G135" s="4" t="s">
        <v>97</v>
      </c>
      <c r="K135" s="21"/>
      <c r="L135" s="92">
        <f>CHOOSE(Interface!$H$7,LBCCS!L154,NEP!L154)</f>
        <v>0</v>
      </c>
      <c r="M135" s="92">
        <f>CHOOSE(Interface!$H$7,LBCCS!M154,NEP!M154)</f>
        <v>0</v>
      </c>
      <c r="N135" s="92">
        <f>CHOOSE(Interface!$H$7,LBCCS!N154,NEP!N154)</f>
        <v>0</v>
      </c>
      <c r="O135" s="92">
        <f>CHOOSE(Interface!$H$7,LBCCS!O154,NEP!O154)</f>
        <v>0</v>
      </c>
      <c r="P135" s="92">
        <f>CHOOSE(Interface!$H$7,LBCCS!P154,NEP!P154)</f>
        <v>0</v>
      </c>
      <c r="Q135" s="92">
        <f>CHOOSE(Interface!$H$7,LBCCS!Q154,NEP!Q154)</f>
        <v>0</v>
      </c>
      <c r="R135" s="217"/>
      <c r="S135" s="217"/>
      <c r="T135" s="217"/>
      <c r="U135" s="217"/>
      <c r="V135" s="217"/>
      <c r="W135" s="217"/>
      <c r="X135" s="217"/>
      <c r="Y135" s="217"/>
      <c r="Z135" s="217"/>
      <c r="AA135" s="217"/>
      <c r="AB135" s="217"/>
      <c r="AC135" s="217"/>
      <c r="AD135" s="217"/>
      <c r="AE135" s="217"/>
      <c r="AF135" s="217"/>
      <c r="AG135" s="217"/>
      <c r="AH135" s="217"/>
      <c r="AI135" s="217"/>
      <c r="AJ135" s="217"/>
      <c r="AK135" s="217"/>
      <c r="AL135" s="217"/>
      <c r="AM135" s="217"/>
      <c r="AN135" s="217"/>
      <c r="AO135" s="217"/>
      <c r="AP135" s="217"/>
      <c r="AQ135" s="217"/>
      <c r="AR135" s="217"/>
      <c r="AS135" s="217"/>
      <c r="AT135" s="217"/>
      <c r="AU135" s="217"/>
      <c r="AV135" s="217"/>
      <c r="AW135" s="217"/>
      <c r="AX135" s="217"/>
      <c r="AY135" s="217"/>
      <c r="AZ135" s="217"/>
      <c r="BA135" s="217"/>
      <c r="BB135" s="217"/>
      <c r="BC135" s="217"/>
      <c r="BD135" s="217"/>
      <c r="BE135" s="217"/>
      <c r="BF135" s="217"/>
      <c r="BG135" s="217"/>
      <c r="BH135" s="217"/>
    </row>
    <row r="136" spans="2:67">
      <c r="F136" s="20"/>
      <c r="K136" s="21"/>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c r="AY136" s="92"/>
      <c r="AZ136" s="92"/>
      <c r="BA136" s="92"/>
      <c r="BB136" s="92"/>
      <c r="BC136" s="92"/>
      <c r="BD136" s="92"/>
      <c r="BE136" s="92"/>
      <c r="BF136" s="92"/>
      <c r="BG136" s="92"/>
      <c r="BH136" s="92"/>
    </row>
    <row r="137" spans="2:67">
      <c r="E137" s="4" t="s">
        <v>228</v>
      </c>
      <c r="F137" s="20"/>
      <c r="G137" s="4" t="s">
        <v>97</v>
      </c>
      <c r="K137" s="21"/>
      <c r="L137" s="92">
        <f>CHOOSE(Interface!$H$7,LBCCS!L156,NEP!L156)</f>
        <v>0</v>
      </c>
      <c r="M137" s="92">
        <f>CHOOSE(Interface!$H$7,LBCCS!M156,NEP!M156)</f>
        <v>0</v>
      </c>
      <c r="N137" s="92">
        <f>CHOOSE(Interface!$H$7,LBCCS!N156,NEP!N156)</f>
        <v>0</v>
      </c>
      <c r="O137" s="92">
        <f>CHOOSE(Interface!$H$7,LBCCS!O156,NEP!O156)</f>
        <v>0</v>
      </c>
      <c r="P137" s="92">
        <f>CHOOSE(Interface!$H$7,LBCCS!P156,NEP!P156)</f>
        <v>0</v>
      </c>
      <c r="Q137" s="92">
        <f>CHOOSE(Interface!$H$7,LBCCS!Q156,NEP!Q156)</f>
        <v>0</v>
      </c>
      <c r="R137" s="217"/>
      <c r="S137" s="217"/>
      <c r="T137" s="217"/>
      <c r="U137" s="217"/>
      <c r="V137" s="217"/>
      <c r="W137" s="217"/>
      <c r="X137" s="217"/>
      <c r="Y137" s="217"/>
      <c r="Z137" s="217"/>
      <c r="AA137" s="217"/>
      <c r="AB137" s="217"/>
      <c r="AC137" s="217"/>
      <c r="AD137" s="217"/>
      <c r="AE137" s="217"/>
      <c r="AF137" s="217"/>
      <c r="AG137" s="217"/>
      <c r="AH137" s="217"/>
      <c r="AI137" s="217"/>
      <c r="AJ137" s="217"/>
      <c r="AK137" s="217"/>
      <c r="AL137" s="217"/>
      <c r="AM137" s="217"/>
      <c r="AN137" s="217"/>
      <c r="AO137" s="217"/>
      <c r="AP137" s="217"/>
      <c r="AQ137" s="217"/>
      <c r="AR137" s="217"/>
      <c r="AS137" s="217"/>
      <c r="AT137" s="217"/>
      <c r="AU137" s="217"/>
      <c r="AV137" s="217"/>
      <c r="AW137" s="217"/>
      <c r="AX137" s="217"/>
      <c r="AY137" s="217"/>
      <c r="AZ137" s="217"/>
      <c r="BA137" s="217"/>
      <c r="BB137" s="217"/>
      <c r="BC137" s="217"/>
      <c r="BD137" s="217"/>
      <c r="BE137" s="217"/>
      <c r="BF137" s="217"/>
      <c r="BG137" s="217"/>
      <c r="BH137" s="217"/>
    </row>
    <row r="138" spans="2:67">
      <c r="E138" s="4" t="s">
        <v>229</v>
      </c>
      <c r="F138" s="20"/>
      <c r="G138" s="4" t="s">
        <v>97</v>
      </c>
      <c r="K138" s="21"/>
      <c r="L138" s="92">
        <f>CHOOSE(Interface!$H$7,LBCCS!L157,NEP!L157)</f>
        <v>0</v>
      </c>
      <c r="M138" s="92">
        <f>CHOOSE(Interface!$H$7,LBCCS!M157,NEP!M157)</f>
        <v>0</v>
      </c>
      <c r="N138" s="92">
        <f>CHOOSE(Interface!$H$7,LBCCS!N157,NEP!N157)</f>
        <v>0</v>
      </c>
      <c r="O138" s="92">
        <f>CHOOSE(Interface!$H$7,LBCCS!O157,NEP!O157)</f>
        <v>0</v>
      </c>
      <c r="P138" s="92">
        <f>CHOOSE(Interface!$H$7,LBCCS!P157,NEP!P157)</f>
        <v>0</v>
      </c>
      <c r="Q138" s="92">
        <f>CHOOSE(Interface!$H$7,LBCCS!Q157,NEP!Q157)</f>
        <v>0</v>
      </c>
      <c r="R138" s="217"/>
      <c r="S138" s="217"/>
      <c r="T138" s="217"/>
      <c r="U138" s="217"/>
      <c r="V138" s="217"/>
      <c r="W138" s="217"/>
      <c r="X138" s="217"/>
      <c r="Y138" s="217"/>
      <c r="Z138" s="217"/>
      <c r="AA138" s="217"/>
      <c r="AB138" s="217"/>
      <c r="AC138" s="217"/>
      <c r="AD138" s="217"/>
      <c r="AE138" s="217"/>
      <c r="AF138" s="217"/>
      <c r="AG138" s="217"/>
      <c r="AH138" s="217"/>
      <c r="AI138" s="217"/>
      <c r="AJ138" s="217"/>
      <c r="AK138" s="217"/>
      <c r="AL138" s="217"/>
      <c r="AM138" s="217"/>
      <c r="AN138" s="217"/>
      <c r="AO138" s="217"/>
      <c r="AP138" s="217"/>
      <c r="AQ138" s="217"/>
      <c r="AR138" s="217"/>
      <c r="AS138" s="217"/>
      <c r="AT138" s="217"/>
      <c r="AU138" s="217"/>
      <c r="AV138" s="217"/>
      <c r="AW138" s="217"/>
      <c r="AX138" s="217"/>
      <c r="AY138" s="217"/>
      <c r="AZ138" s="217"/>
      <c r="BA138" s="217"/>
      <c r="BB138" s="217"/>
      <c r="BC138" s="217"/>
      <c r="BD138" s="217"/>
      <c r="BE138" s="217"/>
      <c r="BF138" s="217"/>
      <c r="BG138" s="217"/>
      <c r="BH138" s="217"/>
    </row>
    <row r="139" spans="2:67">
      <c r="E139" s="4" t="s">
        <v>230</v>
      </c>
      <c r="F139" s="20"/>
      <c r="G139" s="4" t="s">
        <v>97</v>
      </c>
      <c r="K139" s="21"/>
      <c r="L139" s="92">
        <f>CHOOSE(Interface!$H$7,LBCCS!L158,NEP!L158)</f>
        <v>0</v>
      </c>
      <c r="M139" s="92">
        <f>CHOOSE(Interface!$H$7,LBCCS!M158,NEP!M158)</f>
        <v>0</v>
      </c>
      <c r="N139" s="92">
        <f>CHOOSE(Interface!$H$7,LBCCS!N158,NEP!N158)</f>
        <v>0</v>
      </c>
      <c r="O139" s="92">
        <f>CHOOSE(Interface!$H$7,LBCCS!O158,NEP!O158)</f>
        <v>0</v>
      </c>
      <c r="P139" s="92">
        <f>CHOOSE(Interface!$H$7,LBCCS!P158,NEP!P158)</f>
        <v>0</v>
      </c>
      <c r="Q139" s="92">
        <f>CHOOSE(Interface!$H$7,LBCCS!Q158,NEP!Q158)</f>
        <v>0</v>
      </c>
      <c r="R139" s="217"/>
      <c r="S139" s="217"/>
      <c r="T139" s="217"/>
      <c r="U139" s="217"/>
      <c r="V139" s="217"/>
      <c r="W139" s="217"/>
      <c r="X139" s="217"/>
      <c r="Y139" s="217"/>
      <c r="Z139" s="217"/>
      <c r="AA139" s="217"/>
      <c r="AB139" s="217"/>
      <c r="AC139" s="217"/>
      <c r="AD139" s="217"/>
      <c r="AE139" s="217"/>
      <c r="AF139" s="217"/>
      <c r="AG139" s="217"/>
      <c r="AH139" s="217"/>
      <c r="AI139" s="217"/>
      <c r="AJ139" s="217"/>
      <c r="AK139" s="217"/>
      <c r="AL139" s="217"/>
      <c r="AM139" s="217"/>
      <c r="AN139" s="217"/>
      <c r="AO139" s="217"/>
      <c r="AP139" s="217"/>
      <c r="AQ139" s="217"/>
      <c r="AR139" s="217"/>
      <c r="AS139" s="217"/>
      <c r="AT139" s="217"/>
      <c r="AU139" s="217"/>
      <c r="AV139" s="217"/>
      <c r="AW139" s="217"/>
      <c r="AX139" s="217"/>
      <c r="AY139" s="217"/>
      <c r="AZ139" s="217"/>
      <c r="BA139" s="217"/>
      <c r="BB139" s="217"/>
      <c r="BC139" s="217"/>
      <c r="BD139" s="217"/>
      <c r="BE139" s="217"/>
      <c r="BF139" s="217"/>
      <c r="BG139" s="217"/>
      <c r="BH139" s="217"/>
    </row>
    <row r="140" spans="2:67">
      <c r="F140" s="20"/>
      <c r="K140" s="21"/>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c r="AQ140" s="92"/>
      <c r="AR140" s="92"/>
      <c r="AS140" s="92"/>
      <c r="AT140" s="92"/>
      <c r="AU140" s="92"/>
      <c r="AV140" s="92"/>
      <c r="AW140" s="92"/>
      <c r="AX140" s="92"/>
      <c r="AY140" s="92"/>
      <c r="AZ140" s="92"/>
      <c r="BA140" s="92"/>
      <c r="BB140" s="92"/>
      <c r="BC140" s="92"/>
      <c r="BD140" s="92"/>
      <c r="BE140" s="92"/>
      <c r="BF140" s="92"/>
      <c r="BG140" s="92"/>
      <c r="BH140" s="92"/>
    </row>
    <row r="141" spans="2:67">
      <c r="E141" s="4" t="s">
        <v>231</v>
      </c>
      <c r="F141" s="20"/>
      <c r="G141" s="4" t="s">
        <v>97</v>
      </c>
      <c r="K141" s="21"/>
      <c r="L141" s="92">
        <f>CHOOSE(Interface!$H$7,LBCCS!L160,NEP!L160)</f>
        <v>0</v>
      </c>
      <c r="M141" s="92">
        <f>CHOOSE(Interface!$H$7,LBCCS!M160,NEP!M160)</f>
        <v>0</v>
      </c>
      <c r="N141" s="92">
        <f>CHOOSE(Interface!$H$7,LBCCS!N160,NEP!N160)</f>
        <v>0</v>
      </c>
      <c r="O141" s="92">
        <f>CHOOSE(Interface!$H$7,LBCCS!O160,NEP!O160)</f>
        <v>0</v>
      </c>
      <c r="P141" s="92">
        <f>CHOOSE(Interface!$H$7,LBCCS!P160,NEP!P160)</f>
        <v>0</v>
      </c>
      <c r="Q141" s="92">
        <f>CHOOSE(Interface!$H$7,LBCCS!Q160,NEP!Q160)</f>
        <v>0</v>
      </c>
      <c r="R141" s="217"/>
      <c r="S141" s="217"/>
      <c r="T141" s="217"/>
      <c r="U141" s="217"/>
      <c r="V141" s="217"/>
      <c r="W141" s="217"/>
      <c r="X141" s="217"/>
      <c r="Y141" s="217"/>
      <c r="Z141" s="217"/>
      <c r="AA141" s="217"/>
      <c r="AB141" s="217"/>
      <c r="AC141" s="217"/>
      <c r="AD141" s="217"/>
      <c r="AE141" s="217"/>
      <c r="AF141" s="217"/>
      <c r="AG141" s="217"/>
      <c r="AH141" s="217"/>
      <c r="AI141" s="217"/>
      <c r="AJ141" s="217"/>
      <c r="AK141" s="217"/>
      <c r="AL141" s="217"/>
      <c r="AM141" s="217"/>
      <c r="AN141" s="217"/>
      <c r="AO141" s="217"/>
      <c r="AP141" s="217"/>
      <c r="AQ141" s="217"/>
      <c r="AR141" s="217"/>
      <c r="AS141" s="217"/>
      <c r="AT141" s="217"/>
      <c r="AU141" s="217"/>
      <c r="AV141" s="217"/>
      <c r="AW141" s="217"/>
      <c r="AX141" s="217"/>
      <c r="AY141" s="217"/>
      <c r="AZ141" s="217"/>
      <c r="BA141" s="217"/>
      <c r="BB141" s="217"/>
      <c r="BC141" s="217"/>
      <c r="BD141" s="217"/>
      <c r="BE141" s="217"/>
      <c r="BF141" s="217"/>
      <c r="BG141" s="217"/>
      <c r="BH141" s="217"/>
    </row>
    <row r="142" spans="2:67">
      <c r="E142" s="4" t="s">
        <v>232</v>
      </c>
      <c r="F142" s="20"/>
      <c r="G142" s="4" t="s">
        <v>97</v>
      </c>
      <c r="K142" s="21"/>
      <c r="L142" s="92">
        <f>CHOOSE(Interface!$H$7,LBCCS!L161,NEP!L161)</f>
        <v>0</v>
      </c>
      <c r="M142" s="92">
        <f>CHOOSE(Interface!$H$7,LBCCS!M161,NEP!M161)</f>
        <v>0</v>
      </c>
      <c r="N142" s="92">
        <f>CHOOSE(Interface!$H$7,LBCCS!N161,NEP!N161)</f>
        <v>0</v>
      </c>
      <c r="O142" s="92">
        <f>CHOOSE(Interface!$H$7,LBCCS!O161,NEP!O161)</f>
        <v>0</v>
      </c>
      <c r="P142" s="92">
        <f>CHOOSE(Interface!$H$7,LBCCS!P161,NEP!P161)</f>
        <v>0</v>
      </c>
      <c r="Q142" s="92">
        <f>CHOOSE(Interface!$H$7,LBCCS!Q161,NEP!Q161)</f>
        <v>0</v>
      </c>
      <c r="R142" s="217"/>
      <c r="S142" s="217"/>
      <c r="T142" s="217"/>
      <c r="U142" s="217"/>
      <c r="V142" s="217"/>
      <c r="W142" s="217"/>
      <c r="X142" s="217"/>
      <c r="Y142" s="217"/>
      <c r="Z142" s="217"/>
      <c r="AA142" s="217"/>
      <c r="AB142" s="217"/>
      <c r="AC142" s="217"/>
      <c r="AD142" s="217"/>
      <c r="AE142" s="217"/>
      <c r="AF142" s="217"/>
      <c r="AG142" s="217"/>
      <c r="AH142" s="217"/>
      <c r="AI142" s="217"/>
      <c r="AJ142" s="217"/>
      <c r="AK142" s="217"/>
      <c r="AL142" s="217"/>
      <c r="AM142" s="217"/>
      <c r="AN142" s="217"/>
      <c r="AO142" s="217"/>
      <c r="AP142" s="217"/>
      <c r="AQ142" s="217"/>
      <c r="AR142" s="217"/>
      <c r="AS142" s="217"/>
      <c r="AT142" s="217"/>
      <c r="AU142" s="217"/>
      <c r="AV142" s="217"/>
      <c r="AW142" s="217"/>
      <c r="AX142" s="217"/>
      <c r="AY142" s="217"/>
      <c r="AZ142" s="217"/>
      <c r="BA142" s="217"/>
      <c r="BB142" s="217"/>
      <c r="BC142" s="217"/>
      <c r="BD142" s="217"/>
      <c r="BE142" s="217"/>
      <c r="BF142" s="217"/>
      <c r="BG142" s="217"/>
      <c r="BH142" s="217"/>
    </row>
    <row r="143" spans="2:67">
      <c r="E143" s="4" t="s">
        <v>233</v>
      </c>
      <c r="F143" s="20"/>
      <c r="G143" s="4" t="s">
        <v>97</v>
      </c>
      <c r="K143" s="21"/>
      <c r="L143" s="92">
        <f>CHOOSE(Interface!$H$7,LBCCS!L162,NEP!L162)</f>
        <v>0</v>
      </c>
      <c r="M143" s="92">
        <f>CHOOSE(Interface!$H$7,LBCCS!M162,NEP!M162)</f>
        <v>0</v>
      </c>
      <c r="N143" s="92">
        <f>CHOOSE(Interface!$H$7,LBCCS!N162,NEP!N162)</f>
        <v>0</v>
      </c>
      <c r="O143" s="92">
        <f>CHOOSE(Interface!$H$7,LBCCS!O162,NEP!O162)</f>
        <v>0</v>
      </c>
      <c r="P143" s="92">
        <f>CHOOSE(Interface!$H$7,LBCCS!P162,NEP!P162)</f>
        <v>0</v>
      </c>
      <c r="Q143" s="92">
        <f>CHOOSE(Interface!$H$7,LBCCS!Q162,NEP!Q162)</f>
        <v>0</v>
      </c>
      <c r="R143" s="217"/>
      <c r="S143" s="217"/>
      <c r="T143" s="217"/>
      <c r="U143" s="217"/>
      <c r="V143" s="217"/>
      <c r="W143" s="217"/>
      <c r="X143" s="217"/>
      <c r="Y143" s="217"/>
      <c r="Z143" s="217"/>
      <c r="AA143" s="217"/>
      <c r="AB143" s="217"/>
      <c r="AC143" s="217"/>
      <c r="AD143" s="217"/>
      <c r="AE143" s="217"/>
      <c r="AF143" s="217"/>
      <c r="AG143" s="217"/>
      <c r="AH143" s="217"/>
      <c r="AI143" s="217"/>
      <c r="AJ143" s="217"/>
      <c r="AK143" s="217"/>
      <c r="AL143" s="217"/>
      <c r="AM143" s="217"/>
      <c r="AN143" s="217"/>
      <c r="AO143" s="217"/>
      <c r="AP143" s="217"/>
      <c r="AQ143" s="217"/>
      <c r="AR143" s="217"/>
      <c r="AS143" s="217"/>
      <c r="AT143" s="217"/>
      <c r="AU143" s="217"/>
      <c r="AV143" s="217"/>
      <c r="AW143" s="217"/>
      <c r="AX143" s="217"/>
      <c r="AY143" s="217"/>
      <c r="AZ143" s="217"/>
      <c r="BA143" s="217"/>
      <c r="BB143" s="217"/>
      <c r="BC143" s="217"/>
      <c r="BD143" s="217"/>
      <c r="BE143" s="217"/>
      <c r="BF143" s="217"/>
      <c r="BG143" s="217"/>
      <c r="BH143" s="217"/>
    </row>
    <row r="144" spans="2:67">
      <c r="E144" s="4" t="s">
        <v>234</v>
      </c>
      <c r="F144" s="20"/>
      <c r="G144" s="4" t="s">
        <v>97</v>
      </c>
      <c r="K144" s="21"/>
      <c r="L144" s="92">
        <f>CHOOSE(Interface!$H$7,LBCCS!L163,NEP!L163)</f>
        <v>0</v>
      </c>
      <c r="M144" s="92">
        <f>CHOOSE(Interface!$H$7,LBCCS!M163,NEP!M163)</f>
        <v>0</v>
      </c>
      <c r="N144" s="92">
        <f>CHOOSE(Interface!$H$7,LBCCS!N163,NEP!N163)</f>
        <v>0</v>
      </c>
      <c r="O144" s="92">
        <f>CHOOSE(Interface!$H$7,LBCCS!O163,NEP!O163)</f>
        <v>0</v>
      </c>
      <c r="P144" s="92">
        <f>CHOOSE(Interface!$H$7,LBCCS!P163,NEP!P163)</f>
        <v>0</v>
      </c>
      <c r="Q144" s="92">
        <f>CHOOSE(Interface!$H$7,LBCCS!Q163,NEP!Q163)</f>
        <v>0</v>
      </c>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7"/>
      <c r="AY144" s="217"/>
      <c r="AZ144" s="217"/>
      <c r="BA144" s="217"/>
      <c r="BB144" s="217"/>
      <c r="BC144" s="217"/>
      <c r="BD144" s="217"/>
      <c r="BE144" s="217"/>
      <c r="BF144" s="217"/>
      <c r="BG144" s="217"/>
      <c r="BH144" s="217"/>
    </row>
    <row r="145" spans="2:103">
      <c r="F145" s="20"/>
      <c r="K145" s="21"/>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09"/>
      <c r="AY145" s="109"/>
      <c r="AZ145" s="109"/>
      <c r="BA145" s="109"/>
      <c r="BB145" s="109"/>
      <c r="BC145" s="109"/>
      <c r="BD145" s="109"/>
      <c r="BE145" s="109"/>
      <c r="BF145" s="109"/>
      <c r="BG145" s="109"/>
      <c r="BH145" s="109"/>
    </row>
    <row r="146" spans="2:103">
      <c r="B146" s="225">
        <f>MAX(B$5:$B145)+1</f>
        <v>10</v>
      </c>
      <c r="C146" s="225" t="s">
        <v>235</v>
      </c>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8"/>
      <c r="BJ146" s="8"/>
      <c r="BK146" s="8"/>
    </row>
    <row r="147" spans="2:103">
      <c r="E147" s="20"/>
      <c r="F147" s="20"/>
      <c r="J147" s="4"/>
      <c r="K147" s="9"/>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2"/>
      <c r="AY147" s="62"/>
      <c r="AZ147" s="62"/>
      <c r="BA147" s="62"/>
      <c r="BB147" s="62"/>
      <c r="BC147" s="62"/>
      <c r="BD147" s="62"/>
      <c r="BE147" s="62"/>
      <c r="BF147" s="62"/>
      <c r="BG147" s="62"/>
      <c r="BH147" s="62"/>
      <c r="BI147" s="6"/>
      <c r="BJ147" s="6"/>
      <c r="BK147" s="6"/>
    </row>
    <row r="148" spans="2:103">
      <c r="B148" s="24"/>
      <c r="C148" s="228">
        <f>MAX($B$5:C147)+0.1</f>
        <v>10.1</v>
      </c>
      <c r="D148" s="227" t="s">
        <v>235</v>
      </c>
      <c r="E148" s="37"/>
      <c r="F148" s="37"/>
      <c r="G148" s="37"/>
      <c r="H148" s="37"/>
      <c r="I148" s="37"/>
      <c r="J148" s="37"/>
      <c r="K148" s="37"/>
      <c r="L148" s="37"/>
      <c r="M148" s="37"/>
      <c r="N148" s="37"/>
      <c r="O148" s="37"/>
      <c r="P148" s="37"/>
      <c r="Q148" s="37"/>
      <c r="R148" s="37"/>
      <c r="S148" s="37"/>
      <c r="T148" s="37"/>
      <c r="U148" s="37"/>
      <c r="V148" s="37"/>
      <c r="W148" s="37"/>
      <c r="X148" s="37"/>
      <c r="Y148" s="37"/>
      <c r="Z148" s="37"/>
      <c r="AA148" s="37"/>
      <c r="AB148" s="37"/>
      <c r="AC148" s="37"/>
      <c r="AD148" s="37"/>
      <c r="AE148" s="37"/>
      <c r="AF148" s="37"/>
      <c r="AG148" s="37"/>
      <c r="AH148" s="37"/>
      <c r="AI148" s="37"/>
      <c r="AJ148" s="37"/>
      <c r="AK148" s="37"/>
      <c r="AL148" s="37"/>
      <c r="AM148" s="37"/>
      <c r="AN148" s="37"/>
      <c r="AO148" s="37"/>
      <c r="AP148" s="37"/>
      <c r="AQ148" s="37"/>
      <c r="AR148" s="37"/>
      <c r="AS148" s="37"/>
      <c r="AT148" s="37"/>
      <c r="AU148" s="37"/>
      <c r="AV148" s="37"/>
      <c r="AW148" s="37"/>
      <c r="AX148" s="37"/>
      <c r="AY148" s="37"/>
      <c r="AZ148" s="37"/>
      <c r="BA148" s="37"/>
      <c r="BB148" s="37"/>
      <c r="BC148" s="37"/>
      <c r="BD148" s="37"/>
      <c r="BE148" s="37"/>
      <c r="BF148" s="37"/>
      <c r="BG148" s="37"/>
      <c r="BH148" s="37"/>
      <c r="BI148" s="37"/>
      <c r="BJ148" s="37"/>
      <c r="BK148" s="37"/>
      <c r="BM148" s="37"/>
      <c r="BN148" s="37"/>
      <c r="BO148" s="37"/>
      <c r="BP148" s="37"/>
      <c r="BQ148" s="37"/>
      <c r="BR148" s="37"/>
      <c r="BS148" s="37"/>
      <c r="BT148" s="37"/>
      <c r="BU148" s="37"/>
      <c r="BV148" s="37"/>
      <c r="BW148" s="37"/>
      <c r="BX148" s="37"/>
      <c r="BY148" s="37"/>
      <c r="BZ148" s="37"/>
      <c r="CA148" s="37"/>
      <c r="CB148" s="37"/>
      <c r="CC148" s="37"/>
      <c r="CD148" s="37"/>
      <c r="CE148" s="37"/>
      <c r="CF148" s="37"/>
      <c r="CG148" s="37"/>
      <c r="CH148" s="37"/>
      <c r="CI148" s="37"/>
      <c r="CJ148" s="37"/>
      <c r="CK148" s="37"/>
      <c r="CL148" s="37"/>
      <c r="CM148" s="37"/>
      <c r="CN148" s="37"/>
      <c r="CO148" s="37"/>
      <c r="CP148" s="37"/>
      <c r="CQ148" s="37"/>
      <c r="CR148" s="37"/>
      <c r="CS148" s="37"/>
      <c r="CT148" s="37"/>
      <c r="CU148" s="37"/>
      <c r="CV148" s="37"/>
      <c r="CW148" s="81"/>
      <c r="CX148" s="81"/>
      <c r="CY148" s="81"/>
    </row>
    <row r="149" spans="2:103">
      <c r="B149" s="24"/>
      <c r="C149" s="6"/>
      <c r="F149" s="20"/>
      <c r="K149" s="21"/>
      <c r="L149" s="109"/>
      <c r="M149" s="109"/>
      <c r="N149" s="109"/>
      <c r="O149" s="109"/>
      <c r="P149" s="109"/>
      <c r="Q149" s="109"/>
      <c r="R149" s="109"/>
      <c r="S149" s="109"/>
      <c r="T149" s="109"/>
      <c r="U149" s="109"/>
      <c r="V149" s="109"/>
      <c r="W149" s="109"/>
      <c r="X149" s="109"/>
      <c r="Y149" s="109"/>
      <c r="Z149" s="109"/>
      <c r="AA149" s="109"/>
      <c r="AB149" s="109"/>
      <c r="AC149" s="109"/>
      <c r="AD149" s="109"/>
      <c r="AE149" s="109"/>
      <c r="AF149" s="109"/>
      <c r="AG149" s="109"/>
      <c r="AH149" s="109"/>
      <c r="AI149" s="109"/>
      <c r="AJ149" s="109"/>
      <c r="AK149" s="109"/>
      <c r="AL149" s="109"/>
      <c r="AM149" s="109"/>
      <c r="AN149" s="109"/>
      <c r="AO149" s="109"/>
      <c r="AP149" s="109"/>
      <c r="AQ149" s="109"/>
      <c r="AR149" s="109"/>
      <c r="AS149" s="109"/>
      <c r="AT149" s="109"/>
      <c r="AU149" s="109"/>
      <c r="AV149" s="109"/>
      <c r="AW149" s="109"/>
      <c r="AX149" s="109"/>
      <c r="AY149" s="109"/>
      <c r="AZ149" s="109"/>
      <c r="BA149" s="109"/>
      <c r="BB149" s="109"/>
      <c r="BC149" s="109"/>
      <c r="BD149" s="109"/>
      <c r="BE149" s="109"/>
      <c r="BF149" s="109"/>
      <c r="BG149" s="109"/>
      <c r="BH149" s="109"/>
    </row>
    <row r="150" spans="2:103">
      <c r="E150" s="79" t="s">
        <v>237</v>
      </c>
      <c r="F150" s="79"/>
      <c r="G150" s="79" t="s">
        <v>210</v>
      </c>
      <c r="J150" s="4"/>
      <c r="K150" s="9"/>
      <c r="L150" s="109">
        <f>CHOOSE(Interface!$H$7,LBCCS!L169,NEP!L169)</f>
        <v>0</v>
      </c>
      <c r="M150" s="109">
        <f>CHOOSE(Interface!$H$7,LBCCS!M169,NEP!M169)</f>
        <v>0</v>
      </c>
      <c r="N150" s="109">
        <f>CHOOSE(Interface!$H$7,LBCCS!N169,NEP!N169)</f>
        <v>0</v>
      </c>
      <c r="O150" s="109">
        <f>CHOOSE(Interface!$H$7,LBCCS!O169,NEP!O169)</f>
        <v>0</v>
      </c>
      <c r="P150" s="109">
        <f>CHOOSE(Interface!$H$7,LBCCS!P169,NEP!P169)</f>
        <v>0</v>
      </c>
      <c r="Q150" s="109">
        <f>CHOOSE(Interface!$H$7,LBCCS!Q169,NEP!Q169)</f>
        <v>0</v>
      </c>
      <c r="R150" s="217"/>
      <c r="S150" s="217"/>
      <c r="T150" s="217"/>
      <c r="U150" s="217"/>
      <c r="V150" s="217"/>
      <c r="W150" s="217"/>
      <c r="X150" s="217"/>
      <c r="Y150" s="217"/>
      <c r="Z150" s="217"/>
      <c r="AA150" s="217"/>
      <c r="AB150" s="217"/>
      <c r="AC150" s="217"/>
      <c r="AD150" s="217"/>
      <c r="AE150" s="217"/>
      <c r="AF150" s="217"/>
      <c r="AG150" s="217"/>
      <c r="AH150" s="217"/>
      <c r="AI150" s="217"/>
      <c r="AJ150" s="217"/>
      <c r="AK150" s="217"/>
      <c r="AL150" s="217"/>
      <c r="AM150" s="217"/>
      <c r="AN150" s="217"/>
      <c r="AO150" s="217"/>
      <c r="AP150" s="217"/>
      <c r="AQ150" s="217"/>
      <c r="AR150" s="217"/>
      <c r="AS150" s="217"/>
      <c r="AT150" s="217"/>
      <c r="AU150" s="217"/>
      <c r="AV150" s="217"/>
      <c r="AW150" s="217"/>
      <c r="AX150" s="217"/>
      <c r="AY150" s="217"/>
      <c r="AZ150" s="217"/>
      <c r="BA150" s="217"/>
      <c r="BB150" s="217"/>
      <c r="BC150" s="217"/>
      <c r="BD150" s="217"/>
      <c r="BE150" s="217"/>
      <c r="BF150" s="217"/>
      <c r="BG150" s="217"/>
      <c r="BH150" s="217"/>
      <c r="BI150" s="6"/>
      <c r="BJ150" s="6"/>
      <c r="BK150" s="6"/>
    </row>
    <row r="151" spans="2:103">
      <c r="E151" s="79" t="s">
        <v>238</v>
      </c>
      <c r="F151" s="79"/>
      <c r="G151" s="79" t="s">
        <v>210</v>
      </c>
      <c r="J151" s="4"/>
      <c r="K151" s="9"/>
      <c r="L151" s="109">
        <f>CHOOSE(Interface!$H$7,LBCCS!L170,NEP!L170)</f>
        <v>0</v>
      </c>
      <c r="M151" s="109">
        <f>CHOOSE(Interface!$H$7,LBCCS!M170,NEP!M170)</f>
        <v>0</v>
      </c>
      <c r="N151" s="109">
        <f>CHOOSE(Interface!$H$7,LBCCS!N170,NEP!N170)</f>
        <v>0</v>
      </c>
      <c r="O151" s="109">
        <f>CHOOSE(Interface!$H$7,LBCCS!O170,NEP!O170)</f>
        <v>0</v>
      </c>
      <c r="P151" s="109">
        <f>CHOOSE(Interface!$H$7,LBCCS!P170,NEP!P170)</f>
        <v>0</v>
      </c>
      <c r="Q151" s="109">
        <f>CHOOSE(Interface!$H$7,LBCCS!Q170,NEP!Q170)</f>
        <v>0</v>
      </c>
      <c r="R151" s="217"/>
      <c r="S151" s="217"/>
      <c r="T151" s="217"/>
      <c r="U151" s="217"/>
      <c r="V151" s="217"/>
      <c r="W151" s="217"/>
      <c r="X151" s="217"/>
      <c r="Y151" s="217"/>
      <c r="Z151" s="217"/>
      <c r="AA151" s="217"/>
      <c r="AB151" s="217"/>
      <c r="AC151" s="217"/>
      <c r="AD151" s="217"/>
      <c r="AE151" s="217"/>
      <c r="AF151" s="217"/>
      <c r="AG151" s="217"/>
      <c r="AH151" s="217"/>
      <c r="AI151" s="217"/>
      <c r="AJ151" s="217"/>
      <c r="AK151" s="217"/>
      <c r="AL151" s="217"/>
      <c r="AM151" s="217"/>
      <c r="AN151" s="217"/>
      <c r="AO151" s="217"/>
      <c r="AP151" s="217"/>
      <c r="AQ151" s="217"/>
      <c r="AR151" s="217"/>
      <c r="AS151" s="217"/>
      <c r="AT151" s="217"/>
      <c r="AU151" s="217"/>
      <c r="AV151" s="217"/>
      <c r="AW151" s="217"/>
      <c r="AX151" s="217"/>
      <c r="AY151" s="217"/>
      <c r="AZ151" s="217"/>
      <c r="BA151" s="217"/>
      <c r="BB151" s="217"/>
      <c r="BC151" s="217"/>
      <c r="BD151" s="217"/>
      <c r="BE151" s="217"/>
      <c r="BF151" s="217"/>
      <c r="BG151" s="217"/>
      <c r="BH151" s="217"/>
      <c r="BI151" s="6"/>
      <c r="BJ151" s="6"/>
      <c r="BK151" s="6"/>
    </row>
    <row r="152" spans="2:103">
      <c r="E152" s="79"/>
      <c r="F152" s="79"/>
      <c r="G152" s="79"/>
      <c r="J152" s="4"/>
      <c r="K152" s="9"/>
      <c r="L152" s="109"/>
      <c r="M152" s="109"/>
      <c r="N152" s="109"/>
      <c r="O152" s="109"/>
      <c r="P152" s="109"/>
      <c r="Q152" s="109"/>
      <c r="R152" s="109"/>
      <c r="S152" s="109"/>
      <c r="T152" s="109"/>
      <c r="U152" s="109"/>
      <c r="V152" s="109"/>
      <c r="W152" s="109"/>
      <c r="X152" s="109"/>
      <c r="Y152" s="109"/>
      <c r="Z152" s="109"/>
      <c r="AA152" s="109"/>
      <c r="AB152" s="109"/>
      <c r="AC152" s="109"/>
      <c r="AD152" s="109"/>
      <c r="AE152" s="109"/>
      <c r="AF152" s="109"/>
      <c r="AG152" s="109"/>
      <c r="AH152" s="109"/>
      <c r="AI152" s="109"/>
      <c r="AJ152" s="109"/>
      <c r="AK152" s="109"/>
      <c r="AL152" s="109"/>
      <c r="AM152" s="109"/>
      <c r="AN152" s="109"/>
      <c r="AO152" s="109"/>
      <c r="AP152" s="109"/>
      <c r="AQ152" s="109"/>
      <c r="AR152" s="109"/>
      <c r="AS152" s="109"/>
      <c r="AT152" s="109"/>
      <c r="AU152" s="109"/>
      <c r="AV152" s="109"/>
      <c r="AW152" s="109"/>
      <c r="AX152" s="109"/>
      <c r="AY152" s="109"/>
      <c r="AZ152" s="109"/>
      <c r="BA152" s="109"/>
      <c r="BB152" s="109"/>
      <c r="BC152" s="109"/>
      <c r="BD152" s="109"/>
      <c r="BE152" s="109"/>
      <c r="BF152" s="109"/>
      <c r="BG152" s="109"/>
      <c r="BH152" s="109"/>
      <c r="BI152" s="6"/>
      <c r="BJ152" s="6"/>
      <c r="BK152" s="6"/>
    </row>
    <row r="153" spans="2:103">
      <c r="B153" s="225">
        <f>MAX(B$5:$B152)+1</f>
        <v>11</v>
      </c>
      <c r="C153" s="225" t="s">
        <v>239</v>
      </c>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8"/>
      <c r="BJ153" s="8"/>
      <c r="BK153" s="8"/>
    </row>
    <row r="154" spans="2:103">
      <c r="E154" s="20"/>
      <c r="F154" s="20"/>
      <c r="J154" s="4"/>
      <c r="K154" s="9"/>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2"/>
      <c r="AY154" s="62"/>
      <c r="AZ154" s="62"/>
      <c r="BA154" s="62"/>
      <c r="BB154" s="62"/>
      <c r="BC154" s="62"/>
      <c r="BD154" s="62"/>
      <c r="BE154" s="62"/>
      <c r="BF154" s="62"/>
      <c r="BG154" s="62"/>
      <c r="BH154" s="62"/>
      <c r="BI154" s="6"/>
      <c r="BJ154" s="6"/>
      <c r="BK154" s="6"/>
    </row>
    <row r="155" spans="2:103">
      <c r="B155" s="24"/>
      <c r="C155" s="228">
        <f>MAX($B$5:C151)+0.1</f>
        <v>10.199999999999999</v>
      </c>
      <c r="D155" s="227" t="s">
        <v>239</v>
      </c>
      <c r="E155" s="37"/>
      <c r="F155" s="37"/>
      <c r="G155" s="37"/>
      <c r="H155" s="37"/>
      <c r="I155" s="37"/>
      <c r="J155" s="37"/>
      <c r="K155" s="37"/>
      <c r="L155" s="37"/>
      <c r="M155" s="37"/>
      <c r="N155" s="37"/>
      <c r="O155" s="37"/>
      <c r="P155" s="37"/>
      <c r="Q155" s="37"/>
      <c r="R155" s="37"/>
      <c r="S155" s="37"/>
      <c r="T155" s="37"/>
      <c r="U155" s="37"/>
      <c r="V155" s="37"/>
      <c r="W155" s="37"/>
      <c r="X155" s="37"/>
      <c r="Y155" s="37"/>
      <c r="Z155" s="37"/>
      <c r="AA155" s="37"/>
      <c r="AB155" s="37"/>
      <c r="AC155" s="37"/>
      <c r="AD155" s="37"/>
      <c r="AE155" s="37"/>
      <c r="AF155" s="37"/>
      <c r="AG155" s="37"/>
      <c r="AH155" s="37"/>
      <c r="AI155" s="37"/>
      <c r="AJ155" s="37"/>
      <c r="AK155" s="37"/>
      <c r="AL155" s="37"/>
      <c r="AM155" s="37"/>
      <c r="AN155" s="37"/>
      <c r="AO155" s="37"/>
      <c r="AP155" s="37"/>
      <c r="AQ155" s="37"/>
      <c r="AR155" s="37"/>
      <c r="AS155" s="37"/>
      <c r="AT155" s="37"/>
      <c r="AU155" s="37"/>
      <c r="AV155" s="37"/>
      <c r="AW155" s="37"/>
      <c r="AX155" s="37"/>
      <c r="AY155" s="37"/>
      <c r="AZ155" s="37"/>
      <c r="BA155" s="37"/>
      <c r="BB155" s="37"/>
      <c r="BC155" s="37"/>
      <c r="BD155" s="37"/>
      <c r="BE155" s="37"/>
      <c r="BF155" s="37"/>
      <c r="BG155" s="37"/>
      <c r="BH155" s="37"/>
      <c r="BI155" s="37"/>
      <c r="BJ155" s="37"/>
      <c r="BK155" s="37"/>
      <c r="BM155" s="37"/>
      <c r="BN155" s="37"/>
      <c r="BO155" s="37"/>
      <c r="BP155" s="37"/>
      <c r="BQ155" s="37"/>
      <c r="BR155" s="37"/>
      <c r="BS155" s="37"/>
      <c r="BT155" s="37"/>
      <c r="BU155" s="37"/>
      <c r="BV155" s="37"/>
      <c r="BW155" s="37"/>
      <c r="BX155" s="37"/>
      <c r="BY155" s="37"/>
      <c r="BZ155" s="37"/>
      <c r="CA155" s="37"/>
      <c r="CB155" s="37"/>
      <c r="CC155" s="37"/>
      <c r="CD155" s="37"/>
      <c r="CE155" s="37"/>
      <c r="CF155" s="37"/>
      <c r="CG155" s="37"/>
      <c r="CH155" s="37"/>
      <c r="CI155" s="37"/>
      <c r="CJ155" s="37"/>
      <c r="CK155" s="37"/>
      <c r="CL155" s="37"/>
      <c r="CM155" s="37"/>
      <c r="CN155" s="37"/>
      <c r="CO155" s="37"/>
      <c r="CP155" s="37"/>
      <c r="CQ155" s="37"/>
      <c r="CR155" s="37"/>
      <c r="CS155" s="37"/>
      <c r="CT155" s="37"/>
      <c r="CU155" s="37"/>
      <c r="CV155" s="37"/>
      <c r="CW155" s="81"/>
      <c r="CX155" s="81"/>
      <c r="CY155" s="81"/>
    </row>
    <row r="156" spans="2:103">
      <c r="B156" s="24"/>
      <c r="C156" s="64"/>
      <c r="D156" s="104"/>
      <c r="E156" s="104"/>
      <c r="F156" s="159"/>
      <c r="G156" s="104"/>
      <c r="H156" s="64"/>
      <c r="I156" s="64"/>
      <c r="J156" s="64"/>
      <c r="K156" s="160"/>
      <c r="L156" s="161"/>
      <c r="M156" s="161"/>
      <c r="N156" s="161"/>
      <c r="O156" s="161"/>
      <c r="P156" s="161"/>
      <c r="Q156" s="161"/>
      <c r="R156" s="161"/>
      <c r="S156" s="161"/>
      <c r="T156" s="161"/>
      <c r="U156" s="161"/>
      <c r="V156" s="161"/>
      <c r="W156" s="161"/>
      <c r="X156" s="161"/>
      <c r="Y156" s="161"/>
      <c r="Z156" s="161"/>
      <c r="AA156" s="161"/>
      <c r="AB156" s="161"/>
      <c r="AC156" s="161"/>
      <c r="AD156" s="161"/>
      <c r="AE156" s="161"/>
      <c r="AF156" s="161"/>
      <c r="AG156" s="161"/>
      <c r="AH156" s="161"/>
      <c r="AI156" s="161"/>
      <c r="AJ156" s="161"/>
      <c r="AK156" s="161"/>
      <c r="AL156" s="161"/>
      <c r="AM156" s="161"/>
      <c r="AN156" s="161"/>
      <c r="AO156" s="161"/>
      <c r="AP156" s="161"/>
      <c r="AQ156" s="161"/>
      <c r="AR156" s="161"/>
      <c r="AS156" s="161"/>
      <c r="AT156" s="161"/>
      <c r="AU156" s="161"/>
      <c r="AV156" s="161"/>
      <c r="AW156" s="161"/>
      <c r="AX156" s="161"/>
      <c r="AY156" s="161"/>
      <c r="AZ156" s="161"/>
      <c r="BA156" s="161"/>
      <c r="BB156" s="161"/>
      <c r="BC156" s="161"/>
      <c r="BD156" s="161"/>
      <c r="BE156" s="161"/>
      <c r="BF156" s="161"/>
      <c r="BG156" s="161"/>
      <c r="BH156" s="161"/>
      <c r="BI156" s="104"/>
      <c r="BJ156" s="104"/>
      <c r="BK156" s="104"/>
    </row>
    <row r="157" spans="2:103">
      <c r="E157" s="79" t="s">
        <v>241</v>
      </c>
      <c r="F157" s="79"/>
      <c r="G157" s="4" t="s">
        <v>97</v>
      </c>
      <c r="J157" s="4"/>
      <c r="K157" s="9"/>
      <c r="L157" s="109">
        <f>CHOOSE(Interface!$H$7,LBCCS!L176,NEP!L176)/L36</f>
        <v>0</v>
      </c>
      <c r="M157" s="109">
        <f>CHOOSE(Interface!$H$7,LBCCS!M176,NEP!M176)/M36</f>
        <v>0</v>
      </c>
      <c r="N157" s="109">
        <f>CHOOSE(Interface!$H$7,LBCCS!N176,NEP!N176)/N36</f>
        <v>0</v>
      </c>
      <c r="O157" s="109">
        <f>CHOOSE(Interface!$H$7,LBCCS!O176,NEP!O176)/O36</f>
        <v>0</v>
      </c>
      <c r="P157" s="109">
        <f>CHOOSE(Interface!$H$7,LBCCS!P176,NEP!P176)/P36</f>
        <v>0</v>
      </c>
      <c r="Q157" s="109">
        <f>CHOOSE(Interface!$H$7,LBCCS!Q176,NEP!Q176)/Q36</f>
        <v>0</v>
      </c>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7"/>
      <c r="AY157" s="217"/>
      <c r="AZ157" s="217"/>
      <c r="BA157" s="217"/>
      <c r="BB157" s="217"/>
      <c r="BC157" s="217"/>
      <c r="BD157" s="217"/>
      <c r="BE157" s="217"/>
      <c r="BF157" s="217"/>
      <c r="BG157" s="217"/>
      <c r="BH157" s="217"/>
      <c r="BI157" s="6"/>
      <c r="BJ157" s="6"/>
      <c r="BK157" s="6"/>
    </row>
    <row r="158" spans="2:103">
      <c r="E158" s="20"/>
      <c r="F158" s="20"/>
      <c r="K158" s="21"/>
      <c r="L158" s="22"/>
      <c r="M158" s="22"/>
      <c r="N158" s="22"/>
      <c r="O158" s="22"/>
      <c r="P158" s="22"/>
      <c r="Q158" s="22"/>
      <c r="R158" s="22"/>
      <c r="S158" s="22"/>
      <c r="T158" s="22"/>
      <c r="U158" s="22"/>
      <c r="V158" s="22"/>
      <c r="W158" s="22"/>
      <c r="X158" s="22"/>
      <c r="Y158" s="22"/>
      <c r="Z158" s="22"/>
      <c r="AA158" s="22"/>
      <c r="AB158" s="22"/>
      <c r="AC158" s="22"/>
      <c r="AD158" s="22"/>
      <c r="AE158" s="22"/>
      <c r="AF158" s="22"/>
      <c r="AG158" s="22"/>
      <c r="AH158" s="22"/>
      <c r="AI158" s="22"/>
      <c r="AJ158" s="22"/>
      <c r="AK158" s="22"/>
      <c r="AL158" s="22"/>
      <c r="AM158" s="22"/>
      <c r="AN158" s="22"/>
      <c r="AO158" s="22"/>
      <c r="AP158" s="22"/>
      <c r="AQ158" s="22"/>
      <c r="AR158" s="22"/>
      <c r="AS158" s="22"/>
      <c r="AT158" s="22"/>
      <c r="AU158" s="22"/>
      <c r="AV158" s="22"/>
      <c r="AW158" s="22"/>
      <c r="AX158" s="22"/>
      <c r="AY158" s="22"/>
      <c r="AZ158" s="22"/>
      <c r="BA158" s="22"/>
      <c r="BB158" s="22"/>
      <c r="BC158" s="22"/>
      <c r="BD158" s="22"/>
      <c r="BE158" s="22"/>
      <c r="BF158" s="22"/>
      <c r="BG158" s="22"/>
      <c r="BH158" s="22"/>
      <c r="BI158" s="22"/>
    </row>
    <row r="159" spans="2:103" s="10" customFormat="1">
      <c r="B159" s="30" t="s">
        <v>51</v>
      </c>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c r="AE159" s="30"/>
      <c r="AF159" s="30"/>
      <c r="AG159" s="30"/>
      <c r="AH159" s="30"/>
      <c r="AI159" s="30"/>
      <c r="AJ159" s="30"/>
      <c r="AK159" s="30"/>
      <c r="AL159" s="30"/>
      <c r="AM159" s="30"/>
      <c r="AN159" s="30"/>
      <c r="AO159" s="30"/>
      <c r="AP159" s="30"/>
      <c r="AQ159" s="30"/>
      <c r="AR159" s="30"/>
      <c r="AS159" s="30"/>
      <c r="AT159" s="30"/>
      <c r="AU159" s="30"/>
      <c r="AV159" s="30"/>
      <c r="AW159" s="30"/>
      <c r="AX159" s="30"/>
      <c r="AY159" s="30"/>
      <c r="AZ159" s="30"/>
      <c r="BA159" s="30"/>
      <c r="BB159" s="30"/>
      <c r="BC159" s="30"/>
      <c r="BD159" s="30"/>
      <c r="BE159" s="30"/>
      <c r="BF159" s="30"/>
      <c r="BG159" s="30"/>
      <c r="BH159" s="30"/>
      <c r="BI159" s="30"/>
      <c r="BJ159" s="31"/>
      <c r="BK159" s="31"/>
    </row>
    <row r="160" spans="2:103"/>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sheetData>
  <phoneticPr fontId="16" type="noConversion"/>
  <conditionalFormatting sqref="H1">
    <cfRule type="containsText" dxfId="4" priority="1" operator="containsText" text="FALSE">
      <formula>NOT(ISERROR(SEARCH("FALSE",H1)))</formula>
    </cfRule>
  </conditionalFormatting>
  <conditionalFormatting sqref="L30:BH30">
    <cfRule type="containsText" dxfId="3" priority="2" operator="containsText" text="FALSE">
      <formula>NOT(ISERROR(SEARCH("FALSE",L30)))</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1A3EC-628A-4ED1-8BB3-710754D43252}">
  <sheetPr>
    <tabColor rgb="FFCCC0DA"/>
    <pageSetUpPr autoPageBreaks="0"/>
  </sheetPr>
  <dimension ref="A1:CY129"/>
  <sheetViews>
    <sheetView topLeftCell="A66" zoomScaleNormal="100" workbookViewId="0">
      <selection activeCell="C90" sqref="C90"/>
    </sheetView>
  </sheetViews>
  <sheetFormatPr defaultColWidth="0" defaultRowHeight="15" customHeight="1" zeroHeight="1"/>
  <cols>
    <col min="1" max="4" width="3.125" style="4" customWidth="1"/>
    <col min="5" max="5" width="43.5" style="4" customWidth="1"/>
    <col min="6" max="6" width="2.75" style="4" customWidth="1"/>
    <col min="7" max="7" width="15.75" style="4" customWidth="1"/>
    <col min="8" max="8" width="10.75" style="6" customWidth="1"/>
    <col min="9" max="9" width="2.75" style="6" customWidth="1"/>
    <col min="10" max="10" width="12.875" style="6" customWidth="1"/>
    <col min="11" max="64" width="9.25" style="4" customWidth="1"/>
    <col min="65" max="16384" width="9.25" style="4" hidden="1"/>
  </cols>
  <sheetData>
    <row r="1" spans="1:63" s="1" customFormat="1" ht="16.899999999999999">
      <c r="A1" s="1" t="s">
        <v>34</v>
      </c>
      <c r="G1" s="198" t="s">
        <v>145</v>
      </c>
      <c r="H1" s="198" t="b">
        <f>AND(L118:BH121)</f>
        <v>1</v>
      </c>
      <c r="I1" s="2"/>
      <c r="J1" s="2"/>
      <c r="K1" s="3">
        <f t="shared" ref="K1:BH1" si="0">DATE(K3-1,4,1)</f>
        <v>43922</v>
      </c>
      <c r="L1" s="3">
        <f t="shared" si="0"/>
        <v>44287</v>
      </c>
      <c r="M1" s="3">
        <f t="shared" si="0"/>
        <v>44652</v>
      </c>
      <c r="N1" s="3">
        <f t="shared" si="0"/>
        <v>45017</v>
      </c>
      <c r="O1" s="3">
        <f t="shared" si="0"/>
        <v>45383</v>
      </c>
      <c r="P1" s="3">
        <f t="shared" si="0"/>
        <v>45748</v>
      </c>
      <c r="Q1" s="3">
        <f t="shared" si="0"/>
        <v>46113</v>
      </c>
      <c r="R1" s="3">
        <f t="shared" si="0"/>
        <v>46478</v>
      </c>
      <c r="S1" s="3">
        <f t="shared" si="0"/>
        <v>46844</v>
      </c>
      <c r="T1" s="3">
        <f t="shared" si="0"/>
        <v>47209</v>
      </c>
      <c r="U1" s="3">
        <f t="shared" si="0"/>
        <v>47574</v>
      </c>
      <c r="V1" s="3">
        <f t="shared" si="0"/>
        <v>47939</v>
      </c>
      <c r="W1" s="3">
        <f t="shared" si="0"/>
        <v>48305</v>
      </c>
      <c r="X1" s="3">
        <f t="shared" si="0"/>
        <v>48670</v>
      </c>
      <c r="Y1" s="3">
        <f t="shared" si="0"/>
        <v>49035</v>
      </c>
      <c r="Z1" s="3">
        <f t="shared" si="0"/>
        <v>49400</v>
      </c>
      <c r="AA1" s="3">
        <f t="shared" si="0"/>
        <v>49766</v>
      </c>
      <c r="AB1" s="3">
        <f t="shared" si="0"/>
        <v>50131</v>
      </c>
      <c r="AC1" s="3">
        <f t="shared" si="0"/>
        <v>50496</v>
      </c>
      <c r="AD1" s="3">
        <f t="shared" si="0"/>
        <v>50861</v>
      </c>
      <c r="AE1" s="3">
        <f t="shared" si="0"/>
        <v>51227</v>
      </c>
      <c r="AF1" s="3">
        <f t="shared" si="0"/>
        <v>51592</v>
      </c>
      <c r="AG1" s="3">
        <f t="shared" si="0"/>
        <v>51957</v>
      </c>
      <c r="AH1" s="3">
        <f t="shared" si="0"/>
        <v>52322</v>
      </c>
      <c r="AI1" s="3">
        <f t="shared" si="0"/>
        <v>52688</v>
      </c>
      <c r="AJ1" s="3">
        <f t="shared" si="0"/>
        <v>53053</v>
      </c>
      <c r="AK1" s="3">
        <f t="shared" si="0"/>
        <v>53418</v>
      </c>
      <c r="AL1" s="3">
        <f t="shared" si="0"/>
        <v>53783</v>
      </c>
      <c r="AM1" s="3">
        <f t="shared" si="0"/>
        <v>54149</v>
      </c>
      <c r="AN1" s="3">
        <f t="shared" si="0"/>
        <v>54514</v>
      </c>
      <c r="AO1" s="3">
        <f t="shared" si="0"/>
        <v>54879</v>
      </c>
      <c r="AP1" s="3">
        <f t="shared" si="0"/>
        <v>55244</v>
      </c>
      <c r="AQ1" s="3">
        <f t="shared" si="0"/>
        <v>55610</v>
      </c>
      <c r="AR1" s="3">
        <f t="shared" si="0"/>
        <v>55975</v>
      </c>
      <c r="AS1" s="3">
        <f t="shared" si="0"/>
        <v>56340</v>
      </c>
      <c r="AT1" s="3">
        <f t="shared" si="0"/>
        <v>56705</v>
      </c>
      <c r="AU1" s="3">
        <f t="shared" si="0"/>
        <v>57071</v>
      </c>
      <c r="AV1" s="3">
        <f t="shared" si="0"/>
        <v>57436</v>
      </c>
      <c r="AW1" s="3">
        <f t="shared" si="0"/>
        <v>57801</v>
      </c>
      <c r="AX1" s="3">
        <f t="shared" si="0"/>
        <v>58166</v>
      </c>
      <c r="AY1" s="3">
        <f t="shared" si="0"/>
        <v>58532</v>
      </c>
      <c r="AZ1" s="3">
        <f t="shared" si="0"/>
        <v>58897</v>
      </c>
      <c r="BA1" s="3">
        <f t="shared" si="0"/>
        <v>59262</v>
      </c>
      <c r="BB1" s="3">
        <f t="shared" si="0"/>
        <v>59627</v>
      </c>
      <c r="BC1" s="3">
        <f t="shared" si="0"/>
        <v>59993</v>
      </c>
      <c r="BD1" s="3">
        <f t="shared" si="0"/>
        <v>60358</v>
      </c>
      <c r="BE1" s="3">
        <f t="shared" si="0"/>
        <v>60723</v>
      </c>
      <c r="BF1" s="3">
        <f t="shared" si="0"/>
        <v>61088</v>
      </c>
      <c r="BG1" s="3">
        <f t="shared" si="0"/>
        <v>61454</v>
      </c>
      <c r="BH1" s="3">
        <f t="shared" si="0"/>
        <v>61819</v>
      </c>
    </row>
    <row r="2" spans="1:63" s="1" customFormat="1" ht="16.899999999999999">
      <c r="H2" s="2"/>
      <c r="I2" s="2"/>
      <c r="J2" s="2"/>
      <c r="K2" s="3">
        <f t="shared" ref="K2:BH2" si="1">DATE(K3,3,31)</f>
        <v>44286</v>
      </c>
      <c r="L2" s="3">
        <f t="shared" si="1"/>
        <v>44651</v>
      </c>
      <c r="M2" s="3">
        <f t="shared" si="1"/>
        <v>45016</v>
      </c>
      <c r="N2" s="3">
        <f t="shared" si="1"/>
        <v>45382</v>
      </c>
      <c r="O2" s="3">
        <f t="shared" si="1"/>
        <v>45747</v>
      </c>
      <c r="P2" s="3">
        <f t="shared" si="1"/>
        <v>46112</v>
      </c>
      <c r="Q2" s="3">
        <f t="shared" si="1"/>
        <v>46477</v>
      </c>
      <c r="R2" s="3">
        <f t="shared" si="1"/>
        <v>46843</v>
      </c>
      <c r="S2" s="3">
        <f t="shared" si="1"/>
        <v>47208</v>
      </c>
      <c r="T2" s="3">
        <f t="shared" si="1"/>
        <v>47573</v>
      </c>
      <c r="U2" s="3">
        <f t="shared" si="1"/>
        <v>47938</v>
      </c>
      <c r="V2" s="3">
        <f t="shared" si="1"/>
        <v>48304</v>
      </c>
      <c r="W2" s="3">
        <f t="shared" si="1"/>
        <v>48669</v>
      </c>
      <c r="X2" s="3">
        <f t="shared" si="1"/>
        <v>49034</v>
      </c>
      <c r="Y2" s="3">
        <f t="shared" si="1"/>
        <v>49399</v>
      </c>
      <c r="Z2" s="3">
        <f t="shared" si="1"/>
        <v>49765</v>
      </c>
      <c r="AA2" s="3">
        <f t="shared" si="1"/>
        <v>50130</v>
      </c>
      <c r="AB2" s="3">
        <f t="shared" si="1"/>
        <v>50495</v>
      </c>
      <c r="AC2" s="3">
        <f t="shared" si="1"/>
        <v>50860</v>
      </c>
      <c r="AD2" s="3">
        <f t="shared" si="1"/>
        <v>51226</v>
      </c>
      <c r="AE2" s="3">
        <f t="shared" si="1"/>
        <v>51591</v>
      </c>
      <c r="AF2" s="3">
        <f t="shared" si="1"/>
        <v>51956</v>
      </c>
      <c r="AG2" s="3">
        <f t="shared" si="1"/>
        <v>52321</v>
      </c>
      <c r="AH2" s="3">
        <f t="shared" si="1"/>
        <v>52687</v>
      </c>
      <c r="AI2" s="3">
        <f t="shared" si="1"/>
        <v>53052</v>
      </c>
      <c r="AJ2" s="3">
        <f t="shared" si="1"/>
        <v>53417</v>
      </c>
      <c r="AK2" s="3">
        <f t="shared" si="1"/>
        <v>53782</v>
      </c>
      <c r="AL2" s="3">
        <f t="shared" si="1"/>
        <v>54148</v>
      </c>
      <c r="AM2" s="3">
        <f t="shared" si="1"/>
        <v>54513</v>
      </c>
      <c r="AN2" s="3">
        <f t="shared" si="1"/>
        <v>54878</v>
      </c>
      <c r="AO2" s="3">
        <f t="shared" si="1"/>
        <v>55243</v>
      </c>
      <c r="AP2" s="3">
        <f t="shared" si="1"/>
        <v>55609</v>
      </c>
      <c r="AQ2" s="3">
        <f t="shared" si="1"/>
        <v>55974</v>
      </c>
      <c r="AR2" s="3">
        <f t="shared" si="1"/>
        <v>56339</v>
      </c>
      <c r="AS2" s="3">
        <f t="shared" si="1"/>
        <v>56704</v>
      </c>
      <c r="AT2" s="3">
        <f t="shared" si="1"/>
        <v>57070</v>
      </c>
      <c r="AU2" s="3">
        <f t="shared" si="1"/>
        <v>57435</v>
      </c>
      <c r="AV2" s="3">
        <f t="shared" si="1"/>
        <v>57800</v>
      </c>
      <c r="AW2" s="3">
        <f t="shared" si="1"/>
        <v>58165</v>
      </c>
      <c r="AX2" s="3">
        <f t="shared" si="1"/>
        <v>58531</v>
      </c>
      <c r="AY2" s="3">
        <f t="shared" si="1"/>
        <v>58896</v>
      </c>
      <c r="AZ2" s="3">
        <f t="shared" si="1"/>
        <v>59261</v>
      </c>
      <c r="BA2" s="3">
        <f t="shared" si="1"/>
        <v>59626</v>
      </c>
      <c r="BB2" s="3">
        <f t="shared" si="1"/>
        <v>59992</v>
      </c>
      <c r="BC2" s="3">
        <f t="shared" si="1"/>
        <v>60357</v>
      </c>
      <c r="BD2" s="3">
        <f t="shared" si="1"/>
        <v>60722</v>
      </c>
      <c r="BE2" s="3">
        <f t="shared" si="1"/>
        <v>61087</v>
      </c>
      <c r="BF2" s="3">
        <f t="shared" si="1"/>
        <v>61453</v>
      </c>
      <c r="BG2" s="3">
        <f t="shared" si="1"/>
        <v>61818</v>
      </c>
      <c r="BH2" s="3">
        <f t="shared" si="1"/>
        <v>62183</v>
      </c>
    </row>
    <row r="3" spans="1:63" s="1" customFormat="1" ht="16.899999999999999">
      <c r="E3" s="1" t="s">
        <v>53</v>
      </c>
      <c r="G3" s="1" t="s">
        <v>102</v>
      </c>
      <c r="H3" s="1" t="s">
        <v>146</v>
      </c>
      <c r="J3" s="1" t="s">
        <v>243</v>
      </c>
      <c r="K3" s="1">
        <v>2021</v>
      </c>
      <c r="L3" s="1">
        <v>2022</v>
      </c>
      <c r="M3" s="1">
        <v>2023</v>
      </c>
      <c r="N3" s="1">
        <v>2024</v>
      </c>
      <c r="O3" s="1">
        <v>2025</v>
      </c>
      <c r="P3" s="1">
        <v>2026</v>
      </c>
      <c r="Q3" s="1">
        <v>2027</v>
      </c>
      <c r="R3" s="1">
        <v>2028</v>
      </c>
      <c r="S3" s="1">
        <v>2029</v>
      </c>
      <c r="T3" s="1">
        <v>2030</v>
      </c>
      <c r="U3" s="1">
        <v>2031</v>
      </c>
      <c r="V3" s="1">
        <v>2032</v>
      </c>
      <c r="W3" s="1">
        <v>2033</v>
      </c>
      <c r="X3" s="1">
        <v>2034</v>
      </c>
      <c r="Y3" s="1">
        <v>2035</v>
      </c>
      <c r="Z3" s="1">
        <v>2036</v>
      </c>
      <c r="AA3" s="1">
        <v>2037</v>
      </c>
      <c r="AB3" s="1">
        <v>2038</v>
      </c>
      <c r="AC3" s="1">
        <v>2039</v>
      </c>
      <c r="AD3" s="1">
        <v>2040</v>
      </c>
      <c r="AE3" s="1">
        <v>2041</v>
      </c>
      <c r="AF3" s="1">
        <v>2042</v>
      </c>
      <c r="AG3" s="1">
        <v>2043</v>
      </c>
      <c r="AH3" s="1">
        <v>2044</v>
      </c>
      <c r="AI3" s="1">
        <v>2045</v>
      </c>
      <c r="AJ3" s="1">
        <v>2046</v>
      </c>
      <c r="AK3" s="1">
        <v>2047</v>
      </c>
      <c r="AL3" s="1">
        <v>2048</v>
      </c>
      <c r="AM3" s="1">
        <v>2049</v>
      </c>
      <c r="AN3" s="1">
        <v>2050</v>
      </c>
      <c r="AO3" s="1">
        <v>2051</v>
      </c>
      <c r="AP3" s="1">
        <v>2052</v>
      </c>
      <c r="AQ3" s="1">
        <v>2053</v>
      </c>
      <c r="AR3" s="1">
        <v>2054</v>
      </c>
      <c r="AS3" s="1">
        <v>2055</v>
      </c>
      <c r="AT3" s="1">
        <v>2056</v>
      </c>
      <c r="AU3" s="1">
        <v>2057</v>
      </c>
      <c r="AV3" s="1">
        <v>2058</v>
      </c>
      <c r="AW3" s="1">
        <v>2059</v>
      </c>
      <c r="AX3" s="1">
        <v>2060</v>
      </c>
      <c r="AY3" s="1">
        <v>2061</v>
      </c>
      <c r="AZ3" s="1">
        <v>2062</v>
      </c>
      <c r="BA3" s="1">
        <v>2063</v>
      </c>
      <c r="BB3" s="1">
        <v>2064</v>
      </c>
      <c r="BC3" s="1">
        <v>2065</v>
      </c>
      <c r="BD3" s="1">
        <v>2066</v>
      </c>
      <c r="BE3" s="1">
        <v>2067</v>
      </c>
      <c r="BF3" s="1">
        <v>2068</v>
      </c>
      <c r="BG3" s="1">
        <v>2069</v>
      </c>
      <c r="BH3" s="1">
        <v>2070</v>
      </c>
      <c r="BI3" s="2"/>
    </row>
    <row r="4" spans="1:63" ht="16.899999999999999">
      <c r="H4" s="4"/>
      <c r="I4" s="4"/>
      <c r="J4" s="4"/>
      <c r="X4" s="5"/>
      <c r="Y4" s="5"/>
      <c r="Z4" s="5"/>
      <c r="AA4" s="5"/>
      <c r="AB4" s="5"/>
      <c r="AC4" s="5"/>
      <c r="AD4" s="5"/>
      <c r="BI4" s="6"/>
    </row>
    <row r="5" spans="1:63" ht="16.899999999999999">
      <c r="B5" s="225">
        <v>0</v>
      </c>
      <c r="C5" s="225" t="s">
        <v>59</v>
      </c>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8"/>
      <c r="BJ5" s="8"/>
      <c r="BK5" s="8"/>
    </row>
    <row r="6" spans="1:63" ht="16.899999999999999">
      <c r="H6" s="4"/>
      <c r="I6" s="4"/>
      <c r="J6" s="4"/>
    </row>
    <row r="7" spans="1:63" ht="16.899999999999999">
      <c r="E7" s="4" t="s">
        <v>149</v>
      </c>
      <c r="G7" s="4" t="s">
        <v>150</v>
      </c>
      <c r="J7" s="4"/>
      <c r="K7" s="74"/>
      <c r="L7" s="74">
        <f>ModelInput!L7</f>
        <v>0</v>
      </c>
      <c r="M7" s="74">
        <f>ModelInput!M7</f>
        <v>0</v>
      </c>
      <c r="N7" s="74">
        <f>ModelInput!N7</f>
        <v>0</v>
      </c>
      <c r="O7" s="74">
        <f>ModelInput!O7</f>
        <v>0</v>
      </c>
      <c r="P7" s="74">
        <f>ModelInput!P7</f>
        <v>1</v>
      </c>
      <c r="Q7" s="74">
        <f>ModelInput!Q7</f>
        <v>1</v>
      </c>
      <c r="R7" s="74">
        <f>ModelInput!R7</f>
        <v>1</v>
      </c>
      <c r="S7" s="74">
        <f>ModelInput!S7</f>
        <v>1</v>
      </c>
      <c r="T7" s="74">
        <f>ModelInput!T7</f>
        <v>0</v>
      </c>
      <c r="U7" s="74">
        <f>ModelInput!U7</f>
        <v>0</v>
      </c>
      <c r="V7" s="74">
        <f>ModelInput!V7</f>
        <v>0</v>
      </c>
      <c r="W7" s="74">
        <f>ModelInput!W7</f>
        <v>0</v>
      </c>
      <c r="X7" s="74">
        <f>ModelInput!X7</f>
        <v>0</v>
      </c>
      <c r="Y7" s="74">
        <f>ModelInput!Y7</f>
        <v>0</v>
      </c>
      <c r="Z7" s="74">
        <f>ModelInput!Z7</f>
        <v>0</v>
      </c>
      <c r="AA7" s="74">
        <f>ModelInput!AA7</f>
        <v>0</v>
      </c>
      <c r="AB7" s="74">
        <f>ModelInput!AB7</f>
        <v>0</v>
      </c>
      <c r="AC7" s="74">
        <f>ModelInput!AC7</f>
        <v>0</v>
      </c>
      <c r="AD7" s="74">
        <f>ModelInput!AD7</f>
        <v>0</v>
      </c>
      <c r="AE7" s="74">
        <f>ModelInput!AE7</f>
        <v>0</v>
      </c>
      <c r="AF7" s="74">
        <f>ModelInput!AF7</f>
        <v>0</v>
      </c>
      <c r="AG7" s="74">
        <f>ModelInput!AG7</f>
        <v>0</v>
      </c>
      <c r="AH7" s="74">
        <f>ModelInput!AH7</f>
        <v>0</v>
      </c>
      <c r="AI7" s="74">
        <f>ModelInput!AI7</f>
        <v>0</v>
      </c>
      <c r="AJ7" s="74">
        <f>ModelInput!AJ7</f>
        <v>0</v>
      </c>
      <c r="AK7" s="74">
        <f>ModelInput!AK7</f>
        <v>0</v>
      </c>
      <c r="AL7" s="74">
        <f>ModelInput!AL7</f>
        <v>0</v>
      </c>
      <c r="AM7" s="74">
        <f>ModelInput!AM7</f>
        <v>0</v>
      </c>
      <c r="AN7" s="74">
        <f>ModelInput!AN7</f>
        <v>0</v>
      </c>
      <c r="AO7" s="74">
        <f>ModelInput!AO7</f>
        <v>0</v>
      </c>
      <c r="AP7" s="74">
        <f>ModelInput!AP7</f>
        <v>0</v>
      </c>
      <c r="AQ7" s="74">
        <f>ModelInput!AQ7</f>
        <v>0</v>
      </c>
      <c r="AR7" s="74">
        <f>ModelInput!AR7</f>
        <v>0</v>
      </c>
      <c r="AS7" s="74">
        <f>ModelInput!AS7</f>
        <v>0</v>
      </c>
      <c r="AT7" s="74">
        <f>ModelInput!AT7</f>
        <v>0</v>
      </c>
      <c r="AU7" s="74">
        <f>ModelInput!AU7</f>
        <v>0</v>
      </c>
      <c r="AV7" s="74">
        <f>ModelInput!AV7</f>
        <v>0</v>
      </c>
      <c r="AW7" s="74">
        <f>ModelInput!AW7</f>
        <v>0</v>
      </c>
      <c r="AX7" s="74">
        <f>ModelInput!AX7</f>
        <v>0</v>
      </c>
      <c r="AY7" s="74">
        <f>ModelInput!AY7</f>
        <v>0</v>
      </c>
      <c r="AZ7" s="74">
        <f>ModelInput!AZ7</f>
        <v>0</v>
      </c>
      <c r="BA7" s="74">
        <f>ModelInput!BA7</f>
        <v>0</v>
      </c>
      <c r="BB7" s="74">
        <f>ModelInput!BB7</f>
        <v>0</v>
      </c>
      <c r="BC7" s="74">
        <f>ModelInput!BC7</f>
        <v>0</v>
      </c>
      <c r="BD7" s="74">
        <f>ModelInput!BD7</f>
        <v>0</v>
      </c>
      <c r="BE7" s="74">
        <f>ModelInput!BE7</f>
        <v>0</v>
      </c>
      <c r="BF7" s="74">
        <f>ModelInput!BF7</f>
        <v>0</v>
      </c>
      <c r="BG7" s="74">
        <f>ModelInput!BG7</f>
        <v>0</v>
      </c>
      <c r="BH7" s="74">
        <f>ModelInput!BH7</f>
        <v>0</v>
      </c>
      <c r="BI7" s="6"/>
      <c r="BJ7" s="6"/>
      <c r="BK7" s="6"/>
    </row>
    <row r="8" spans="1:63" ht="16.899999999999999">
      <c r="E8" s="4" t="s">
        <v>151</v>
      </c>
      <c r="G8" s="4" t="s">
        <v>150</v>
      </c>
      <c r="J8" s="4"/>
      <c r="K8" s="74"/>
      <c r="L8" s="74">
        <f>ModelInput!L8</f>
        <v>0</v>
      </c>
      <c r="M8" s="74">
        <f>ModelInput!M8</f>
        <v>0</v>
      </c>
      <c r="N8" s="74">
        <f>ModelInput!N8</f>
        <v>0</v>
      </c>
      <c r="O8" s="74">
        <f>ModelInput!O8</f>
        <v>0</v>
      </c>
      <c r="P8" s="74">
        <f>ModelInput!P8</f>
        <v>0</v>
      </c>
      <c r="Q8" s="74">
        <f>ModelInput!Q8</f>
        <v>0</v>
      </c>
      <c r="R8" s="74">
        <f>ModelInput!R8</f>
        <v>0</v>
      </c>
      <c r="S8" s="74">
        <f>ModelInput!S8</f>
        <v>1</v>
      </c>
      <c r="T8" s="74">
        <f>ModelInput!T8</f>
        <v>0</v>
      </c>
      <c r="U8" s="74">
        <f>ModelInput!U8</f>
        <v>0</v>
      </c>
      <c r="V8" s="74">
        <f>ModelInput!V8</f>
        <v>0</v>
      </c>
      <c r="W8" s="74">
        <f>ModelInput!W8</f>
        <v>0</v>
      </c>
      <c r="X8" s="74">
        <f>ModelInput!X8</f>
        <v>0</v>
      </c>
      <c r="Y8" s="74">
        <f>ModelInput!Y8</f>
        <v>0</v>
      </c>
      <c r="Z8" s="74">
        <f>ModelInput!Z8</f>
        <v>0</v>
      </c>
      <c r="AA8" s="74">
        <f>ModelInput!AA8</f>
        <v>0</v>
      </c>
      <c r="AB8" s="74">
        <f>ModelInput!AB8</f>
        <v>0</v>
      </c>
      <c r="AC8" s="74">
        <f>ModelInput!AC8</f>
        <v>0</v>
      </c>
      <c r="AD8" s="74">
        <f>ModelInput!AD8</f>
        <v>0</v>
      </c>
      <c r="AE8" s="74">
        <f>ModelInput!AE8</f>
        <v>0</v>
      </c>
      <c r="AF8" s="74">
        <f>ModelInput!AF8</f>
        <v>0</v>
      </c>
      <c r="AG8" s="74">
        <f>ModelInput!AG8</f>
        <v>0</v>
      </c>
      <c r="AH8" s="74">
        <f>ModelInput!AH8</f>
        <v>0</v>
      </c>
      <c r="AI8" s="74">
        <f>ModelInput!AI8</f>
        <v>0</v>
      </c>
      <c r="AJ8" s="74">
        <f>ModelInput!AJ8</f>
        <v>0</v>
      </c>
      <c r="AK8" s="74">
        <f>ModelInput!AK8</f>
        <v>0</v>
      </c>
      <c r="AL8" s="74">
        <f>ModelInput!AL8</f>
        <v>0</v>
      </c>
      <c r="AM8" s="74">
        <f>ModelInput!AM8</f>
        <v>0</v>
      </c>
      <c r="AN8" s="74">
        <f>ModelInput!AN8</f>
        <v>0</v>
      </c>
      <c r="AO8" s="74">
        <f>ModelInput!AO8</f>
        <v>0</v>
      </c>
      <c r="AP8" s="74">
        <f>ModelInput!AP8</f>
        <v>0</v>
      </c>
      <c r="AQ8" s="74">
        <f>ModelInput!AQ8</f>
        <v>0</v>
      </c>
      <c r="AR8" s="74">
        <f>ModelInput!AR8</f>
        <v>0</v>
      </c>
      <c r="AS8" s="74">
        <f>ModelInput!AS8</f>
        <v>0</v>
      </c>
      <c r="AT8" s="74">
        <f>ModelInput!AT8</f>
        <v>0</v>
      </c>
      <c r="AU8" s="74">
        <f>ModelInput!AU8</f>
        <v>0</v>
      </c>
      <c r="AV8" s="74">
        <f>ModelInput!AV8</f>
        <v>0</v>
      </c>
      <c r="AW8" s="74">
        <f>ModelInput!AW8</f>
        <v>0</v>
      </c>
      <c r="AX8" s="74">
        <f>ModelInput!AX8</f>
        <v>0</v>
      </c>
      <c r="AY8" s="74">
        <f>ModelInput!AY8</f>
        <v>0</v>
      </c>
      <c r="AZ8" s="74">
        <f>ModelInput!AZ8</f>
        <v>0</v>
      </c>
      <c r="BA8" s="74">
        <f>ModelInput!BA8</f>
        <v>0</v>
      </c>
      <c r="BB8" s="74">
        <f>ModelInput!BB8</f>
        <v>0</v>
      </c>
      <c r="BC8" s="74">
        <f>ModelInput!BC8</f>
        <v>0</v>
      </c>
      <c r="BD8" s="74">
        <f>ModelInput!BD8</f>
        <v>0</v>
      </c>
      <c r="BE8" s="74">
        <f>ModelInput!BE8</f>
        <v>0</v>
      </c>
      <c r="BF8" s="74">
        <f>ModelInput!BF8</f>
        <v>0</v>
      </c>
      <c r="BG8" s="74">
        <f>ModelInput!BG8</f>
        <v>0</v>
      </c>
      <c r="BH8" s="74">
        <f>ModelInput!BH8</f>
        <v>0</v>
      </c>
      <c r="BI8" s="6"/>
      <c r="BJ8" s="6"/>
      <c r="BK8" s="6"/>
    </row>
    <row r="9" spans="1:63" ht="16.899999999999999">
      <c r="E9" s="4" t="s">
        <v>152</v>
      </c>
      <c r="G9" s="4" t="s">
        <v>150</v>
      </c>
      <c r="J9" s="4"/>
      <c r="K9" s="75"/>
      <c r="L9" s="75">
        <f>ModelInput!L9</f>
        <v>0</v>
      </c>
      <c r="M9" s="75">
        <f>ModelInput!M9</f>
        <v>0</v>
      </c>
      <c r="N9" s="75">
        <f>ModelInput!N9</f>
        <v>0</v>
      </c>
      <c r="O9" s="75">
        <f>ModelInput!O9</f>
        <v>0</v>
      </c>
      <c r="P9" s="75">
        <f>ModelInput!P9</f>
        <v>0</v>
      </c>
      <c r="Q9" s="75">
        <f>ModelInput!Q9</f>
        <v>0</v>
      </c>
      <c r="R9" s="75">
        <f>ModelInput!R9</f>
        <v>0</v>
      </c>
      <c r="S9" s="75">
        <f>ModelInput!S9</f>
        <v>1</v>
      </c>
      <c r="T9" s="75">
        <f>ModelInput!T9</f>
        <v>1</v>
      </c>
      <c r="U9" s="75">
        <f>ModelInput!U9</f>
        <v>1</v>
      </c>
      <c r="V9" s="75">
        <f>ModelInput!V9</f>
        <v>1</v>
      </c>
      <c r="W9" s="75">
        <f>ModelInput!W9</f>
        <v>1</v>
      </c>
      <c r="X9" s="75">
        <f>ModelInput!X9</f>
        <v>1</v>
      </c>
      <c r="Y9" s="75">
        <f>ModelInput!Y9</f>
        <v>1</v>
      </c>
      <c r="Z9" s="75">
        <f>ModelInput!Z9</f>
        <v>1</v>
      </c>
      <c r="AA9" s="75">
        <f>ModelInput!AA9</f>
        <v>1</v>
      </c>
      <c r="AB9" s="75">
        <f>ModelInput!AB9</f>
        <v>1</v>
      </c>
      <c r="AC9" s="75">
        <f>ModelInput!AC9</f>
        <v>1</v>
      </c>
      <c r="AD9" s="75">
        <f>ModelInput!AD9</f>
        <v>1</v>
      </c>
      <c r="AE9" s="75">
        <f>ModelInput!AE9</f>
        <v>1</v>
      </c>
      <c r="AF9" s="75">
        <f>ModelInput!AF9</f>
        <v>1</v>
      </c>
      <c r="AG9" s="75">
        <f>ModelInput!AG9</f>
        <v>1</v>
      </c>
      <c r="AH9" s="75">
        <f>ModelInput!AH9</f>
        <v>1</v>
      </c>
      <c r="AI9" s="75">
        <f>ModelInput!AI9</f>
        <v>1</v>
      </c>
      <c r="AJ9" s="75">
        <f>ModelInput!AJ9</f>
        <v>1</v>
      </c>
      <c r="AK9" s="75">
        <f>ModelInput!AK9</f>
        <v>1</v>
      </c>
      <c r="AL9" s="75">
        <f>ModelInput!AL9</f>
        <v>1</v>
      </c>
      <c r="AM9" s="75">
        <f>ModelInput!AM9</f>
        <v>1</v>
      </c>
      <c r="AN9" s="75">
        <f>ModelInput!AN9</f>
        <v>1</v>
      </c>
      <c r="AO9" s="75">
        <f>ModelInput!AO9</f>
        <v>1</v>
      </c>
      <c r="AP9" s="75">
        <f>ModelInput!AP9</f>
        <v>1</v>
      </c>
      <c r="AQ9" s="75">
        <f>ModelInput!AQ9</f>
        <v>1</v>
      </c>
      <c r="AR9" s="75">
        <f>ModelInput!AR9</f>
        <v>1</v>
      </c>
      <c r="AS9" s="75">
        <f>ModelInput!AS9</f>
        <v>0</v>
      </c>
      <c r="AT9" s="75">
        <f>ModelInput!AT9</f>
        <v>0</v>
      </c>
      <c r="AU9" s="75">
        <f>ModelInput!AU9</f>
        <v>0</v>
      </c>
      <c r="AV9" s="75">
        <f>ModelInput!AV9</f>
        <v>0</v>
      </c>
      <c r="AW9" s="75">
        <f>ModelInput!AW9</f>
        <v>0</v>
      </c>
      <c r="AX9" s="75">
        <f>ModelInput!AX9</f>
        <v>0</v>
      </c>
      <c r="AY9" s="75">
        <f>ModelInput!AY9</f>
        <v>0</v>
      </c>
      <c r="AZ9" s="75">
        <f>ModelInput!AZ9</f>
        <v>0</v>
      </c>
      <c r="BA9" s="75">
        <f>ModelInput!BA9</f>
        <v>0</v>
      </c>
      <c r="BB9" s="75">
        <f>ModelInput!BB9</f>
        <v>0</v>
      </c>
      <c r="BC9" s="75">
        <f>ModelInput!BC9</f>
        <v>0</v>
      </c>
      <c r="BD9" s="75">
        <f>ModelInput!BD9</f>
        <v>0</v>
      </c>
      <c r="BE9" s="75">
        <f>ModelInput!BE9</f>
        <v>0</v>
      </c>
      <c r="BF9" s="75">
        <f>ModelInput!BF9</f>
        <v>0</v>
      </c>
      <c r="BG9" s="75">
        <f>ModelInput!BG9</f>
        <v>0</v>
      </c>
      <c r="BH9" s="75">
        <f>ModelInput!BH9</f>
        <v>0</v>
      </c>
      <c r="BI9" s="6"/>
      <c r="BJ9" s="6"/>
      <c r="BK9" s="6"/>
    </row>
    <row r="10" spans="1:63" ht="16.899999999999999">
      <c r="E10" s="4" t="s">
        <v>156</v>
      </c>
      <c r="G10" s="4" t="s">
        <v>150</v>
      </c>
      <c r="J10" s="4"/>
      <c r="K10" s="75"/>
      <c r="L10" s="75">
        <f>ModelInput!L12</f>
        <v>0</v>
      </c>
      <c r="M10" s="75">
        <f>ModelInput!M12</f>
        <v>0</v>
      </c>
      <c r="N10" s="75">
        <f>ModelInput!N12</f>
        <v>0</v>
      </c>
      <c r="O10" s="75">
        <f>ModelInput!O12</f>
        <v>0</v>
      </c>
      <c r="P10" s="75">
        <f>ModelInput!P12</f>
        <v>0</v>
      </c>
      <c r="Q10" s="75">
        <f>ModelInput!Q12</f>
        <v>0</v>
      </c>
      <c r="R10" s="75">
        <f>ModelInput!R12</f>
        <v>0</v>
      </c>
      <c r="S10" s="75">
        <f>ModelInput!S12</f>
        <v>1</v>
      </c>
      <c r="T10" s="75">
        <f>ModelInput!T12</f>
        <v>0</v>
      </c>
      <c r="U10" s="75">
        <f>ModelInput!U12</f>
        <v>0</v>
      </c>
      <c r="V10" s="75">
        <f>ModelInput!V12</f>
        <v>0</v>
      </c>
      <c r="W10" s="75">
        <f>ModelInput!W12</f>
        <v>0</v>
      </c>
      <c r="X10" s="75">
        <f>ModelInput!X12</f>
        <v>0</v>
      </c>
      <c r="Y10" s="75">
        <f>ModelInput!Y12</f>
        <v>0</v>
      </c>
      <c r="Z10" s="75">
        <f>ModelInput!Z12</f>
        <v>0</v>
      </c>
      <c r="AA10" s="75">
        <f>ModelInput!AA12</f>
        <v>0</v>
      </c>
      <c r="AB10" s="75">
        <f>ModelInput!AB12</f>
        <v>0</v>
      </c>
      <c r="AC10" s="75">
        <f>ModelInput!AC12</f>
        <v>0</v>
      </c>
      <c r="AD10" s="75">
        <f>ModelInput!AD12</f>
        <v>0</v>
      </c>
      <c r="AE10" s="75">
        <f>ModelInput!AE12</f>
        <v>0</v>
      </c>
      <c r="AF10" s="75">
        <f>ModelInput!AF12</f>
        <v>0</v>
      </c>
      <c r="AG10" s="75">
        <f>ModelInput!AG12</f>
        <v>0</v>
      </c>
      <c r="AH10" s="75">
        <f>ModelInput!AH12</f>
        <v>0</v>
      </c>
      <c r="AI10" s="75">
        <f>ModelInput!AI12</f>
        <v>0</v>
      </c>
      <c r="AJ10" s="75">
        <f>ModelInput!AJ12</f>
        <v>0</v>
      </c>
      <c r="AK10" s="75">
        <f>ModelInput!AK12</f>
        <v>0</v>
      </c>
      <c r="AL10" s="75">
        <f>ModelInput!AL12</f>
        <v>0</v>
      </c>
      <c r="AM10" s="75">
        <f>ModelInput!AM12</f>
        <v>0</v>
      </c>
      <c r="AN10" s="75">
        <f>ModelInput!AN12</f>
        <v>0</v>
      </c>
      <c r="AO10" s="75">
        <f>ModelInput!AO12</f>
        <v>0</v>
      </c>
      <c r="AP10" s="75">
        <f>ModelInput!AP12</f>
        <v>0</v>
      </c>
      <c r="AQ10" s="75">
        <f>ModelInput!AQ12</f>
        <v>0</v>
      </c>
      <c r="AR10" s="75">
        <f>ModelInput!AR12</f>
        <v>0</v>
      </c>
      <c r="AS10" s="75">
        <f>ModelInput!AS12</f>
        <v>0</v>
      </c>
      <c r="AT10" s="75">
        <f>ModelInput!AT12</f>
        <v>0</v>
      </c>
      <c r="AU10" s="75">
        <f>ModelInput!AU12</f>
        <v>0</v>
      </c>
      <c r="AV10" s="75">
        <f>ModelInput!AV12</f>
        <v>0</v>
      </c>
      <c r="AW10" s="75">
        <f>ModelInput!AW12</f>
        <v>0</v>
      </c>
      <c r="AX10" s="75">
        <f>ModelInput!AX12</f>
        <v>0</v>
      </c>
      <c r="AY10" s="75">
        <f>ModelInput!AY12</f>
        <v>0</v>
      </c>
      <c r="AZ10" s="75">
        <f>ModelInput!AZ12</f>
        <v>0</v>
      </c>
      <c r="BA10" s="75">
        <f>ModelInput!BA12</f>
        <v>0</v>
      </c>
      <c r="BB10" s="75">
        <f>ModelInput!BB12</f>
        <v>0</v>
      </c>
      <c r="BC10" s="75">
        <f>ModelInput!BC12</f>
        <v>0</v>
      </c>
      <c r="BD10" s="75">
        <f>ModelInput!BD12</f>
        <v>0</v>
      </c>
      <c r="BE10" s="75">
        <f>ModelInput!BE12</f>
        <v>0</v>
      </c>
      <c r="BF10" s="75">
        <f>ModelInput!BF12</f>
        <v>0</v>
      </c>
      <c r="BG10" s="75">
        <f>ModelInput!BG12</f>
        <v>0</v>
      </c>
      <c r="BH10" s="75">
        <f>ModelInput!BH12</f>
        <v>0</v>
      </c>
      <c r="BI10" s="6"/>
      <c r="BJ10" s="6"/>
      <c r="BK10" s="6"/>
    </row>
    <row r="11" spans="1:63" ht="16.899999999999999">
      <c r="E11" s="4" t="s">
        <v>157</v>
      </c>
      <c r="G11" s="4" t="s">
        <v>150</v>
      </c>
      <c r="J11" s="4"/>
      <c r="K11" s="75"/>
      <c r="L11" s="75">
        <f>ModelInput!L13</f>
        <v>0</v>
      </c>
      <c r="M11" s="75">
        <f>ModelInput!M13</f>
        <v>0</v>
      </c>
      <c r="N11" s="75">
        <f>ModelInput!N13</f>
        <v>0</v>
      </c>
      <c r="O11" s="75">
        <f>ModelInput!O13</f>
        <v>0</v>
      </c>
      <c r="P11" s="75">
        <f>ModelInput!P13</f>
        <v>0</v>
      </c>
      <c r="Q11" s="75">
        <f>ModelInput!Q13</f>
        <v>0</v>
      </c>
      <c r="R11" s="75">
        <f>ModelInput!R13</f>
        <v>0</v>
      </c>
      <c r="S11" s="75">
        <f>ModelInput!S13</f>
        <v>0</v>
      </c>
      <c r="T11" s="75">
        <f>ModelInput!T13</f>
        <v>0</v>
      </c>
      <c r="U11" s="75">
        <f>ModelInput!U13</f>
        <v>0</v>
      </c>
      <c r="V11" s="75">
        <f>ModelInput!V13</f>
        <v>0</v>
      </c>
      <c r="W11" s="75">
        <f>ModelInput!W13</f>
        <v>0</v>
      </c>
      <c r="X11" s="75">
        <f>ModelInput!X13</f>
        <v>0</v>
      </c>
      <c r="Y11" s="75">
        <f>ModelInput!Y13</f>
        <v>0</v>
      </c>
      <c r="Z11" s="75">
        <f>ModelInput!Z13</f>
        <v>0</v>
      </c>
      <c r="AA11" s="75">
        <f>ModelInput!AA13</f>
        <v>0</v>
      </c>
      <c r="AB11" s="75">
        <f>ModelInput!AB13</f>
        <v>0</v>
      </c>
      <c r="AC11" s="75">
        <f>ModelInput!AC13</f>
        <v>0</v>
      </c>
      <c r="AD11" s="75">
        <f>ModelInput!AD13</f>
        <v>0</v>
      </c>
      <c r="AE11" s="75">
        <f>ModelInput!AE13</f>
        <v>0</v>
      </c>
      <c r="AF11" s="75">
        <f>ModelInput!AF13</f>
        <v>0</v>
      </c>
      <c r="AG11" s="75">
        <f>ModelInput!AG13</f>
        <v>0</v>
      </c>
      <c r="AH11" s="75">
        <f>ModelInput!AH13</f>
        <v>0</v>
      </c>
      <c r="AI11" s="75">
        <f>ModelInput!AI13</f>
        <v>0</v>
      </c>
      <c r="AJ11" s="75">
        <f>ModelInput!AJ13</f>
        <v>0</v>
      </c>
      <c r="AK11" s="75">
        <f>ModelInput!AK13</f>
        <v>0</v>
      </c>
      <c r="AL11" s="75">
        <f>ModelInput!AL13</f>
        <v>0</v>
      </c>
      <c r="AM11" s="75">
        <f>ModelInput!AM13</f>
        <v>0</v>
      </c>
      <c r="AN11" s="75">
        <f>ModelInput!AN13</f>
        <v>0</v>
      </c>
      <c r="AO11" s="75">
        <f>ModelInput!AO13</f>
        <v>0</v>
      </c>
      <c r="AP11" s="75">
        <f>ModelInput!AP13</f>
        <v>0</v>
      </c>
      <c r="AQ11" s="75">
        <f>ModelInput!AQ13</f>
        <v>0</v>
      </c>
      <c r="AR11" s="75">
        <f>ModelInput!AR13</f>
        <v>1</v>
      </c>
      <c r="AS11" s="75">
        <f>ModelInput!AS13</f>
        <v>0</v>
      </c>
      <c r="AT11" s="75">
        <f>ModelInput!AT13</f>
        <v>0</v>
      </c>
      <c r="AU11" s="75">
        <f>ModelInput!AU13</f>
        <v>0</v>
      </c>
      <c r="AV11" s="75">
        <f>ModelInput!AV13</f>
        <v>0</v>
      </c>
      <c r="AW11" s="75">
        <f>ModelInput!AW13</f>
        <v>0</v>
      </c>
      <c r="AX11" s="75">
        <f>ModelInput!AX13</f>
        <v>0</v>
      </c>
      <c r="AY11" s="75">
        <f>ModelInput!AY13</f>
        <v>0</v>
      </c>
      <c r="AZ11" s="75">
        <f>ModelInput!AZ13</f>
        <v>0</v>
      </c>
      <c r="BA11" s="75">
        <f>ModelInput!BA13</f>
        <v>0</v>
      </c>
      <c r="BB11" s="75">
        <f>ModelInput!BB13</f>
        <v>0</v>
      </c>
      <c r="BC11" s="75">
        <f>ModelInput!BC13</f>
        <v>0</v>
      </c>
      <c r="BD11" s="75">
        <f>ModelInput!BD13</f>
        <v>0</v>
      </c>
      <c r="BE11" s="75">
        <f>ModelInput!BE13</f>
        <v>0</v>
      </c>
      <c r="BF11" s="75">
        <f>ModelInput!BF13</f>
        <v>0</v>
      </c>
      <c r="BG11" s="75">
        <f>ModelInput!BG13</f>
        <v>0</v>
      </c>
      <c r="BH11" s="75">
        <f>ModelInput!BH13</f>
        <v>0</v>
      </c>
      <c r="BI11" s="6"/>
      <c r="BJ11" s="6"/>
      <c r="BK11" s="6"/>
    </row>
    <row r="12" spans="1:63" ht="16.899999999999999">
      <c r="E12" s="4" t="s">
        <v>171</v>
      </c>
      <c r="G12" s="4" t="s">
        <v>87</v>
      </c>
      <c r="J12" s="4"/>
      <c r="K12" s="76"/>
      <c r="L12" s="76">
        <f>ModelInput!L19</f>
        <v>0</v>
      </c>
      <c r="M12" s="76">
        <f>ModelInput!M19</f>
        <v>0</v>
      </c>
      <c r="N12" s="76">
        <f>ModelInput!N19</f>
        <v>0</v>
      </c>
      <c r="O12" s="76">
        <f>ModelInput!O19</f>
        <v>0</v>
      </c>
      <c r="P12" s="76">
        <f>ModelInput!P19</f>
        <v>0.94246575342465755</v>
      </c>
      <c r="Q12" s="76">
        <f>ModelInput!Q19</f>
        <v>1</v>
      </c>
      <c r="R12" s="76">
        <f>ModelInput!R19</f>
        <v>1</v>
      </c>
      <c r="S12" s="76">
        <f>ModelInput!S19</f>
        <v>0.33150684931506852</v>
      </c>
      <c r="T12" s="76">
        <f>ModelInput!T19</f>
        <v>0</v>
      </c>
      <c r="U12" s="76">
        <f>ModelInput!U19</f>
        <v>0</v>
      </c>
      <c r="V12" s="76">
        <f>ModelInput!V19</f>
        <v>0</v>
      </c>
      <c r="W12" s="76">
        <f>ModelInput!W19</f>
        <v>0</v>
      </c>
      <c r="X12" s="76">
        <f>ModelInput!X19</f>
        <v>0</v>
      </c>
      <c r="Y12" s="76">
        <f>ModelInput!Y19</f>
        <v>0</v>
      </c>
      <c r="Z12" s="76">
        <f>ModelInput!Z19</f>
        <v>0</v>
      </c>
      <c r="AA12" s="76">
        <f>ModelInput!AA19</f>
        <v>0</v>
      </c>
      <c r="AB12" s="76">
        <f>ModelInput!AB19</f>
        <v>0</v>
      </c>
      <c r="AC12" s="76">
        <f>ModelInput!AC19</f>
        <v>0</v>
      </c>
      <c r="AD12" s="76">
        <f>ModelInput!AD19</f>
        <v>0</v>
      </c>
      <c r="AE12" s="76">
        <f>ModelInput!AE19</f>
        <v>0</v>
      </c>
      <c r="AF12" s="76">
        <f>ModelInput!AF19</f>
        <v>0</v>
      </c>
      <c r="AG12" s="76">
        <f>ModelInput!AG19</f>
        <v>0</v>
      </c>
      <c r="AH12" s="76">
        <f>ModelInput!AH19</f>
        <v>0</v>
      </c>
      <c r="AI12" s="76">
        <f>ModelInput!AI19</f>
        <v>0</v>
      </c>
      <c r="AJ12" s="76">
        <f>ModelInput!AJ19</f>
        <v>0</v>
      </c>
      <c r="AK12" s="76">
        <f>ModelInput!AK19</f>
        <v>0</v>
      </c>
      <c r="AL12" s="76">
        <f>ModelInput!AL19</f>
        <v>0</v>
      </c>
      <c r="AM12" s="76">
        <f>ModelInput!AM19</f>
        <v>0</v>
      </c>
      <c r="AN12" s="76">
        <f>ModelInput!AN19</f>
        <v>0</v>
      </c>
      <c r="AO12" s="76">
        <f>ModelInput!AO19</f>
        <v>0</v>
      </c>
      <c r="AP12" s="76">
        <f>ModelInput!AP19</f>
        <v>0</v>
      </c>
      <c r="AQ12" s="76">
        <f>ModelInput!AQ19</f>
        <v>0</v>
      </c>
      <c r="AR12" s="76">
        <f>ModelInput!AR19</f>
        <v>0</v>
      </c>
      <c r="AS12" s="76">
        <f>ModelInput!AS19</f>
        <v>0</v>
      </c>
      <c r="AT12" s="76">
        <f>ModelInput!AT19</f>
        <v>0</v>
      </c>
      <c r="AU12" s="76">
        <f>ModelInput!AU19</f>
        <v>0</v>
      </c>
      <c r="AV12" s="76">
        <f>ModelInput!AV19</f>
        <v>0</v>
      </c>
      <c r="AW12" s="76">
        <f>ModelInput!AW19</f>
        <v>0</v>
      </c>
      <c r="AX12" s="76">
        <f>ModelInput!AX19</f>
        <v>0</v>
      </c>
      <c r="AY12" s="76">
        <f>ModelInput!AY19</f>
        <v>0</v>
      </c>
      <c r="AZ12" s="76">
        <f>ModelInput!AZ19</f>
        <v>0</v>
      </c>
      <c r="BA12" s="76">
        <f>ModelInput!BA19</f>
        <v>0</v>
      </c>
      <c r="BB12" s="76">
        <f>ModelInput!BB19</f>
        <v>0</v>
      </c>
      <c r="BC12" s="76">
        <f>ModelInput!BC19</f>
        <v>0</v>
      </c>
      <c r="BD12" s="76">
        <f>ModelInput!BD19</f>
        <v>0</v>
      </c>
      <c r="BE12" s="76">
        <f>ModelInput!BE19</f>
        <v>0</v>
      </c>
      <c r="BF12" s="76">
        <f>ModelInput!BF19</f>
        <v>0</v>
      </c>
      <c r="BG12" s="76">
        <f>ModelInput!BG19</f>
        <v>0</v>
      </c>
      <c r="BH12" s="76">
        <f>ModelInput!BH19</f>
        <v>0</v>
      </c>
      <c r="BI12" s="6"/>
      <c r="BJ12" s="6"/>
      <c r="BK12" s="6"/>
    </row>
    <row r="13" spans="1:63" ht="16.899999999999999">
      <c r="E13" s="4" t="s">
        <v>172</v>
      </c>
      <c r="G13" s="4" t="s">
        <v>87</v>
      </c>
      <c r="J13" s="4"/>
      <c r="K13" s="76"/>
      <c r="L13" s="76">
        <f>ModelInput!L20</f>
        <v>0</v>
      </c>
      <c r="M13" s="76">
        <f>ModelInput!M20</f>
        <v>0</v>
      </c>
      <c r="N13" s="76">
        <f>ModelInput!N20</f>
        <v>0</v>
      </c>
      <c r="O13" s="76">
        <f>ModelInput!O20</f>
        <v>0</v>
      </c>
      <c r="P13" s="76">
        <f>ModelInput!P20</f>
        <v>0</v>
      </c>
      <c r="Q13" s="76">
        <f>ModelInput!Q20</f>
        <v>0</v>
      </c>
      <c r="R13" s="76">
        <f>ModelInput!R20</f>
        <v>0</v>
      </c>
      <c r="S13" s="76">
        <f>ModelInput!S20</f>
        <v>0.48219178082191783</v>
      </c>
      <c r="T13" s="76">
        <f>ModelInput!T20</f>
        <v>0</v>
      </c>
      <c r="U13" s="76">
        <f>ModelInput!U20</f>
        <v>0</v>
      </c>
      <c r="V13" s="76">
        <f>ModelInput!V20</f>
        <v>0</v>
      </c>
      <c r="W13" s="76">
        <f>ModelInput!W20</f>
        <v>0</v>
      </c>
      <c r="X13" s="76">
        <f>ModelInput!X20</f>
        <v>0</v>
      </c>
      <c r="Y13" s="76">
        <f>ModelInput!Y20</f>
        <v>0</v>
      </c>
      <c r="Z13" s="76">
        <f>ModelInput!Z20</f>
        <v>0</v>
      </c>
      <c r="AA13" s="76">
        <f>ModelInput!AA20</f>
        <v>0</v>
      </c>
      <c r="AB13" s="76">
        <f>ModelInput!AB20</f>
        <v>0</v>
      </c>
      <c r="AC13" s="76">
        <f>ModelInput!AC20</f>
        <v>0</v>
      </c>
      <c r="AD13" s="76">
        <f>ModelInput!AD20</f>
        <v>0</v>
      </c>
      <c r="AE13" s="76">
        <f>ModelInput!AE20</f>
        <v>0</v>
      </c>
      <c r="AF13" s="76">
        <f>ModelInput!AF20</f>
        <v>0</v>
      </c>
      <c r="AG13" s="76">
        <f>ModelInput!AG20</f>
        <v>0</v>
      </c>
      <c r="AH13" s="76">
        <f>ModelInput!AH20</f>
        <v>0</v>
      </c>
      <c r="AI13" s="76">
        <f>ModelInput!AI20</f>
        <v>0</v>
      </c>
      <c r="AJ13" s="76">
        <f>ModelInput!AJ20</f>
        <v>0</v>
      </c>
      <c r="AK13" s="76">
        <f>ModelInput!AK20</f>
        <v>0</v>
      </c>
      <c r="AL13" s="76">
        <f>ModelInput!AL20</f>
        <v>0</v>
      </c>
      <c r="AM13" s="76">
        <f>ModelInput!AM20</f>
        <v>0</v>
      </c>
      <c r="AN13" s="76">
        <f>ModelInput!AN20</f>
        <v>0</v>
      </c>
      <c r="AO13" s="76">
        <f>ModelInput!AO20</f>
        <v>0</v>
      </c>
      <c r="AP13" s="76">
        <f>ModelInput!AP20</f>
        <v>0</v>
      </c>
      <c r="AQ13" s="76">
        <f>ModelInput!AQ20</f>
        <v>0</v>
      </c>
      <c r="AR13" s="76">
        <f>ModelInput!AR20</f>
        <v>0</v>
      </c>
      <c r="AS13" s="76">
        <f>ModelInput!AS20</f>
        <v>0</v>
      </c>
      <c r="AT13" s="76">
        <f>ModelInput!AT20</f>
        <v>0</v>
      </c>
      <c r="AU13" s="76">
        <f>ModelInput!AU20</f>
        <v>0</v>
      </c>
      <c r="AV13" s="76">
        <f>ModelInput!AV20</f>
        <v>0</v>
      </c>
      <c r="AW13" s="76">
        <f>ModelInput!AW20</f>
        <v>0</v>
      </c>
      <c r="AX13" s="76">
        <f>ModelInput!AX20</f>
        <v>0</v>
      </c>
      <c r="AY13" s="76">
        <f>ModelInput!AY20</f>
        <v>0</v>
      </c>
      <c r="AZ13" s="76">
        <f>ModelInput!AZ20</f>
        <v>0</v>
      </c>
      <c r="BA13" s="76">
        <f>ModelInput!BA20</f>
        <v>0</v>
      </c>
      <c r="BB13" s="76">
        <f>ModelInput!BB20</f>
        <v>0</v>
      </c>
      <c r="BC13" s="76">
        <f>ModelInput!BC20</f>
        <v>0</v>
      </c>
      <c r="BD13" s="76">
        <f>ModelInput!BD20</f>
        <v>0</v>
      </c>
      <c r="BE13" s="76">
        <f>ModelInput!BE20</f>
        <v>0</v>
      </c>
      <c r="BF13" s="76">
        <f>ModelInput!BF20</f>
        <v>0</v>
      </c>
      <c r="BG13" s="76">
        <f>ModelInput!BG20</f>
        <v>0</v>
      </c>
      <c r="BH13" s="76">
        <f>ModelInput!BH20</f>
        <v>0</v>
      </c>
      <c r="BI13" s="6"/>
      <c r="BJ13" s="6"/>
      <c r="BK13" s="6"/>
    </row>
    <row r="14" spans="1:63" ht="16.899999999999999">
      <c r="E14" s="4" t="s">
        <v>173</v>
      </c>
      <c r="G14" s="4" t="s">
        <v>87</v>
      </c>
      <c r="J14" s="4"/>
      <c r="K14" s="77"/>
      <c r="L14" s="77">
        <f>ModelInput!L24</f>
        <v>0</v>
      </c>
      <c r="M14" s="77">
        <f>ModelInput!M24</f>
        <v>0</v>
      </c>
      <c r="N14" s="77">
        <f>ModelInput!N24</f>
        <v>0</v>
      </c>
      <c r="O14" s="77">
        <f>ModelInput!O24</f>
        <v>0</v>
      </c>
      <c r="P14" s="77">
        <f>ModelInput!P24</f>
        <v>0</v>
      </c>
      <c r="Q14" s="77">
        <f>ModelInput!Q24</f>
        <v>0</v>
      </c>
      <c r="R14" s="77">
        <f>ModelInput!R24</f>
        <v>0</v>
      </c>
      <c r="S14" s="77">
        <f>ModelInput!S24</f>
        <v>0.18630136986301371</v>
      </c>
      <c r="T14" s="77">
        <f>ModelInput!T24</f>
        <v>1</v>
      </c>
      <c r="U14" s="77">
        <f>ModelInput!U24</f>
        <v>1</v>
      </c>
      <c r="V14" s="77">
        <f>ModelInput!V24</f>
        <v>1</v>
      </c>
      <c r="W14" s="77">
        <f>ModelInput!W24</f>
        <v>1</v>
      </c>
      <c r="X14" s="77">
        <f>ModelInput!X24</f>
        <v>1</v>
      </c>
      <c r="Y14" s="77">
        <f>ModelInput!Y24</f>
        <v>1</v>
      </c>
      <c r="Z14" s="77">
        <f>ModelInput!Z24</f>
        <v>1</v>
      </c>
      <c r="AA14" s="77">
        <f>ModelInput!AA24</f>
        <v>1</v>
      </c>
      <c r="AB14" s="77">
        <f>ModelInput!AB24</f>
        <v>1</v>
      </c>
      <c r="AC14" s="77">
        <f>ModelInput!AC24</f>
        <v>1</v>
      </c>
      <c r="AD14" s="77">
        <f>ModelInput!AD24</f>
        <v>1</v>
      </c>
      <c r="AE14" s="77">
        <f>ModelInput!AE24</f>
        <v>1</v>
      </c>
      <c r="AF14" s="77">
        <f>ModelInput!AF24</f>
        <v>1</v>
      </c>
      <c r="AG14" s="77">
        <f>ModelInput!AG24</f>
        <v>1</v>
      </c>
      <c r="AH14" s="77">
        <f>ModelInput!AH24</f>
        <v>1</v>
      </c>
      <c r="AI14" s="77">
        <f>ModelInput!AI24</f>
        <v>1</v>
      </c>
      <c r="AJ14" s="77">
        <f>ModelInput!AJ24</f>
        <v>1</v>
      </c>
      <c r="AK14" s="77">
        <f>ModelInput!AK24</f>
        <v>1</v>
      </c>
      <c r="AL14" s="77">
        <f>ModelInput!AL24</f>
        <v>1</v>
      </c>
      <c r="AM14" s="77">
        <f>ModelInput!AM24</f>
        <v>1</v>
      </c>
      <c r="AN14" s="77">
        <f>ModelInput!AN24</f>
        <v>1</v>
      </c>
      <c r="AO14" s="77">
        <f>ModelInput!AO24</f>
        <v>1</v>
      </c>
      <c r="AP14" s="77">
        <f>ModelInput!AP24</f>
        <v>1</v>
      </c>
      <c r="AQ14" s="77">
        <f>ModelInput!AQ24</f>
        <v>1</v>
      </c>
      <c r="AR14" s="77">
        <f>ModelInput!AR24</f>
        <v>0.81369863013698629</v>
      </c>
      <c r="AS14" s="77">
        <f>ModelInput!AS24</f>
        <v>0</v>
      </c>
      <c r="AT14" s="77">
        <f>ModelInput!AT24</f>
        <v>0</v>
      </c>
      <c r="AU14" s="77">
        <f>ModelInput!AU24</f>
        <v>0</v>
      </c>
      <c r="AV14" s="77">
        <f>ModelInput!AV24</f>
        <v>0</v>
      </c>
      <c r="AW14" s="77">
        <f>ModelInput!AW24</f>
        <v>0</v>
      </c>
      <c r="AX14" s="77">
        <f>ModelInput!AX24</f>
        <v>0</v>
      </c>
      <c r="AY14" s="77">
        <f>ModelInput!AY24</f>
        <v>0</v>
      </c>
      <c r="AZ14" s="77">
        <f>ModelInput!AZ24</f>
        <v>0</v>
      </c>
      <c r="BA14" s="77">
        <f>ModelInput!BA24</f>
        <v>0</v>
      </c>
      <c r="BB14" s="77">
        <f>ModelInput!BB24</f>
        <v>0</v>
      </c>
      <c r="BC14" s="77">
        <f>ModelInput!BC24</f>
        <v>0</v>
      </c>
      <c r="BD14" s="77">
        <f>ModelInput!BD24</f>
        <v>0</v>
      </c>
      <c r="BE14" s="77">
        <f>ModelInput!BE24</f>
        <v>0</v>
      </c>
      <c r="BF14" s="77">
        <f>ModelInput!BF24</f>
        <v>0</v>
      </c>
      <c r="BG14" s="77">
        <f>ModelInput!BG24</f>
        <v>0</v>
      </c>
      <c r="BH14" s="77">
        <f>ModelInput!BH24</f>
        <v>0</v>
      </c>
      <c r="BI14" s="6"/>
      <c r="BJ14" s="6"/>
      <c r="BK14" s="6"/>
    </row>
    <row r="15" spans="1:63" ht="16.899999999999999">
      <c r="E15" s="4" t="s">
        <v>174</v>
      </c>
      <c r="G15" s="4" t="s">
        <v>175</v>
      </c>
      <c r="J15" s="4"/>
      <c r="K15" s="77"/>
      <c r="L15" s="75">
        <f>ModelInput!L25</f>
        <v>0</v>
      </c>
      <c r="M15" s="75">
        <f>ModelInput!M25</f>
        <v>0</v>
      </c>
      <c r="N15" s="75">
        <f>ModelInput!N25</f>
        <v>0</v>
      </c>
      <c r="O15" s="75">
        <f>ModelInput!O25</f>
        <v>0</v>
      </c>
      <c r="P15" s="75">
        <f>ModelInput!P25</f>
        <v>1</v>
      </c>
      <c r="Q15" s="75">
        <f>ModelInput!Q25</f>
        <v>2</v>
      </c>
      <c r="R15" s="75">
        <f>ModelInput!R25</f>
        <v>3</v>
      </c>
      <c r="S15" s="75">
        <f>ModelInput!S25</f>
        <v>4</v>
      </c>
      <c r="T15" s="75">
        <f>ModelInput!T25</f>
        <v>5</v>
      </c>
      <c r="U15" s="75">
        <f>ModelInput!U25</f>
        <v>6</v>
      </c>
      <c r="V15" s="75">
        <f>ModelInput!V25</f>
        <v>7</v>
      </c>
      <c r="W15" s="75">
        <f>ModelInput!W25</f>
        <v>8</v>
      </c>
      <c r="X15" s="75">
        <f>ModelInput!X25</f>
        <v>9</v>
      </c>
      <c r="Y15" s="75">
        <f>ModelInput!Y25</f>
        <v>10</v>
      </c>
      <c r="Z15" s="75">
        <f>ModelInput!Z25</f>
        <v>11</v>
      </c>
      <c r="AA15" s="75">
        <f>ModelInput!AA25</f>
        <v>12</v>
      </c>
      <c r="AB15" s="75">
        <f>ModelInput!AB25</f>
        <v>13</v>
      </c>
      <c r="AC15" s="75">
        <f>ModelInput!AC25</f>
        <v>14</v>
      </c>
      <c r="AD15" s="75">
        <f>ModelInput!AD25</f>
        <v>15</v>
      </c>
      <c r="AE15" s="75">
        <f>ModelInput!AE25</f>
        <v>16</v>
      </c>
      <c r="AF15" s="75">
        <f>ModelInput!AF25</f>
        <v>17</v>
      </c>
      <c r="AG15" s="75">
        <f>ModelInput!AG25</f>
        <v>18</v>
      </c>
      <c r="AH15" s="75">
        <f>ModelInput!AH25</f>
        <v>19</v>
      </c>
      <c r="AI15" s="75">
        <f>ModelInput!AI25</f>
        <v>20</v>
      </c>
      <c r="AJ15" s="75">
        <f>ModelInput!AJ25</f>
        <v>21</v>
      </c>
      <c r="AK15" s="75">
        <f>ModelInput!AK25</f>
        <v>22</v>
      </c>
      <c r="AL15" s="75">
        <f>ModelInput!AL25</f>
        <v>23</v>
      </c>
      <c r="AM15" s="75">
        <f>ModelInput!AM25</f>
        <v>24</v>
      </c>
      <c r="AN15" s="75">
        <f>ModelInput!AN25</f>
        <v>25</v>
      </c>
      <c r="AO15" s="75">
        <f>ModelInput!AO25</f>
        <v>26</v>
      </c>
      <c r="AP15" s="75">
        <f>ModelInput!AP25</f>
        <v>27</v>
      </c>
      <c r="AQ15" s="75">
        <f>ModelInput!AQ25</f>
        <v>28</v>
      </c>
      <c r="AR15" s="75">
        <f>ModelInput!AR25</f>
        <v>29</v>
      </c>
      <c r="AS15" s="75">
        <f>ModelInput!AS25</f>
        <v>0</v>
      </c>
      <c r="AT15" s="75">
        <f>ModelInput!AT25</f>
        <v>0</v>
      </c>
      <c r="AU15" s="75">
        <f>ModelInput!AU25</f>
        <v>0</v>
      </c>
      <c r="AV15" s="75">
        <f>ModelInput!AV25</f>
        <v>0</v>
      </c>
      <c r="AW15" s="75">
        <f>ModelInput!AW25</f>
        <v>0</v>
      </c>
      <c r="AX15" s="75">
        <f>ModelInput!AX25</f>
        <v>0</v>
      </c>
      <c r="AY15" s="75">
        <f>ModelInput!AY25</f>
        <v>0</v>
      </c>
      <c r="AZ15" s="75">
        <f>ModelInput!AZ25</f>
        <v>0</v>
      </c>
      <c r="BA15" s="75">
        <f>ModelInput!BA25</f>
        <v>0</v>
      </c>
      <c r="BB15" s="75">
        <f>ModelInput!BB25</f>
        <v>0</v>
      </c>
      <c r="BC15" s="75">
        <f>ModelInput!BC25</f>
        <v>0</v>
      </c>
      <c r="BD15" s="75">
        <f>ModelInput!BD25</f>
        <v>0</v>
      </c>
      <c r="BE15" s="75">
        <f>ModelInput!BE25</f>
        <v>0</v>
      </c>
      <c r="BF15" s="75">
        <f>ModelInput!BF25</f>
        <v>0</v>
      </c>
      <c r="BG15" s="75">
        <f>ModelInput!BG25</f>
        <v>0</v>
      </c>
      <c r="BH15" s="75">
        <f>ModelInput!BH25</f>
        <v>0</v>
      </c>
      <c r="BI15" s="6"/>
      <c r="BJ15" s="6"/>
      <c r="BK15" s="6"/>
    </row>
    <row r="16" spans="1:63" s="79" customFormat="1" ht="16.899999999999999">
      <c r="E16" s="79" t="s">
        <v>250</v>
      </c>
      <c r="G16" s="79" t="s">
        <v>249</v>
      </c>
      <c r="H16" s="6"/>
      <c r="I16" s="16"/>
      <c r="K16" s="77"/>
      <c r="L16" s="75">
        <f ca="1">ModelInput!L27</f>
        <v>0</v>
      </c>
      <c r="M16" s="75">
        <f ca="1">ModelInput!M27</f>
        <v>0</v>
      </c>
      <c r="N16" s="75">
        <f ca="1">ModelInput!N27</f>
        <v>0</v>
      </c>
      <c r="O16" s="75">
        <f ca="1">ModelInput!O27</f>
        <v>0</v>
      </c>
      <c r="P16" s="75">
        <f ca="1">ModelInput!P27</f>
        <v>0</v>
      </c>
      <c r="Q16" s="75">
        <f ca="1">ModelInput!Q27</f>
        <v>0</v>
      </c>
      <c r="R16" s="75">
        <f ca="1">ModelInput!R27</f>
        <v>0</v>
      </c>
      <c r="S16" s="75">
        <f ca="1">ModelInput!S27</f>
        <v>0</v>
      </c>
      <c r="T16" s="75">
        <f ca="1">ModelInput!T27</f>
        <v>0</v>
      </c>
      <c r="U16" s="75">
        <f ca="1">ModelInput!U27</f>
        <v>0</v>
      </c>
      <c r="V16" s="75">
        <f ca="1">ModelInput!V27</f>
        <v>0</v>
      </c>
      <c r="W16" s="75">
        <f ca="1">ModelInput!W27</f>
        <v>1</v>
      </c>
      <c r="X16" s="75">
        <f ca="1">ModelInput!X27</f>
        <v>0</v>
      </c>
      <c r="Y16" s="75">
        <f ca="1">ModelInput!Y27</f>
        <v>0</v>
      </c>
      <c r="Z16" s="75">
        <f ca="1">ModelInput!Z27</f>
        <v>0</v>
      </c>
      <c r="AA16" s="75">
        <f ca="1">ModelInput!AA27</f>
        <v>0</v>
      </c>
      <c r="AB16" s="75">
        <f ca="1">ModelInput!AB27</f>
        <v>1</v>
      </c>
      <c r="AC16" s="75">
        <f ca="1">ModelInput!AC27</f>
        <v>0</v>
      </c>
      <c r="AD16" s="75">
        <f ca="1">ModelInput!AD27</f>
        <v>0</v>
      </c>
      <c r="AE16" s="75">
        <f ca="1">ModelInput!AE27</f>
        <v>0</v>
      </c>
      <c r="AF16" s="75">
        <f ca="1">ModelInput!AF27</f>
        <v>0</v>
      </c>
      <c r="AG16" s="75">
        <f ca="1">ModelInput!AG27</f>
        <v>1</v>
      </c>
      <c r="AH16" s="75">
        <f ca="1">ModelInput!AH27</f>
        <v>0</v>
      </c>
      <c r="AI16" s="75">
        <f ca="1">ModelInput!AI27</f>
        <v>0</v>
      </c>
      <c r="AJ16" s="75">
        <f ca="1">ModelInput!AJ27</f>
        <v>0</v>
      </c>
      <c r="AK16" s="75">
        <f ca="1">ModelInput!AK27</f>
        <v>0</v>
      </c>
      <c r="AL16" s="75">
        <f ca="1">ModelInput!AL27</f>
        <v>1</v>
      </c>
      <c r="AM16" s="75">
        <f ca="1">ModelInput!AM27</f>
        <v>0</v>
      </c>
      <c r="AN16" s="75">
        <f ca="1">ModelInput!AN27</f>
        <v>0</v>
      </c>
      <c r="AO16" s="75">
        <f ca="1">ModelInput!AO27</f>
        <v>0</v>
      </c>
      <c r="AP16" s="75">
        <f ca="1">ModelInput!AP27</f>
        <v>0</v>
      </c>
      <c r="AQ16" s="75">
        <f ca="1">ModelInput!AQ27</f>
        <v>1</v>
      </c>
      <c r="AR16" s="75">
        <f ca="1">ModelInput!AR27</f>
        <v>0</v>
      </c>
      <c r="AS16" s="75">
        <f ca="1">ModelInput!AS27</f>
        <v>0</v>
      </c>
      <c r="AT16" s="75">
        <f ca="1">ModelInput!AT27</f>
        <v>0</v>
      </c>
      <c r="AU16" s="75">
        <f ca="1">ModelInput!AU27</f>
        <v>0</v>
      </c>
      <c r="AV16" s="75">
        <f ca="1">ModelInput!AV27</f>
        <v>0</v>
      </c>
      <c r="AW16" s="75">
        <f ca="1">ModelInput!AW27</f>
        <v>0</v>
      </c>
      <c r="AX16" s="75">
        <f ca="1">ModelInput!AX27</f>
        <v>0</v>
      </c>
      <c r="AY16" s="75">
        <f ca="1">ModelInput!AY27</f>
        <v>0</v>
      </c>
      <c r="AZ16" s="75">
        <f ca="1">ModelInput!AZ27</f>
        <v>0</v>
      </c>
      <c r="BA16" s="75">
        <f ca="1">ModelInput!BA27</f>
        <v>0</v>
      </c>
      <c r="BB16" s="75">
        <f ca="1">ModelInput!BB27</f>
        <v>0</v>
      </c>
      <c r="BC16" s="75">
        <f ca="1">ModelInput!BC27</f>
        <v>0</v>
      </c>
      <c r="BD16" s="75">
        <f ca="1">ModelInput!BD27</f>
        <v>0</v>
      </c>
      <c r="BE16" s="75">
        <f ca="1">ModelInput!BE27</f>
        <v>0</v>
      </c>
      <c r="BF16" s="75">
        <f ca="1">ModelInput!BF27</f>
        <v>0</v>
      </c>
      <c r="BG16" s="75">
        <f ca="1">ModelInput!BG27</f>
        <v>0</v>
      </c>
      <c r="BH16" s="75">
        <f ca="1">ModelInput!BH27</f>
        <v>0</v>
      </c>
      <c r="BI16" s="16"/>
      <c r="BJ16" s="16"/>
      <c r="BK16" s="16"/>
    </row>
    <row r="17" spans="2:63" s="79" customFormat="1" ht="16.899999999999999">
      <c r="E17" s="79" t="s">
        <v>178</v>
      </c>
      <c r="G17" s="4" t="s">
        <v>175</v>
      </c>
      <c r="I17" s="16"/>
      <c r="K17" s="77"/>
      <c r="L17" s="75">
        <f ca="1">ModelInput!L28</f>
        <v>0</v>
      </c>
      <c r="M17" s="75">
        <f ca="1">ModelInput!M28</f>
        <v>0</v>
      </c>
      <c r="N17" s="75">
        <f ca="1">ModelInput!N28</f>
        <v>0</v>
      </c>
      <c r="O17" s="75">
        <f ca="1">ModelInput!O28</f>
        <v>0</v>
      </c>
      <c r="P17" s="75">
        <f ca="1">ModelInput!P28</f>
        <v>1</v>
      </c>
      <c r="Q17" s="75">
        <f ca="1">ModelInput!Q28</f>
        <v>1</v>
      </c>
      <c r="R17" s="75">
        <f ca="1">ModelInput!R28</f>
        <v>1</v>
      </c>
      <c r="S17" s="75">
        <f ca="1">ModelInput!S28</f>
        <v>2</v>
      </c>
      <c r="T17" s="75">
        <f ca="1">ModelInput!T28</f>
        <v>2</v>
      </c>
      <c r="U17" s="75">
        <f ca="1">ModelInput!U28</f>
        <v>2</v>
      </c>
      <c r="V17" s="75">
        <f ca="1">ModelInput!V28</f>
        <v>2</v>
      </c>
      <c r="W17" s="75">
        <f ca="1">ModelInput!W28</f>
        <v>3</v>
      </c>
      <c r="X17" s="75">
        <f ca="1">ModelInput!X28</f>
        <v>3</v>
      </c>
      <c r="Y17" s="75">
        <f ca="1">ModelInput!Y28</f>
        <v>3</v>
      </c>
      <c r="Z17" s="75">
        <f ca="1">ModelInput!Z28</f>
        <v>3</v>
      </c>
      <c r="AA17" s="75">
        <f ca="1">ModelInput!AA28</f>
        <v>3</v>
      </c>
      <c r="AB17" s="75">
        <f ca="1">ModelInput!AB28</f>
        <v>4</v>
      </c>
      <c r="AC17" s="75">
        <f ca="1">ModelInput!AC28</f>
        <v>4</v>
      </c>
      <c r="AD17" s="75">
        <f ca="1">ModelInput!AD28</f>
        <v>4</v>
      </c>
      <c r="AE17" s="75">
        <f ca="1">ModelInput!AE28</f>
        <v>4</v>
      </c>
      <c r="AF17" s="75">
        <f ca="1">ModelInput!AF28</f>
        <v>4</v>
      </c>
      <c r="AG17" s="75">
        <f ca="1">ModelInput!AG28</f>
        <v>5</v>
      </c>
      <c r="AH17" s="75">
        <f ca="1">ModelInput!AH28</f>
        <v>5</v>
      </c>
      <c r="AI17" s="75">
        <f ca="1">ModelInput!AI28</f>
        <v>5</v>
      </c>
      <c r="AJ17" s="75">
        <f ca="1">ModelInput!AJ28</f>
        <v>5</v>
      </c>
      <c r="AK17" s="75">
        <f ca="1">ModelInput!AK28</f>
        <v>5</v>
      </c>
      <c r="AL17" s="75">
        <f ca="1">ModelInput!AL28</f>
        <v>6</v>
      </c>
      <c r="AM17" s="75">
        <f ca="1">ModelInput!AM28</f>
        <v>6</v>
      </c>
      <c r="AN17" s="75">
        <f ca="1">ModelInput!AN28</f>
        <v>6</v>
      </c>
      <c r="AO17" s="75">
        <f ca="1">ModelInput!AO28</f>
        <v>6</v>
      </c>
      <c r="AP17" s="75">
        <f ca="1">ModelInput!AP28</f>
        <v>6</v>
      </c>
      <c r="AQ17" s="75">
        <f ca="1">ModelInput!AQ28</f>
        <v>7</v>
      </c>
      <c r="AR17" s="75">
        <f ca="1">ModelInput!AR28</f>
        <v>7</v>
      </c>
      <c r="AS17" s="75">
        <f ca="1">ModelInput!AS28</f>
        <v>0</v>
      </c>
      <c r="AT17" s="75">
        <f ca="1">ModelInput!AT28</f>
        <v>0</v>
      </c>
      <c r="AU17" s="75">
        <f ca="1">ModelInput!AU28</f>
        <v>0</v>
      </c>
      <c r="AV17" s="75">
        <f ca="1">ModelInput!AV28</f>
        <v>0</v>
      </c>
      <c r="AW17" s="75">
        <f ca="1">ModelInput!AW28</f>
        <v>0</v>
      </c>
      <c r="AX17" s="75">
        <f ca="1">ModelInput!AX28</f>
        <v>0</v>
      </c>
      <c r="AY17" s="75">
        <f ca="1">ModelInput!AY28</f>
        <v>0</v>
      </c>
      <c r="AZ17" s="75">
        <f ca="1">ModelInput!AZ28</f>
        <v>0</v>
      </c>
      <c r="BA17" s="75">
        <f ca="1">ModelInput!BA28</f>
        <v>0</v>
      </c>
      <c r="BB17" s="75">
        <f ca="1">ModelInput!BB28</f>
        <v>0</v>
      </c>
      <c r="BC17" s="75">
        <f ca="1">ModelInput!BC28</f>
        <v>0</v>
      </c>
      <c r="BD17" s="75">
        <f ca="1">ModelInput!BD28</f>
        <v>0</v>
      </c>
      <c r="BE17" s="75">
        <f ca="1">ModelInput!BE28</f>
        <v>0</v>
      </c>
      <c r="BF17" s="75">
        <f ca="1">ModelInput!BF28</f>
        <v>0</v>
      </c>
      <c r="BG17" s="75">
        <f ca="1">ModelInput!BG28</f>
        <v>0</v>
      </c>
      <c r="BH17" s="75">
        <f ca="1">ModelInput!BH28</f>
        <v>0</v>
      </c>
      <c r="BI17" s="16"/>
      <c r="BJ17" s="16"/>
      <c r="BK17" s="16"/>
    </row>
    <row r="18" spans="2:63" s="79" customFormat="1" ht="16.899999999999999">
      <c r="G18" s="4"/>
      <c r="I18" s="16"/>
      <c r="K18" s="77"/>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16"/>
      <c r="BJ18" s="16"/>
      <c r="BK18" s="16"/>
    </row>
    <row r="19" spans="2:63" ht="16.899999999999999">
      <c r="E19" s="4" t="s">
        <v>16</v>
      </c>
      <c r="G19" s="4" t="s">
        <v>161</v>
      </c>
      <c r="J19" s="4"/>
      <c r="K19" s="9"/>
      <c r="L19" s="58" t="str">
        <f>ModelInput!L30</f>
        <v>NA</v>
      </c>
      <c r="M19" s="58" t="str">
        <f>ModelInput!M30</f>
        <v>NA</v>
      </c>
      <c r="N19" s="58" t="str">
        <f>ModelInput!N30</f>
        <v>NA</v>
      </c>
      <c r="O19" s="58" t="str">
        <f>ModelInput!O30</f>
        <v>NA</v>
      </c>
      <c r="P19" s="58" t="b">
        <f>ModelInput!P30</f>
        <v>1</v>
      </c>
      <c r="Q19" s="58" t="b">
        <f>ModelInput!Q30</f>
        <v>1</v>
      </c>
      <c r="R19" s="58" t="b">
        <f>ModelInput!R30</f>
        <v>1</v>
      </c>
      <c r="S19" s="58" t="b">
        <f>ModelInput!S30</f>
        <v>1</v>
      </c>
      <c r="T19" s="58" t="b">
        <f>ModelInput!T30</f>
        <v>1</v>
      </c>
      <c r="U19" s="58" t="b">
        <f>ModelInput!U30</f>
        <v>1</v>
      </c>
      <c r="V19" s="58" t="b">
        <f>ModelInput!V30</f>
        <v>1</v>
      </c>
      <c r="W19" s="58" t="b">
        <f>ModelInput!W30</f>
        <v>1</v>
      </c>
      <c r="X19" s="58" t="b">
        <f>ModelInput!X30</f>
        <v>1</v>
      </c>
      <c r="Y19" s="58" t="b">
        <f>ModelInput!Y30</f>
        <v>1</v>
      </c>
      <c r="Z19" s="58" t="b">
        <f>ModelInput!Z30</f>
        <v>1</v>
      </c>
      <c r="AA19" s="58" t="b">
        <f>ModelInput!AA30</f>
        <v>1</v>
      </c>
      <c r="AB19" s="58" t="b">
        <f>ModelInput!AB30</f>
        <v>1</v>
      </c>
      <c r="AC19" s="58" t="b">
        <f>ModelInput!AC30</f>
        <v>1</v>
      </c>
      <c r="AD19" s="58" t="b">
        <f>ModelInput!AD30</f>
        <v>1</v>
      </c>
      <c r="AE19" s="58" t="b">
        <f>ModelInput!AE30</f>
        <v>1</v>
      </c>
      <c r="AF19" s="58" t="b">
        <f>ModelInput!AF30</f>
        <v>1</v>
      </c>
      <c r="AG19" s="58" t="b">
        <f>ModelInput!AG30</f>
        <v>1</v>
      </c>
      <c r="AH19" s="58" t="b">
        <f>ModelInput!AH30</f>
        <v>1</v>
      </c>
      <c r="AI19" s="58" t="b">
        <f>ModelInput!AI30</f>
        <v>1</v>
      </c>
      <c r="AJ19" s="58" t="b">
        <f>ModelInput!AJ30</f>
        <v>1</v>
      </c>
      <c r="AK19" s="58" t="b">
        <f>ModelInput!AK30</f>
        <v>1</v>
      </c>
      <c r="AL19" s="58" t="b">
        <f>ModelInput!AL30</f>
        <v>1</v>
      </c>
      <c r="AM19" s="58" t="b">
        <f>ModelInput!AM30</f>
        <v>1</v>
      </c>
      <c r="AN19" s="58" t="b">
        <f>ModelInput!AN30</f>
        <v>1</v>
      </c>
      <c r="AO19" s="58" t="b">
        <f>ModelInput!AO30</f>
        <v>1</v>
      </c>
      <c r="AP19" s="58" t="b">
        <f>ModelInput!AP30</f>
        <v>1</v>
      </c>
      <c r="AQ19" s="58" t="b">
        <f>ModelInput!AQ30</f>
        <v>1</v>
      </c>
      <c r="AR19" s="58" t="b">
        <f>ModelInput!AR30</f>
        <v>1</v>
      </c>
      <c r="AS19" s="58" t="str">
        <f>ModelInput!AS30</f>
        <v>NA</v>
      </c>
      <c r="AT19" s="58" t="str">
        <f>ModelInput!AT30</f>
        <v>NA</v>
      </c>
      <c r="AU19" s="58" t="str">
        <f>ModelInput!AU30</f>
        <v>NA</v>
      </c>
      <c r="AV19" s="58" t="str">
        <f>ModelInput!AV30</f>
        <v>NA</v>
      </c>
      <c r="AW19" s="58" t="str">
        <f>ModelInput!AW30</f>
        <v>NA</v>
      </c>
      <c r="AX19" s="58" t="str">
        <f>ModelInput!AX30</f>
        <v>NA</v>
      </c>
      <c r="AY19" s="58" t="str">
        <f>ModelInput!AY30</f>
        <v>NA</v>
      </c>
      <c r="AZ19" s="58" t="str">
        <f>ModelInput!AZ30</f>
        <v>NA</v>
      </c>
      <c r="BA19" s="58" t="str">
        <f>ModelInput!BA30</f>
        <v>NA</v>
      </c>
      <c r="BB19" s="58" t="str">
        <f>ModelInput!BB30</f>
        <v>NA</v>
      </c>
      <c r="BC19" s="58" t="str">
        <f>ModelInput!BC30</f>
        <v>NA</v>
      </c>
      <c r="BD19" s="58" t="str">
        <f>ModelInput!BD30</f>
        <v>NA</v>
      </c>
      <c r="BE19" s="58" t="str">
        <f>ModelInput!BE30</f>
        <v>NA</v>
      </c>
      <c r="BF19" s="58" t="str">
        <f>ModelInput!BF30</f>
        <v>NA</v>
      </c>
      <c r="BG19" s="58" t="str">
        <f>ModelInput!BG30</f>
        <v>NA</v>
      </c>
      <c r="BH19" s="58" t="str">
        <f>ModelInput!BH30</f>
        <v>NA</v>
      </c>
      <c r="BI19" s="6"/>
      <c r="BJ19" s="6"/>
      <c r="BK19" s="6"/>
    </row>
    <row r="20" spans="2:63" ht="16.899999999999999">
      <c r="J20" s="4"/>
      <c r="K20" s="9"/>
      <c r="L20" s="9"/>
      <c r="M20" s="9"/>
      <c r="N20" s="9"/>
      <c r="O20" s="9"/>
      <c r="P20" s="9"/>
      <c r="Q20" s="9"/>
      <c r="R20" s="45"/>
      <c r="S20" s="9"/>
      <c r="T20" s="9"/>
      <c r="U20" s="9"/>
      <c r="V20" s="9"/>
      <c r="W20" s="9"/>
      <c r="X20" s="10"/>
      <c r="Y20" s="10"/>
      <c r="Z20" s="10"/>
      <c r="AA20" s="10"/>
      <c r="AB20" s="10"/>
      <c r="AC20" s="10"/>
      <c r="AD20" s="10"/>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6"/>
      <c r="BJ20" s="6"/>
      <c r="BK20" s="6"/>
    </row>
    <row r="21" spans="2:63" ht="16.899999999999999">
      <c r="B21" s="225">
        <f>MAX($B$5:B19)+1</f>
        <v>1</v>
      </c>
      <c r="C21" s="225" t="s">
        <v>280</v>
      </c>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8"/>
      <c r="BJ21" s="8"/>
      <c r="BK21" s="8"/>
    </row>
    <row r="22" spans="2:63" ht="16.899999999999999">
      <c r="B22" s="162" t="s">
        <v>281</v>
      </c>
      <c r="C22" s="64"/>
      <c r="D22" s="64"/>
      <c r="E22" s="64"/>
      <c r="F22" s="64"/>
      <c r="G22" s="64"/>
      <c r="H22" s="64"/>
      <c r="I22" s="64"/>
      <c r="J22" s="64"/>
      <c r="K22" s="64"/>
      <c r="L22" s="64"/>
      <c r="M22" s="64"/>
      <c r="N22" s="64"/>
      <c r="O22" s="64"/>
      <c r="P22" s="64"/>
      <c r="Q22" s="64"/>
      <c r="R22" s="64"/>
      <c r="S22" s="64"/>
      <c r="T22" s="64"/>
      <c r="U22" s="64"/>
      <c r="V22" s="64"/>
      <c r="W22" s="64"/>
      <c r="X22" s="64"/>
      <c r="Y22" s="64"/>
      <c r="Z22" s="64"/>
      <c r="AA22" s="64"/>
      <c r="AB22" s="64"/>
      <c r="AC22" s="64"/>
      <c r="AD22" s="64"/>
      <c r="AE22" s="64"/>
      <c r="AF22" s="64"/>
      <c r="AG22" s="64"/>
      <c r="AH22" s="64"/>
      <c r="AI22" s="64"/>
      <c r="AJ22" s="64"/>
      <c r="AK22" s="64"/>
      <c r="AL22" s="64"/>
      <c r="AM22" s="6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row>
    <row r="23" spans="2:63" ht="16.899999999999999">
      <c r="C23" s="226">
        <f>MAX($B$4:C22)+0.1</f>
        <v>1.1000000000000001</v>
      </c>
      <c r="D23" s="227" t="s">
        <v>180</v>
      </c>
      <c r="E23" s="33"/>
      <c r="F23" s="33"/>
      <c r="G23" s="32"/>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row>
    <row r="24" spans="2:63" ht="16.899999999999999">
      <c r="E24" s="105"/>
      <c r="F24" s="105"/>
      <c r="J24" s="4"/>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96"/>
      <c r="AS24" s="96"/>
      <c r="AT24" s="96"/>
      <c r="AU24" s="96"/>
      <c r="AV24" s="96"/>
      <c r="AW24" s="96"/>
      <c r="AX24" s="96"/>
      <c r="AY24" s="96"/>
      <c r="AZ24" s="96"/>
      <c r="BA24" s="96"/>
      <c r="BB24" s="96"/>
      <c r="BC24" s="96"/>
      <c r="BD24" s="96"/>
      <c r="BE24" s="96"/>
      <c r="BF24" s="96"/>
      <c r="BG24" s="96"/>
      <c r="BH24" s="96"/>
      <c r="BI24" s="6"/>
      <c r="BJ24" s="6"/>
      <c r="BK24" s="6"/>
    </row>
    <row r="25" spans="2:63" ht="16.899999999999999">
      <c r="E25" s="105" t="s">
        <v>119</v>
      </c>
      <c r="G25" s="4" t="s">
        <v>97</v>
      </c>
      <c r="H25" s="105" t="s">
        <v>181</v>
      </c>
      <c r="J25" s="4"/>
      <c r="L25" s="91">
        <f>ModelInput!L42</f>
        <v>0</v>
      </c>
      <c r="M25" s="91">
        <f>ModelInput!M42</f>
        <v>0</v>
      </c>
      <c r="N25" s="91">
        <f>ModelInput!N42</f>
        <v>0</v>
      </c>
      <c r="O25" s="91">
        <f>ModelInput!O42</f>
        <v>0</v>
      </c>
      <c r="P25" s="91">
        <f>ModelInput!P42</f>
        <v>0</v>
      </c>
      <c r="Q25" s="91">
        <f>ModelInput!Q42</f>
        <v>0</v>
      </c>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6"/>
      <c r="BJ25" s="6"/>
      <c r="BK25" s="6"/>
    </row>
    <row r="26" spans="2:63" ht="16.899999999999999">
      <c r="E26" s="105" t="s">
        <v>120</v>
      </c>
      <c r="G26" s="4" t="s">
        <v>97</v>
      </c>
      <c r="H26" s="105" t="s">
        <v>181</v>
      </c>
      <c r="J26" s="4"/>
      <c r="L26" s="91">
        <f>ModelInput!L43</f>
        <v>0</v>
      </c>
      <c r="M26" s="91">
        <f>ModelInput!M43</f>
        <v>0</v>
      </c>
      <c r="N26" s="91">
        <f>ModelInput!N43</f>
        <v>0</v>
      </c>
      <c r="O26" s="91">
        <f>ModelInput!O43</f>
        <v>0</v>
      </c>
      <c r="P26" s="91">
        <f>ModelInput!P43</f>
        <v>0</v>
      </c>
      <c r="Q26" s="91">
        <f>ModelInput!Q43</f>
        <v>0</v>
      </c>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6"/>
      <c r="BJ26" s="6"/>
      <c r="BK26" s="6"/>
    </row>
    <row r="27" spans="2:63" ht="16.899999999999999">
      <c r="E27" s="105" t="s">
        <v>121</v>
      </c>
      <c r="G27" s="4" t="s">
        <v>97</v>
      </c>
      <c r="H27" s="105" t="s">
        <v>181</v>
      </c>
      <c r="J27" s="4"/>
      <c r="L27" s="91">
        <f>ModelInput!L44</f>
        <v>0</v>
      </c>
      <c r="M27" s="91">
        <f>ModelInput!M44</f>
        <v>0</v>
      </c>
      <c r="N27" s="91">
        <f>ModelInput!N44</f>
        <v>0</v>
      </c>
      <c r="O27" s="91">
        <f>ModelInput!O44</f>
        <v>0</v>
      </c>
      <c r="P27" s="91">
        <f>ModelInput!P44</f>
        <v>0</v>
      </c>
      <c r="Q27" s="91">
        <f>ModelInput!Q44</f>
        <v>0</v>
      </c>
      <c r="R27" s="217"/>
      <c r="S27" s="217"/>
      <c r="T27" s="217"/>
      <c r="U27" s="217"/>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217"/>
      <c r="AX27" s="217"/>
      <c r="AY27" s="217"/>
      <c r="AZ27" s="217"/>
      <c r="BA27" s="217"/>
      <c r="BB27" s="217"/>
      <c r="BC27" s="217"/>
      <c r="BD27" s="217"/>
      <c r="BE27" s="217"/>
      <c r="BF27" s="217"/>
      <c r="BG27" s="217"/>
      <c r="BH27" s="217"/>
      <c r="BI27" s="6"/>
      <c r="BJ27" s="6"/>
      <c r="BK27" s="6"/>
    </row>
    <row r="28" spans="2:63" ht="16.899999999999999">
      <c r="E28" s="105" t="s">
        <v>282</v>
      </c>
      <c r="G28" s="4" t="s">
        <v>97</v>
      </c>
      <c r="H28" s="105" t="s">
        <v>183</v>
      </c>
      <c r="J28" s="4"/>
      <c r="L28" s="91">
        <f>ModelInput!L45</f>
        <v>0</v>
      </c>
      <c r="M28" s="91">
        <f>ModelInput!M45</f>
        <v>0</v>
      </c>
      <c r="N28" s="91">
        <f>ModelInput!N45</f>
        <v>0</v>
      </c>
      <c r="O28" s="91">
        <f>ModelInput!O45</f>
        <v>0</v>
      </c>
      <c r="P28" s="91">
        <f>ModelInput!P45</f>
        <v>0</v>
      </c>
      <c r="Q28" s="91">
        <f>ModelInput!Q45</f>
        <v>0</v>
      </c>
      <c r="R28" s="217"/>
      <c r="S28" s="217"/>
      <c r="T28" s="217"/>
      <c r="U28" s="217"/>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217"/>
      <c r="AX28" s="217"/>
      <c r="AY28" s="217"/>
      <c r="AZ28" s="217"/>
      <c r="BA28" s="217"/>
      <c r="BB28" s="217"/>
      <c r="BC28" s="217"/>
      <c r="BD28" s="217"/>
      <c r="BE28" s="217"/>
      <c r="BF28" s="217"/>
      <c r="BG28" s="217"/>
      <c r="BH28" s="217"/>
      <c r="BI28" s="6"/>
      <c r="BJ28" s="6"/>
      <c r="BK28" s="6"/>
    </row>
    <row r="29" spans="2:63" ht="16.899999999999999">
      <c r="E29" s="105" t="s">
        <v>283</v>
      </c>
      <c r="G29" s="4" t="s">
        <v>97</v>
      </c>
      <c r="H29" s="105" t="s">
        <v>183</v>
      </c>
      <c r="J29" s="4"/>
      <c r="L29" s="91">
        <f>ModelInput!L46</f>
        <v>0</v>
      </c>
      <c r="M29" s="91">
        <f>ModelInput!M46</f>
        <v>0</v>
      </c>
      <c r="N29" s="91">
        <f>ModelInput!N46</f>
        <v>0</v>
      </c>
      <c r="O29" s="91">
        <f>ModelInput!O46</f>
        <v>0</v>
      </c>
      <c r="P29" s="91">
        <f>ModelInput!P46</f>
        <v>0</v>
      </c>
      <c r="Q29" s="91">
        <f>ModelInput!Q46</f>
        <v>0</v>
      </c>
      <c r="R29" s="217"/>
      <c r="S29" s="217"/>
      <c r="T29" s="217"/>
      <c r="U29" s="217"/>
      <c r="V29" s="217"/>
      <c r="W29" s="217"/>
      <c r="X29" s="217"/>
      <c r="Y29" s="217"/>
      <c r="Z29" s="217"/>
      <c r="AA29" s="217"/>
      <c r="AB29" s="217"/>
      <c r="AC29" s="217"/>
      <c r="AD29" s="217"/>
      <c r="AE29" s="217"/>
      <c r="AF29" s="217"/>
      <c r="AG29" s="217"/>
      <c r="AH29" s="217"/>
      <c r="AI29" s="217"/>
      <c r="AJ29" s="217"/>
      <c r="AK29" s="217"/>
      <c r="AL29" s="217"/>
      <c r="AM29" s="217"/>
      <c r="AN29" s="217"/>
      <c r="AO29" s="217"/>
      <c r="AP29" s="217"/>
      <c r="AQ29" s="217"/>
      <c r="AR29" s="217"/>
      <c r="AS29" s="217"/>
      <c r="AT29" s="217"/>
      <c r="AU29" s="217"/>
      <c r="AV29" s="217"/>
      <c r="AW29" s="217"/>
      <c r="AX29" s="217"/>
      <c r="AY29" s="217"/>
      <c r="AZ29" s="217"/>
      <c r="BA29" s="217"/>
      <c r="BB29" s="217"/>
      <c r="BC29" s="217"/>
      <c r="BD29" s="217"/>
      <c r="BE29" s="217"/>
      <c r="BF29" s="217"/>
      <c r="BG29" s="217"/>
      <c r="BH29" s="217"/>
      <c r="BI29" s="6"/>
      <c r="BJ29" s="6"/>
      <c r="BK29" s="6"/>
    </row>
    <row r="30" spans="2:63" ht="16.899999999999999">
      <c r="E30" s="105" t="s">
        <v>284</v>
      </c>
      <c r="G30" s="4" t="s">
        <v>97</v>
      </c>
      <c r="H30" s="105" t="s">
        <v>183</v>
      </c>
      <c r="J30" s="4"/>
      <c r="L30" s="91">
        <f>ModelInput!L47</f>
        <v>0</v>
      </c>
      <c r="M30" s="91">
        <f>ModelInput!M47</f>
        <v>0</v>
      </c>
      <c r="N30" s="91">
        <f>ModelInput!N47</f>
        <v>0</v>
      </c>
      <c r="O30" s="91">
        <f>ModelInput!O47</f>
        <v>0</v>
      </c>
      <c r="P30" s="91">
        <f>ModelInput!P47</f>
        <v>0</v>
      </c>
      <c r="Q30" s="91">
        <f>ModelInput!Q47</f>
        <v>0</v>
      </c>
      <c r="R30" s="217"/>
      <c r="S30" s="217"/>
      <c r="T30" s="217"/>
      <c r="U30" s="217"/>
      <c r="V30" s="217"/>
      <c r="W30" s="217"/>
      <c r="X30" s="217"/>
      <c r="Y30" s="217"/>
      <c r="Z30" s="217"/>
      <c r="AA30" s="217"/>
      <c r="AB30" s="217"/>
      <c r="AC30" s="217"/>
      <c r="AD30" s="217"/>
      <c r="AE30" s="217"/>
      <c r="AF30" s="217"/>
      <c r="AG30" s="217"/>
      <c r="AH30" s="217"/>
      <c r="AI30" s="217"/>
      <c r="AJ30" s="217"/>
      <c r="AK30" s="217"/>
      <c r="AL30" s="217"/>
      <c r="AM30" s="217"/>
      <c r="AN30" s="217"/>
      <c r="AO30" s="217"/>
      <c r="AP30" s="217"/>
      <c r="AQ30" s="217"/>
      <c r="AR30" s="217"/>
      <c r="AS30" s="217"/>
      <c r="AT30" s="217"/>
      <c r="AU30" s="217"/>
      <c r="AV30" s="217"/>
      <c r="AW30" s="217"/>
      <c r="AX30" s="217"/>
      <c r="AY30" s="217"/>
      <c r="AZ30" s="217"/>
      <c r="BA30" s="217"/>
      <c r="BB30" s="217"/>
      <c r="BC30" s="217"/>
      <c r="BD30" s="217"/>
      <c r="BE30" s="217"/>
      <c r="BF30" s="217"/>
      <c r="BG30" s="217"/>
      <c r="BH30" s="217"/>
      <c r="BI30" s="6"/>
      <c r="BJ30" s="6"/>
      <c r="BK30" s="6"/>
    </row>
    <row r="31" spans="2:63" ht="16.899999999999999">
      <c r="E31" s="100" t="s">
        <v>285</v>
      </c>
      <c r="G31" s="80" t="s">
        <v>97</v>
      </c>
      <c r="H31" s="105"/>
      <c r="J31" s="4"/>
      <c r="L31" s="108">
        <f>SUM(L25:L30)</f>
        <v>0</v>
      </c>
      <c r="M31" s="108">
        <f t="shared" ref="M31:Q31" si="2">SUM(M25:M30)</f>
        <v>0</v>
      </c>
      <c r="N31" s="108">
        <f t="shared" si="2"/>
        <v>0</v>
      </c>
      <c r="O31" s="108">
        <f t="shared" si="2"/>
        <v>0</v>
      </c>
      <c r="P31" s="108">
        <f t="shared" si="2"/>
        <v>0</v>
      </c>
      <c r="Q31" s="108">
        <f t="shared" si="2"/>
        <v>0</v>
      </c>
      <c r="R31" s="217"/>
      <c r="S31" s="217"/>
      <c r="T31" s="217"/>
      <c r="U31" s="217"/>
      <c r="V31" s="217"/>
      <c r="W31" s="217"/>
      <c r="X31" s="217"/>
      <c r="Y31" s="217"/>
      <c r="Z31" s="217"/>
      <c r="AA31" s="217"/>
      <c r="AB31" s="217"/>
      <c r="AC31" s="217"/>
      <c r="AD31" s="217"/>
      <c r="AE31" s="217"/>
      <c r="AF31" s="217"/>
      <c r="AG31" s="217"/>
      <c r="AH31" s="217"/>
      <c r="AI31" s="217"/>
      <c r="AJ31" s="217"/>
      <c r="AK31" s="217"/>
      <c r="AL31" s="217"/>
      <c r="AM31" s="217"/>
      <c r="AN31" s="217"/>
      <c r="AO31" s="217"/>
      <c r="AP31" s="217"/>
      <c r="AQ31" s="217"/>
      <c r="AR31" s="217"/>
      <c r="AS31" s="217"/>
      <c r="AT31" s="217"/>
      <c r="AU31" s="217"/>
      <c r="AV31" s="217"/>
      <c r="AW31" s="217"/>
      <c r="AX31" s="217"/>
      <c r="AY31" s="217"/>
      <c r="AZ31" s="217"/>
      <c r="BA31" s="217"/>
      <c r="BB31" s="217"/>
      <c r="BC31" s="217"/>
      <c r="BD31" s="217"/>
      <c r="BE31" s="217"/>
      <c r="BF31" s="217"/>
      <c r="BG31" s="217"/>
      <c r="BH31" s="217"/>
      <c r="BI31" s="6"/>
      <c r="BJ31" s="6"/>
      <c r="BK31" s="6"/>
    </row>
    <row r="32" spans="2:63" ht="16.899999999999999">
      <c r="J32" s="4"/>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96"/>
      <c r="AL32" s="96"/>
      <c r="AM32" s="96"/>
      <c r="AN32" s="96"/>
      <c r="AO32" s="96"/>
      <c r="AP32" s="96"/>
      <c r="AQ32" s="96"/>
      <c r="AR32" s="96"/>
      <c r="AS32" s="96"/>
      <c r="AT32" s="96"/>
      <c r="AU32" s="96"/>
      <c r="AV32" s="96"/>
      <c r="AW32" s="96"/>
      <c r="AX32" s="96"/>
      <c r="AY32" s="96"/>
      <c r="AZ32" s="96"/>
      <c r="BA32" s="96"/>
      <c r="BB32" s="96"/>
      <c r="BC32" s="96"/>
      <c r="BD32" s="96"/>
      <c r="BE32" s="96"/>
      <c r="BF32" s="96"/>
      <c r="BG32" s="96"/>
      <c r="BH32" s="96"/>
      <c r="BI32" s="6"/>
      <c r="BJ32" s="6"/>
      <c r="BK32" s="6"/>
    </row>
    <row r="33" spans="3:63" ht="16.899999999999999">
      <c r="C33" s="226">
        <f>MAX($B$4:C32)+0.1</f>
        <v>1.2000000000000002</v>
      </c>
      <c r="D33" s="227" t="s">
        <v>186</v>
      </c>
      <c r="E33" s="33"/>
      <c r="F33" s="33"/>
      <c r="G33" s="32"/>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row>
    <row r="34" spans="3:63" ht="16.899999999999999">
      <c r="C34" s="6"/>
      <c r="E34" s="20"/>
      <c r="F34" s="20"/>
      <c r="J34" s="4"/>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c r="BE34" s="96"/>
      <c r="BF34" s="96"/>
      <c r="BG34" s="96"/>
      <c r="BH34" s="96"/>
      <c r="BI34" s="6"/>
      <c r="BJ34" s="6"/>
      <c r="BK34" s="6"/>
    </row>
    <row r="35" spans="3:63" ht="16.899999999999999">
      <c r="E35" s="20" t="s">
        <v>122</v>
      </c>
      <c r="G35" s="4" t="s">
        <v>97</v>
      </c>
      <c r="H35" s="105" t="s">
        <v>181</v>
      </c>
      <c r="J35" s="4"/>
      <c r="L35" s="91">
        <f>ModelInput!L51</f>
        <v>0</v>
      </c>
      <c r="M35" s="91">
        <f>ModelInput!M51</f>
        <v>0</v>
      </c>
      <c r="N35" s="91">
        <f>ModelInput!N51</f>
        <v>0</v>
      </c>
      <c r="O35" s="91">
        <f>ModelInput!O51</f>
        <v>0</v>
      </c>
      <c r="P35" s="91">
        <f>ModelInput!P51</f>
        <v>356.1548256309049</v>
      </c>
      <c r="Q35" s="91">
        <f>ModelInput!Q51</f>
        <v>726.76128220897795</v>
      </c>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7"/>
      <c r="AY35" s="217"/>
      <c r="AZ35" s="217"/>
      <c r="BA35" s="217"/>
      <c r="BB35" s="217"/>
      <c r="BC35" s="217"/>
      <c r="BD35" s="217"/>
      <c r="BE35" s="217"/>
      <c r="BF35" s="217"/>
      <c r="BG35" s="217"/>
      <c r="BH35" s="217"/>
      <c r="BI35" s="6"/>
      <c r="BJ35" s="6"/>
      <c r="BK35" s="6"/>
    </row>
    <row r="36" spans="3:63" ht="16.899999999999999">
      <c r="E36" s="105" t="s">
        <v>123</v>
      </c>
      <c r="G36" s="4" t="s">
        <v>97</v>
      </c>
      <c r="H36" s="105" t="s">
        <v>181</v>
      </c>
      <c r="J36" s="4"/>
      <c r="L36" s="91">
        <f>ModelInput!L52</f>
        <v>0</v>
      </c>
      <c r="M36" s="91">
        <f>ModelInput!M52</f>
        <v>0</v>
      </c>
      <c r="N36" s="91">
        <f>ModelInput!N52</f>
        <v>0</v>
      </c>
      <c r="O36" s="91">
        <f>ModelInput!O52</f>
        <v>0</v>
      </c>
      <c r="P36" s="91">
        <f>ModelInput!P52</f>
        <v>0</v>
      </c>
      <c r="Q36" s="91">
        <f>ModelInput!Q52</f>
        <v>0</v>
      </c>
      <c r="R36" s="217"/>
      <c r="S36" s="217"/>
      <c r="T36" s="217"/>
      <c r="U36" s="217"/>
      <c r="V36" s="217"/>
      <c r="W36" s="217"/>
      <c r="X36" s="217"/>
      <c r="Y36" s="217"/>
      <c r="Z36" s="217"/>
      <c r="AA36" s="217"/>
      <c r="AB36" s="217"/>
      <c r="AC36" s="217"/>
      <c r="AD36" s="217"/>
      <c r="AE36" s="217"/>
      <c r="AF36" s="217"/>
      <c r="AG36" s="217"/>
      <c r="AH36" s="217"/>
      <c r="AI36" s="217"/>
      <c r="AJ36" s="217"/>
      <c r="AK36" s="217"/>
      <c r="AL36" s="217"/>
      <c r="AM36" s="217"/>
      <c r="AN36" s="217"/>
      <c r="AO36" s="217"/>
      <c r="AP36" s="217"/>
      <c r="AQ36" s="217"/>
      <c r="AR36" s="217"/>
      <c r="AS36" s="217"/>
      <c r="AT36" s="217"/>
      <c r="AU36" s="217"/>
      <c r="AV36" s="217"/>
      <c r="AW36" s="217"/>
      <c r="AX36" s="217"/>
      <c r="AY36" s="217"/>
      <c r="AZ36" s="217"/>
      <c r="BA36" s="217"/>
      <c r="BB36" s="217"/>
      <c r="BC36" s="217"/>
      <c r="BD36" s="217"/>
      <c r="BE36" s="217"/>
      <c r="BF36" s="217"/>
      <c r="BG36" s="217"/>
      <c r="BH36" s="217"/>
      <c r="BI36" s="6"/>
      <c r="BJ36" s="6"/>
      <c r="BK36" s="6"/>
    </row>
    <row r="37" spans="3:63" ht="16.899999999999999">
      <c r="E37" s="105" t="s">
        <v>187</v>
      </c>
      <c r="G37" s="4" t="s">
        <v>97</v>
      </c>
      <c r="H37" s="105" t="s">
        <v>181</v>
      </c>
      <c r="J37" s="4"/>
      <c r="L37" s="91">
        <f>ModelInput!L53</f>
        <v>0</v>
      </c>
      <c r="M37" s="91">
        <f>ModelInput!M53</f>
        <v>0</v>
      </c>
      <c r="N37" s="91">
        <f>ModelInput!N53</f>
        <v>0</v>
      </c>
      <c r="O37" s="91">
        <f>ModelInput!O53</f>
        <v>0</v>
      </c>
      <c r="P37" s="91">
        <f>ModelInput!P53</f>
        <v>0</v>
      </c>
      <c r="Q37" s="91">
        <f>ModelInput!Q53</f>
        <v>0</v>
      </c>
      <c r="R37" s="217"/>
      <c r="S37" s="217"/>
      <c r="T37" s="217"/>
      <c r="U37" s="217"/>
      <c r="V37" s="217"/>
      <c r="W37" s="217"/>
      <c r="X37" s="217"/>
      <c r="Y37" s="217"/>
      <c r="Z37" s="217"/>
      <c r="AA37" s="217"/>
      <c r="AB37" s="217"/>
      <c r="AC37" s="217"/>
      <c r="AD37" s="217"/>
      <c r="AE37" s="217"/>
      <c r="AF37" s="217"/>
      <c r="AG37" s="217"/>
      <c r="AH37" s="217"/>
      <c r="AI37" s="217"/>
      <c r="AJ37" s="217"/>
      <c r="AK37" s="217"/>
      <c r="AL37" s="217"/>
      <c r="AM37" s="217"/>
      <c r="AN37" s="217"/>
      <c r="AO37" s="217"/>
      <c r="AP37" s="217"/>
      <c r="AQ37" s="217"/>
      <c r="AR37" s="217"/>
      <c r="AS37" s="217"/>
      <c r="AT37" s="217"/>
      <c r="AU37" s="217"/>
      <c r="AV37" s="217"/>
      <c r="AW37" s="217"/>
      <c r="AX37" s="217"/>
      <c r="AY37" s="217"/>
      <c r="AZ37" s="217"/>
      <c r="BA37" s="217"/>
      <c r="BB37" s="217"/>
      <c r="BC37" s="217"/>
      <c r="BD37" s="217"/>
      <c r="BE37" s="217"/>
      <c r="BF37" s="217"/>
      <c r="BG37" s="217"/>
      <c r="BH37" s="217"/>
      <c r="BI37" s="6"/>
      <c r="BJ37" s="6"/>
      <c r="BK37" s="6"/>
    </row>
    <row r="38" spans="3:63" ht="16.899999999999999">
      <c r="E38" s="105" t="s">
        <v>286</v>
      </c>
      <c r="G38" s="4" t="s">
        <v>97</v>
      </c>
      <c r="H38" s="105" t="s">
        <v>183</v>
      </c>
      <c r="J38" s="4"/>
      <c r="L38" s="91">
        <f>ModelInput!L54</f>
        <v>0</v>
      </c>
      <c r="M38" s="91">
        <f>ModelInput!M54</f>
        <v>0</v>
      </c>
      <c r="N38" s="91">
        <f>ModelInput!N54</f>
        <v>0</v>
      </c>
      <c r="O38" s="91">
        <f>ModelInput!O54</f>
        <v>0</v>
      </c>
      <c r="P38" s="91">
        <f>ModelInput!P54</f>
        <v>0</v>
      </c>
      <c r="Q38" s="91">
        <f>ModelInput!Q54</f>
        <v>0</v>
      </c>
      <c r="R38" s="217"/>
      <c r="S38" s="217"/>
      <c r="T38" s="217"/>
      <c r="U38" s="217"/>
      <c r="V38" s="217"/>
      <c r="W38" s="217"/>
      <c r="X38" s="217"/>
      <c r="Y38" s="217"/>
      <c r="Z38" s="217"/>
      <c r="AA38" s="217"/>
      <c r="AB38" s="217"/>
      <c r="AC38" s="217"/>
      <c r="AD38" s="217"/>
      <c r="AE38" s="217"/>
      <c r="AF38" s="217"/>
      <c r="AG38" s="217"/>
      <c r="AH38" s="217"/>
      <c r="AI38" s="217"/>
      <c r="AJ38" s="217"/>
      <c r="AK38" s="217"/>
      <c r="AL38" s="217"/>
      <c r="AM38" s="217"/>
      <c r="AN38" s="217"/>
      <c r="AO38" s="217"/>
      <c r="AP38" s="217"/>
      <c r="AQ38" s="217"/>
      <c r="AR38" s="217"/>
      <c r="AS38" s="217"/>
      <c r="AT38" s="217"/>
      <c r="AU38" s="217"/>
      <c r="AV38" s="217"/>
      <c r="AW38" s="217"/>
      <c r="AX38" s="217"/>
      <c r="AY38" s="217"/>
      <c r="AZ38" s="217"/>
      <c r="BA38" s="217"/>
      <c r="BB38" s="217"/>
      <c r="BC38" s="217"/>
      <c r="BD38" s="217"/>
      <c r="BE38" s="217"/>
      <c r="BF38" s="217"/>
      <c r="BG38" s="217"/>
      <c r="BH38" s="217"/>
      <c r="BI38" s="6"/>
      <c r="BJ38" s="6"/>
      <c r="BK38" s="6"/>
    </row>
    <row r="39" spans="3:63" ht="16.899999999999999">
      <c r="D39" s="105"/>
      <c r="E39" s="105" t="s">
        <v>287</v>
      </c>
      <c r="G39" s="4" t="s">
        <v>97</v>
      </c>
      <c r="H39" s="105" t="s">
        <v>183</v>
      </c>
      <c r="J39" s="4"/>
      <c r="L39" s="91">
        <f>ModelInput!L55</f>
        <v>0</v>
      </c>
      <c r="M39" s="91">
        <f>ModelInput!M55</f>
        <v>0</v>
      </c>
      <c r="N39" s="91">
        <f>ModelInput!N55</f>
        <v>0</v>
      </c>
      <c r="O39" s="91">
        <f>ModelInput!O55</f>
        <v>0</v>
      </c>
      <c r="P39" s="91">
        <f>ModelInput!P55</f>
        <v>0</v>
      </c>
      <c r="Q39" s="91">
        <f>ModelInput!Q55</f>
        <v>0</v>
      </c>
      <c r="R39" s="217"/>
      <c r="S39" s="217"/>
      <c r="T39" s="217"/>
      <c r="U39" s="217"/>
      <c r="V39" s="217"/>
      <c r="W39" s="217"/>
      <c r="X39" s="217"/>
      <c r="Y39" s="217"/>
      <c r="Z39" s="217"/>
      <c r="AA39" s="217"/>
      <c r="AB39" s="217"/>
      <c r="AC39" s="217"/>
      <c r="AD39" s="217"/>
      <c r="AE39" s="217"/>
      <c r="AF39" s="217"/>
      <c r="AG39" s="217"/>
      <c r="AH39" s="217"/>
      <c r="AI39" s="217"/>
      <c r="AJ39" s="217"/>
      <c r="AK39" s="217"/>
      <c r="AL39" s="217"/>
      <c r="AM39" s="217"/>
      <c r="AN39" s="217"/>
      <c r="AO39" s="217"/>
      <c r="AP39" s="217"/>
      <c r="AQ39" s="217"/>
      <c r="AR39" s="217"/>
      <c r="AS39" s="217"/>
      <c r="AT39" s="217"/>
      <c r="AU39" s="217"/>
      <c r="AV39" s="217"/>
      <c r="AW39" s="217"/>
      <c r="AX39" s="217"/>
      <c r="AY39" s="217"/>
      <c r="AZ39" s="217"/>
      <c r="BA39" s="217"/>
      <c r="BB39" s="217"/>
      <c r="BC39" s="217"/>
      <c r="BD39" s="217"/>
      <c r="BE39" s="217"/>
      <c r="BF39" s="217"/>
      <c r="BG39" s="217"/>
      <c r="BH39" s="217"/>
      <c r="BI39" s="6"/>
      <c r="BJ39" s="6"/>
      <c r="BK39" s="6"/>
    </row>
    <row r="40" spans="3:63" ht="16.899999999999999">
      <c r="E40" s="105" t="s">
        <v>288</v>
      </c>
      <c r="G40" s="4" t="s">
        <v>97</v>
      </c>
      <c r="H40" s="105" t="s">
        <v>183</v>
      </c>
      <c r="J40" s="4"/>
      <c r="L40" s="91">
        <f>ModelInput!L56</f>
        <v>0</v>
      </c>
      <c r="M40" s="91">
        <f>ModelInput!M56</f>
        <v>0</v>
      </c>
      <c r="N40" s="91">
        <f>ModelInput!N56</f>
        <v>0</v>
      </c>
      <c r="O40" s="91">
        <f>ModelInput!O56</f>
        <v>0</v>
      </c>
      <c r="P40" s="91">
        <f>ModelInput!P56</f>
        <v>0</v>
      </c>
      <c r="Q40" s="91">
        <f>ModelInput!Q56</f>
        <v>0</v>
      </c>
      <c r="R40" s="217"/>
      <c r="S40" s="217"/>
      <c r="T40" s="217"/>
      <c r="U40" s="217"/>
      <c r="V40" s="217"/>
      <c r="W40" s="217"/>
      <c r="X40" s="217"/>
      <c r="Y40" s="217"/>
      <c r="Z40" s="217"/>
      <c r="AA40" s="217"/>
      <c r="AB40" s="217"/>
      <c r="AC40" s="217"/>
      <c r="AD40" s="217"/>
      <c r="AE40" s="217"/>
      <c r="AF40" s="217"/>
      <c r="AG40" s="217"/>
      <c r="AH40" s="217"/>
      <c r="AI40" s="217"/>
      <c r="AJ40" s="217"/>
      <c r="AK40" s="217"/>
      <c r="AL40" s="217"/>
      <c r="AM40" s="217"/>
      <c r="AN40" s="217"/>
      <c r="AO40" s="217"/>
      <c r="AP40" s="217"/>
      <c r="AQ40" s="217"/>
      <c r="AR40" s="217"/>
      <c r="AS40" s="217"/>
      <c r="AT40" s="217"/>
      <c r="AU40" s="217"/>
      <c r="AV40" s="217"/>
      <c r="AW40" s="217"/>
      <c r="AX40" s="217"/>
      <c r="AY40" s="217"/>
      <c r="AZ40" s="217"/>
      <c r="BA40" s="217"/>
      <c r="BB40" s="217"/>
      <c r="BC40" s="217"/>
      <c r="BD40" s="217"/>
      <c r="BE40" s="217"/>
      <c r="BF40" s="217"/>
      <c r="BG40" s="217"/>
      <c r="BH40" s="217"/>
      <c r="BI40" s="6"/>
      <c r="BJ40" s="6"/>
      <c r="BK40" s="6"/>
    </row>
    <row r="41" spans="3:63" ht="16.899999999999999">
      <c r="E41" s="100" t="s">
        <v>285</v>
      </c>
      <c r="G41" s="80" t="s">
        <v>97</v>
      </c>
      <c r="H41" s="105"/>
      <c r="J41" s="4"/>
      <c r="L41" s="108">
        <f t="shared" ref="L41:Q41" si="3">SUM(L35:L40)</f>
        <v>0</v>
      </c>
      <c r="M41" s="108">
        <f t="shared" si="3"/>
        <v>0</v>
      </c>
      <c r="N41" s="108">
        <f t="shared" si="3"/>
        <v>0</v>
      </c>
      <c r="O41" s="108">
        <f t="shared" si="3"/>
        <v>0</v>
      </c>
      <c r="P41" s="108">
        <f t="shared" si="3"/>
        <v>356.1548256309049</v>
      </c>
      <c r="Q41" s="108">
        <f t="shared" si="3"/>
        <v>726.76128220897795</v>
      </c>
      <c r="R41" s="217"/>
      <c r="S41" s="217"/>
      <c r="T41" s="217"/>
      <c r="U41" s="217"/>
      <c r="V41" s="217"/>
      <c r="W41" s="217"/>
      <c r="X41" s="217"/>
      <c r="Y41" s="217"/>
      <c r="Z41" s="217"/>
      <c r="AA41" s="217"/>
      <c r="AB41" s="217"/>
      <c r="AC41" s="217"/>
      <c r="AD41" s="217"/>
      <c r="AE41" s="217"/>
      <c r="AF41" s="217"/>
      <c r="AG41" s="217"/>
      <c r="AH41" s="217"/>
      <c r="AI41" s="217"/>
      <c r="AJ41" s="217"/>
      <c r="AK41" s="217"/>
      <c r="AL41" s="217"/>
      <c r="AM41" s="217"/>
      <c r="AN41" s="217"/>
      <c r="AO41" s="217"/>
      <c r="AP41" s="217"/>
      <c r="AQ41" s="217"/>
      <c r="AR41" s="217"/>
      <c r="AS41" s="217"/>
      <c r="AT41" s="217"/>
      <c r="AU41" s="217"/>
      <c r="AV41" s="217"/>
      <c r="AW41" s="217"/>
      <c r="AX41" s="217"/>
      <c r="AY41" s="217"/>
      <c r="AZ41" s="217"/>
      <c r="BA41" s="217"/>
      <c r="BB41" s="217"/>
      <c r="BC41" s="217"/>
      <c r="BD41" s="217"/>
      <c r="BE41" s="217"/>
      <c r="BF41" s="217"/>
      <c r="BG41" s="217"/>
      <c r="BH41" s="217"/>
      <c r="BI41" s="6"/>
      <c r="BJ41" s="6"/>
      <c r="BK41" s="6"/>
    </row>
    <row r="42" spans="3:63" ht="16.899999999999999">
      <c r="J42" s="4"/>
      <c r="L42" s="96"/>
      <c r="M42" s="96"/>
      <c r="N42" s="96"/>
      <c r="O42" s="96"/>
      <c r="P42" s="96"/>
      <c r="Q42" s="96"/>
      <c r="R42" s="96"/>
      <c r="S42" s="96"/>
      <c r="T42" s="96"/>
      <c r="U42" s="96"/>
      <c r="V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6"/>
      <c r="BJ42" s="6"/>
      <c r="BK42" s="6"/>
    </row>
    <row r="43" spans="3:63" ht="16.899999999999999">
      <c r="C43" s="226">
        <f>MAX($B$4:C42)+0.1</f>
        <v>1.3000000000000003</v>
      </c>
      <c r="D43" s="227" t="s">
        <v>190</v>
      </c>
      <c r="E43" s="33"/>
      <c r="F43" s="33"/>
      <c r="G43" s="32"/>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row>
    <row r="44" spans="3:63" ht="16.899999999999999">
      <c r="E44" s="105"/>
      <c r="F44" s="105"/>
      <c r="J44" s="4"/>
      <c r="L44" s="96"/>
      <c r="M44" s="96"/>
      <c r="N44" s="96"/>
      <c r="O44" s="96"/>
      <c r="P44" s="96"/>
      <c r="Q44" s="96"/>
      <c r="R44" s="96"/>
      <c r="S44" s="96"/>
      <c r="T44" s="96"/>
      <c r="U44" s="96"/>
      <c r="V44" s="96"/>
      <c r="W44" s="96"/>
      <c r="X44" s="96"/>
      <c r="Y44" s="96"/>
      <c r="Z44" s="96"/>
      <c r="AA44" s="96"/>
      <c r="AB44" s="96"/>
      <c r="AC44" s="96"/>
      <c r="AD44" s="96"/>
      <c r="AE44" s="96"/>
      <c r="AF44" s="96"/>
      <c r="AG44" s="96"/>
      <c r="AH44" s="96"/>
      <c r="AI44" s="96"/>
      <c r="AJ44" s="96"/>
      <c r="AK44" s="96"/>
      <c r="AL44" s="96"/>
      <c r="AM44" s="96"/>
      <c r="AN44" s="96"/>
      <c r="AO44" s="96"/>
      <c r="AP44" s="96"/>
      <c r="AQ44" s="96"/>
      <c r="AR44" s="96"/>
      <c r="AS44" s="96"/>
      <c r="AT44" s="96"/>
      <c r="AU44" s="96"/>
      <c r="AV44" s="96"/>
      <c r="AW44" s="96"/>
      <c r="AX44" s="96"/>
      <c r="AY44" s="96"/>
      <c r="AZ44" s="96"/>
      <c r="BA44" s="96"/>
      <c r="BB44" s="96"/>
      <c r="BC44" s="96"/>
      <c r="BD44" s="172"/>
      <c r="BE44" s="96"/>
      <c r="BF44" s="96"/>
      <c r="BG44" s="96"/>
      <c r="BH44" s="96"/>
      <c r="BI44" s="6"/>
      <c r="BJ44" s="6"/>
      <c r="BK44" s="6"/>
    </row>
    <row r="45" spans="3:63" ht="16.899999999999999">
      <c r="E45" s="20" t="s">
        <v>124</v>
      </c>
      <c r="F45" s="105"/>
      <c r="G45" s="4" t="s">
        <v>97</v>
      </c>
      <c r="J45" s="4"/>
      <c r="L45" s="91">
        <f>ModelInput!L60</f>
        <v>0</v>
      </c>
      <c r="M45" s="91">
        <f>ModelInput!M60</f>
        <v>0</v>
      </c>
      <c r="N45" s="91">
        <f>ModelInput!N60</f>
        <v>0</v>
      </c>
      <c r="O45" s="91">
        <f>ModelInput!O60</f>
        <v>0</v>
      </c>
      <c r="P45" s="91">
        <f>ModelInput!P60</f>
        <v>206.1</v>
      </c>
      <c r="Q45" s="91">
        <f>ModelInput!Q60</f>
        <v>0</v>
      </c>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17"/>
      <c r="AY45" s="217"/>
      <c r="AZ45" s="217"/>
      <c r="BA45" s="217"/>
      <c r="BB45" s="217"/>
      <c r="BC45" s="217"/>
      <c r="BD45" s="217"/>
      <c r="BE45" s="217"/>
      <c r="BF45" s="217"/>
      <c r="BG45" s="217"/>
      <c r="BH45" s="217"/>
      <c r="BI45" s="6"/>
      <c r="BJ45" s="6"/>
      <c r="BK45" s="6"/>
    </row>
    <row r="46" spans="3:63" ht="16.899999999999999">
      <c r="E46" s="20" t="s">
        <v>125</v>
      </c>
      <c r="F46" s="105"/>
      <c r="G46" s="4" t="s">
        <v>97</v>
      </c>
      <c r="L46" s="91">
        <f>ModelInput!L61</f>
        <v>0</v>
      </c>
      <c r="M46" s="91">
        <f>ModelInput!M61</f>
        <v>0</v>
      </c>
      <c r="N46" s="91">
        <f>ModelInput!N61</f>
        <v>0</v>
      </c>
      <c r="O46" s="91">
        <f>ModelInput!O61</f>
        <v>0</v>
      </c>
      <c r="P46" s="91">
        <f>ModelInput!P61</f>
        <v>21.91657205359245</v>
      </c>
      <c r="Q46" s="91">
        <f>ModelInput!Q61</f>
        <v>0</v>
      </c>
      <c r="R46" s="217"/>
      <c r="S46" s="217"/>
      <c r="T46" s="217"/>
      <c r="U46" s="217"/>
      <c r="V46" s="217"/>
      <c r="W46" s="217"/>
      <c r="X46" s="217"/>
      <c r="Y46" s="217"/>
      <c r="Z46" s="217"/>
      <c r="AA46" s="217"/>
      <c r="AB46" s="217"/>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17"/>
      <c r="AY46" s="217"/>
      <c r="AZ46" s="217"/>
      <c r="BA46" s="217"/>
      <c r="BB46" s="217"/>
      <c r="BC46" s="217"/>
      <c r="BD46" s="217"/>
      <c r="BE46" s="217"/>
      <c r="BF46" s="217"/>
      <c r="BG46" s="217"/>
      <c r="BH46" s="217"/>
      <c r="BI46" s="6"/>
      <c r="BJ46" s="6"/>
      <c r="BK46" s="6"/>
    </row>
    <row r="47" spans="3:63" ht="16.899999999999999">
      <c r="E47" s="105" t="s">
        <v>261</v>
      </c>
      <c r="G47" s="4" t="s">
        <v>97</v>
      </c>
      <c r="J47" s="6" t="s">
        <v>289</v>
      </c>
      <c r="L47" s="91">
        <f>ModelInput!L62</f>
        <v>0</v>
      </c>
      <c r="M47" s="91">
        <f>ModelInput!M62</f>
        <v>0</v>
      </c>
      <c r="N47" s="91">
        <f>ModelInput!N62</f>
        <v>0</v>
      </c>
      <c r="O47" s="91">
        <f>ModelInput!O62</f>
        <v>0</v>
      </c>
      <c r="P47" s="91">
        <f>ModelInput!P62</f>
        <v>13.223469776298492</v>
      </c>
      <c r="Q47" s="91">
        <f>ModelInput!Q62</f>
        <v>2.9870087782633639</v>
      </c>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N47" s="217"/>
      <c r="AO47" s="217"/>
      <c r="AP47" s="217"/>
      <c r="AQ47" s="217"/>
      <c r="AR47" s="217"/>
      <c r="AS47" s="217"/>
      <c r="AT47" s="217"/>
      <c r="AU47" s="217"/>
      <c r="AV47" s="217"/>
      <c r="AW47" s="217"/>
      <c r="AX47" s="217"/>
      <c r="AY47" s="217"/>
      <c r="AZ47" s="217"/>
      <c r="BA47" s="217"/>
      <c r="BB47" s="217"/>
      <c r="BC47" s="217"/>
      <c r="BD47" s="217"/>
      <c r="BE47" s="217"/>
      <c r="BF47" s="217"/>
      <c r="BG47" s="217"/>
      <c r="BH47" s="217"/>
      <c r="BI47" s="6"/>
      <c r="BJ47" s="6"/>
      <c r="BK47" s="6"/>
    </row>
    <row r="48" spans="3:63" ht="16.899999999999999">
      <c r="E48" s="105" t="s">
        <v>262</v>
      </c>
      <c r="G48" s="4" t="s">
        <v>97</v>
      </c>
      <c r="J48" s="6" t="s">
        <v>290</v>
      </c>
      <c r="L48" s="91">
        <f>ModelInput!L63</f>
        <v>0</v>
      </c>
      <c r="M48" s="91">
        <f>ModelInput!M63</f>
        <v>0</v>
      </c>
      <c r="N48" s="91">
        <f>ModelInput!N63</f>
        <v>0</v>
      </c>
      <c r="O48" s="91">
        <f>ModelInput!O63</f>
        <v>0</v>
      </c>
      <c r="P48" s="91">
        <f>ModelInput!P63</f>
        <v>0</v>
      </c>
      <c r="Q48" s="91">
        <f>ModelInput!Q63</f>
        <v>0</v>
      </c>
      <c r="R48" s="217"/>
      <c r="S48" s="217"/>
      <c r="T48" s="217"/>
      <c r="U48" s="217"/>
      <c r="V48" s="217"/>
      <c r="W48" s="217"/>
      <c r="X48" s="217"/>
      <c r="Y48" s="217"/>
      <c r="Z48" s="217"/>
      <c r="AA48" s="217"/>
      <c r="AB48" s="217"/>
      <c r="AC48" s="217"/>
      <c r="AD48" s="217"/>
      <c r="AE48" s="217"/>
      <c r="AF48" s="217"/>
      <c r="AG48" s="217"/>
      <c r="AH48" s="217"/>
      <c r="AI48" s="217"/>
      <c r="AJ48" s="217"/>
      <c r="AK48" s="217"/>
      <c r="AL48" s="217"/>
      <c r="AM48" s="217"/>
      <c r="AN48" s="217"/>
      <c r="AO48" s="217"/>
      <c r="AP48" s="217"/>
      <c r="AQ48" s="217"/>
      <c r="AR48" s="217"/>
      <c r="AS48" s="217"/>
      <c r="AT48" s="217"/>
      <c r="AU48" s="217"/>
      <c r="AV48" s="217"/>
      <c r="AW48" s="217"/>
      <c r="AX48" s="217"/>
      <c r="AY48" s="217"/>
      <c r="AZ48" s="217"/>
      <c r="BA48" s="217"/>
      <c r="BB48" s="217"/>
      <c r="BC48" s="217"/>
      <c r="BD48" s="217"/>
      <c r="BE48" s="217"/>
      <c r="BF48" s="217"/>
      <c r="BG48" s="217"/>
      <c r="BH48" s="217"/>
      <c r="BI48" s="6"/>
      <c r="BJ48" s="6"/>
      <c r="BK48" s="6"/>
    </row>
    <row r="49" spans="2:103" ht="16.899999999999999">
      <c r="E49" s="100" t="s">
        <v>285</v>
      </c>
      <c r="G49" s="80" t="s">
        <v>97</v>
      </c>
      <c r="H49" s="105"/>
      <c r="J49" s="4"/>
      <c r="L49" s="108">
        <f>SUM(L45:L48)</f>
        <v>0</v>
      </c>
      <c r="M49" s="108">
        <f t="shared" ref="M49:Q49" si="4">SUM(M45:M48)</f>
        <v>0</v>
      </c>
      <c r="N49" s="108">
        <f t="shared" si="4"/>
        <v>0</v>
      </c>
      <c r="O49" s="108">
        <f t="shared" si="4"/>
        <v>0</v>
      </c>
      <c r="P49" s="108">
        <f t="shared" si="4"/>
        <v>241.24004182989094</v>
      </c>
      <c r="Q49" s="108">
        <f t="shared" si="4"/>
        <v>2.9870087782633639</v>
      </c>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7"/>
      <c r="AY49" s="217"/>
      <c r="AZ49" s="217"/>
      <c r="BA49" s="217"/>
      <c r="BB49" s="217"/>
      <c r="BC49" s="217"/>
      <c r="BD49" s="217"/>
      <c r="BE49" s="217"/>
      <c r="BF49" s="217"/>
      <c r="BG49" s="217"/>
      <c r="BH49" s="217"/>
      <c r="BI49" s="6"/>
      <c r="BJ49" s="6"/>
      <c r="BK49" s="6"/>
    </row>
    <row r="50" spans="2:103" ht="16.899999999999999">
      <c r="E50" s="100"/>
      <c r="G50" s="80"/>
      <c r="H50" s="105"/>
      <c r="J50" s="4"/>
      <c r="L50" s="191"/>
      <c r="M50" s="191"/>
      <c r="N50" s="191"/>
      <c r="O50" s="191"/>
      <c r="P50" s="191"/>
      <c r="Q50" s="191"/>
      <c r="R50" s="191"/>
      <c r="S50" s="191"/>
      <c r="T50" s="191"/>
      <c r="U50" s="191"/>
      <c r="V50" s="191"/>
      <c r="W50" s="191"/>
      <c r="X50" s="191"/>
      <c r="Y50" s="191"/>
      <c r="Z50" s="191"/>
      <c r="AA50" s="191"/>
      <c r="AB50" s="191"/>
      <c r="AC50" s="191"/>
      <c r="AD50" s="191"/>
      <c r="AE50" s="191"/>
      <c r="AF50" s="191"/>
      <c r="AG50" s="191"/>
      <c r="AH50" s="191"/>
      <c r="AI50" s="191"/>
      <c r="AJ50" s="191"/>
      <c r="AK50" s="191"/>
      <c r="AL50" s="191"/>
      <c r="AM50" s="191"/>
      <c r="AN50" s="191"/>
      <c r="AO50" s="191"/>
      <c r="AP50" s="191"/>
      <c r="AQ50" s="191"/>
      <c r="AR50" s="191"/>
      <c r="AS50" s="191"/>
      <c r="AT50" s="191"/>
      <c r="AU50" s="191"/>
      <c r="AV50" s="191"/>
      <c r="AW50" s="191"/>
      <c r="AX50" s="191"/>
      <c r="AY50" s="191"/>
      <c r="AZ50" s="191"/>
      <c r="BA50" s="191"/>
      <c r="BB50" s="191"/>
      <c r="BC50" s="191"/>
      <c r="BD50" s="191"/>
      <c r="BE50" s="191"/>
      <c r="BF50" s="191"/>
      <c r="BG50" s="191"/>
      <c r="BH50" s="191"/>
      <c r="BI50" s="6"/>
      <c r="BJ50" s="6"/>
      <c r="BK50" s="6"/>
    </row>
    <row r="51" spans="2:103" ht="16.899999999999999">
      <c r="C51" s="226">
        <f>MAX($B$4:C49)+0.1</f>
        <v>1.4000000000000004</v>
      </c>
      <c r="D51" s="227" t="s">
        <v>291</v>
      </c>
      <c r="E51" s="33"/>
      <c r="F51" s="33"/>
      <c r="G51" s="32"/>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row>
    <row r="52" spans="2:103" ht="16.899999999999999">
      <c r="E52" s="105"/>
      <c r="F52" s="105"/>
      <c r="J52" s="4"/>
      <c r="L52" s="96"/>
      <c r="M52" s="96"/>
      <c r="N52" s="96"/>
      <c r="O52" s="96"/>
      <c r="P52" s="96"/>
      <c r="Q52" s="96"/>
      <c r="R52" s="96"/>
      <c r="S52" s="96"/>
      <c r="T52" s="96"/>
      <c r="U52" s="96"/>
      <c r="V52" s="96"/>
      <c r="W52" s="96"/>
      <c r="X52" s="96"/>
      <c r="Y52" s="96"/>
      <c r="Z52" s="96"/>
      <c r="AA52" s="96"/>
      <c r="AB52" s="96"/>
      <c r="AC52" s="96"/>
      <c r="AD52" s="96"/>
      <c r="AE52" s="96"/>
      <c r="AF52" s="96"/>
      <c r="AG52" s="96"/>
      <c r="AH52" s="96"/>
      <c r="AI52" s="96"/>
      <c r="AJ52" s="96"/>
      <c r="AK52" s="96"/>
      <c r="AL52" s="96"/>
      <c r="AM52" s="96"/>
      <c r="AN52" s="96"/>
      <c r="AO52" s="96"/>
      <c r="AP52" s="96"/>
      <c r="AQ52" s="96"/>
      <c r="AR52" s="96"/>
      <c r="AS52" s="96"/>
      <c r="AT52" s="96"/>
      <c r="AU52" s="96"/>
      <c r="AV52" s="96"/>
      <c r="AW52" s="96"/>
      <c r="AX52" s="96"/>
      <c r="AY52" s="96"/>
      <c r="AZ52" s="96"/>
      <c r="BA52" s="96"/>
      <c r="BB52" s="96"/>
      <c r="BC52" s="96"/>
      <c r="BD52" s="96"/>
      <c r="BE52" s="96"/>
      <c r="BF52" s="96"/>
      <c r="BG52" s="96"/>
      <c r="BH52" s="96"/>
      <c r="BI52" s="6"/>
      <c r="BJ52" s="6"/>
      <c r="BK52" s="6"/>
    </row>
    <row r="53" spans="2:103" ht="16.899999999999999">
      <c r="E53" s="20" t="s">
        <v>292</v>
      </c>
      <c r="F53" s="105"/>
      <c r="G53" s="4" t="s">
        <v>97</v>
      </c>
      <c r="L53" s="91">
        <f>ModelInput!L133</f>
        <v>0</v>
      </c>
      <c r="M53" s="91">
        <f>ModelInput!M133</f>
        <v>0</v>
      </c>
      <c r="N53" s="91">
        <f>ModelInput!N133</f>
        <v>0</v>
      </c>
      <c r="O53" s="91">
        <f>ModelInput!O133</f>
        <v>0</v>
      </c>
      <c r="P53" s="91">
        <f>ModelInput!P133</f>
        <v>12.091506458872242</v>
      </c>
      <c r="Q53" s="91">
        <f>ModelInput!Q133</f>
        <v>11.909844691177769</v>
      </c>
      <c r="R53" s="217"/>
      <c r="S53" s="217"/>
      <c r="T53" s="217"/>
      <c r="U53" s="217"/>
      <c r="V53" s="217"/>
      <c r="W53" s="217"/>
      <c r="X53" s="217"/>
      <c r="Y53" s="217"/>
      <c r="Z53" s="217"/>
      <c r="AA53" s="217"/>
      <c r="AB53" s="217"/>
      <c r="AC53" s="217"/>
      <c r="AD53" s="217"/>
      <c r="AE53" s="217"/>
      <c r="AF53" s="217"/>
      <c r="AG53" s="217"/>
      <c r="AH53" s="217"/>
      <c r="AI53" s="217"/>
      <c r="AJ53" s="217"/>
      <c r="AK53" s="217"/>
      <c r="AL53" s="217"/>
      <c r="AM53" s="217"/>
      <c r="AN53" s="217"/>
      <c r="AO53" s="217"/>
      <c r="AP53" s="217"/>
      <c r="AQ53" s="217"/>
      <c r="AR53" s="217"/>
      <c r="AS53" s="217"/>
      <c r="AT53" s="217"/>
      <c r="AU53" s="217"/>
      <c r="AV53" s="217"/>
      <c r="AW53" s="217"/>
      <c r="AX53" s="217"/>
      <c r="AY53" s="217"/>
      <c r="AZ53" s="217"/>
      <c r="BA53" s="217"/>
      <c r="BB53" s="217"/>
      <c r="BC53" s="217"/>
      <c r="BD53" s="217"/>
      <c r="BE53" s="217"/>
      <c r="BF53" s="217"/>
      <c r="BG53" s="217"/>
      <c r="BH53" s="217"/>
      <c r="BI53" s="6"/>
      <c r="BJ53" s="6"/>
      <c r="BK53" s="6"/>
    </row>
    <row r="54" spans="2:103" ht="16.899999999999999">
      <c r="E54" s="105" t="s">
        <v>293</v>
      </c>
      <c r="G54" s="4" t="s">
        <v>97</v>
      </c>
      <c r="L54" s="91">
        <f>ModelInput!L132</f>
        <v>0</v>
      </c>
      <c r="M54" s="91">
        <f>ModelInput!M132</f>
        <v>0</v>
      </c>
      <c r="N54" s="91">
        <f>ModelInput!N132</f>
        <v>0</v>
      </c>
      <c r="O54" s="91">
        <f>ModelInput!O132</f>
        <v>0</v>
      </c>
      <c r="P54" s="91">
        <f>ModelInput!P132</f>
        <v>0</v>
      </c>
      <c r="Q54" s="91">
        <f>ModelInput!Q132</f>
        <v>0</v>
      </c>
      <c r="R54" s="217"/>
      <c r="S54" s="217"/>
      <c r="T54" s="217"/>
      <c r="U54" s="217"/>
      <c r="V54" s="217"/>
      <c r="W54" s="217"/>
      <c r="X54" s="217"/>
      <c r="Y54" s="217"/>
      <c r="Z54" s="217"/>
      <c r="AA54" s="217"/>
      <c r="AB54" s="217"/>
      <c r="AC54" s="217"/>
      <c r="AD54" s="217"/>
      <c r="AE54" s="217"/>
      <c r="AF54" s="217"/>
      <c r="AG54" s="217"/>
      <c r="AH54" s="217"/>
      <c r="AI54" s="217"/>
      <c r="AJ54" s="217"/>
      <c r="AK54" s="217"/>
      <c r="AL54" s="217"/>
      <c r="AM54" s="217"/>
      <c r="AN54" s="217"/>
      <c r="AO54" s="217"/>
      <c r="AP54" s="217"/>
      <c r="AQ54" s="217"/>
      <c r="AR54" s="217"/>
      <c r="AS54" s="217"/>
      <c r="AT54" s="217"/>
      <c r="AU54" s="217"/>
      <c r="AV54" s="217"/>
      <c r="AW54" s="217"/>
      <c r="AX54" s="217"/>
      <c r="AY54" s="217"/>
      <c r="AZ54" s="217"/>
      <c r="BA54" s="217"/>
      <c r="BB54" s="217"/>
      <c r="BC54" s="217"/>
      <c r="BD54" s="217"/>
      <c r="BE54" s="217"/>
      <c r="BF54" s="217"/>
      <c r="BG54" s="217"/>
      <c r="BH54" s="217"/>
      <c r="BI54" s="6"/>
      <c r="BJ54" s="6"/>
      <c r="BK54" s="6"/>
    </row>
    <row r="55" spans="2:103" ht="16.899999999999999">
      <c r="E55" s="105"/>
      <c r="F55" s="105"/>
      <c r="J55" s="4"/>
      <c r="K55" s="9"/>
      <c r="L55" s="91"/>
      <c r="M55" s="9"/>
      <c r="N55" s="9"/>
      <c r="O55" s="9"/>
      <c r="P55" s="9"/>
      <c r="Q55" s="9"/>
      <c r="R55" s="45"/>
      <c r="S55" s="9"/>
      <c r="T55" s="9"/>
      <c r="U55" s="9"/>
      <c r="V55" s="9"/>
      <c r="W55" s="9"/>
      <c r="X55" s="10"/>
      <c r="Y55" s="10"/>
      <c r="Z55" s="10"/>
      <c r="AA55" s="10"/>
      <c r="AB55" s="10"/>
      <c r="AC55" s="10"/>
      <c r="AD55" s="10"/>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172"/>
      <c r="BH55" s="9"/>
      <c r="BI55" s="6"/>
      <c r="BJ55" s="6"/>
      <c r="BK55" s="6"/>
    </row>
    <row r="56" spans="2:103" ht="16.899999999999999">
      <c r="B56" s="225">
        <f>MAX($B$5:B55)+1</f>
        <v>2</v>
      </c>
      <c r="C56" s="225" t="s">
        <v>294</v>
      </c>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8"/>
      <c r="BJ56" s="8"/>
      <c r="BK56" s="8"/>
    </row>
    <row r="57" spans="2:103" ht="16.899999999999999">
      <c r="L57" s="19"/>
      <c r="M57" s="19"/>
      <c r="N57" s="199"/>
      <c r="O57" s="199"/>
      <c r="P57" s="199"/>
      <c r="Q57" s="199"/>
      <c r="R57" s="199"/>
      <c r="S57" s="199"/>
      <c r="T57" s="19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c r="AW57" s="19"/>
      <c r="AX57" s="19"/>
      <c r="AY57" s="19"/>
      <c r="AZ57" s="19"/>
      <c r="BA57" s="19"/>
      <c r="BB57" s="19"/>
      <c r="BC57" s="19"/>
      <c r="BD57" s="19"/>
      <c r="BE57" s="19"/>
      <c r="BF57" s="19"/>
      <c r="BG57" s="19"/>
      <c r="BH57" s="19"/>
    </row>
    <row r="58" spans="2:103" ht="16.899999999999999">
      <c r="C58" s="226">
        <f>MAX($B$4:C57)+0.1</f>
        <v>2.1</v>
      </c>
      <c r="D58" s="227" t="s">
        <v>295</v>
      </c>
      <c r="E58" s="33"/>
      <c r="F58" s="33"/>
      <c r="G58" s="32"/>
      <c r="H58" s="34"/>
      <c r="I58" s="34"/>
      <c r="J58" s="34"/>
      <c r="K58" s="35"/>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36"/>
      <c r="BF58" s="36"/>
      <c r="BG58" s="36"/>
      <c r="BH58" s="36"/>
      <c r="BI58" s="36"/>
      <c r="BJ58" s="36"/>
      <c r="BK58" s="36"/>
      <c r="BL58" s="22"/>
      <c r="BM58" s="36"/>
      <c r="BN58" s="36"/>
      <c r="BO58" s="36"/>
      <c r="BP58" s="36"/>
      <c r="BQ58" s="36"/>
      <c r="BR58" s="36"/>
      <c r="BS58" s="36"/>
      <c r="BT58" s="36"/>
      <c r="BU58" s="36"/>
      <c r="BV58" s="36"/>
      <c r="BW58" s="36"/>
      <c r="BX58" s="36"/>
      <c r="BY58" s="36"/>
      <c r="BZ58" s="36"/>
      <c r="CA58" s="36"/>
      <c r="CB58" s="36"/>
      <c r="CC58" s="36"/>
      <c r="CD58" s="36"/>
      <c r="CE58" s="36"/>
      <c r="CF58" s="36"/>
      <c r="CG58" s="36"/>
      <c r="CH58" s="36"/>
      <c r="CI58" s="36"/>
      <c r="CJ58" s="36"/>
      <c r="CK58" s="36"/>
      <c r="CL58" s="36"/>
      <c r="CM58" s="36"/>
      <c r="CN58" s="36"/>
      <c r="CO58" s="36"/>
      <c r="CP58" s="36"/>
      <c r="CQ58" s="36"/>
      <c r="CR58" s="36"/>
      <c r="CS58" s="36"/>
      <c r="CT58" s="36"/>
      <c r="CU58" s="36"/>
      <c r="CV58" s="36"/>
      <c r="CW58" s="32"/>
      <c r="CX58" s="32"/>
      <c r="CY58" s="32"/>
    </row>
    <row r="59" spans="2:103" ht="16.899999999999999">
      <c r="C59" s="64" t="s">
        <v>296</v>
      </c>
      <c r="D59" s="64"/>
      <c r="E59" s="64"/>
      <c r="F59" s="64"/>
      <c r="G59" s="64"/>
      <c r="H59" s="64"/>
      <c r="I59" s="64"/>
      <c r="J59" s="64"/>
      <c r="K59" s="64"/>
      <c r="L59" s="64"/>
      <c r="M59" s="64"/>
      <c r="N59" s="64"/>
      <c r="O59" s="64"/>
      <c r="P59" s="64"/>
      <c r="Q59" s="64"/>
      <c r="R59" s="64"/>
      <c r="S59" s="64"/>
      <c r="T59" s="64"/>
      <c r="U59" s="64"/>
      <c r="V59" s="64"/>
      <c r="W59" s="64"/>
      <c r="X59" s="64"/>
      <c r="Y59" s="64"/>
      <c r="Z59" s="64"/>
      <c r="AA59" s="64"/>
      <c r="AB59" s="64"/>
      <c r="AC59" s="64"/>
      <c r="AD59" s="64"/>
      <c r="AE59" s="64"/>
      <c r="AF59" s="64"/>
      <c r="AG59" s="64"/>
      <c r="AH59" s="64"/>
      <c r="AI59" s="64"/>
      <c r="AJ59" s="64"/>
      <c r="AK59" s="64"/>
      <c r="AL59" s="64"/>
      <c r="AM59" s="64"/>
      <c r="AN59" s="64"/>
      <c r="AO59" s="64"/>
      <c r="AP59" s="64"/>
      <c r="AQ59" s="64"/>
      <c r="AR59" s="64"/>
      <c r="AS59" s="64"/>
      <c r="AT59" s="64"/>
      <c r="AU59" s="64"/>
      <c r="AV59" s="64"/>
      <c r="AW59" s="64"/>
      <c r="AX59" s="64"/>
      <c r="AY59" s="64"/>
      <c r="AZ59" s="64"/>
      <c r="BA59" s="64"/>
      <c r="BB59" s="64"/>
      <c r="BC59" s="64"/>
      <c r="BD59" s="64"/>
      <c r="BE59" s="64"/>
      <c r="BF59" s="64"/>
      <c r="BG59" s="64"/>
      <c r="BH59" s="64"/>
      <c r="BI59" s="64"/>
      <c r="BJ59" s="64"/>
      <c r="BK59" s="64"/>
    </row>
    <row r="60" spans="2:103" ht="16.899999999999999">
      <c r="C60" s="64" t="s">
        <v>297</v>
      </c>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c r="AG60" s="64"/>
      <c r="AH60" s="64"/>
      <c r="AI60" s="64"/>
      <c r="AJ60" s="64"/>
      <c r="AK60" s="64"/>
      <c r="AL60" s="64"/>
      <c r="AM60" s="64"/>
      <c r="AN60" s="64"/>
      <c r="AO60" s="64"/>
      <c r="AP60" s="64"/>
      <c r="AQ60" s="64"/>
      <c r="AR60" s="64"/>
      <c r="AS60" s="64"/>
      <c r="AT60" s="64"/>
      <c r="AU60" s="64"/>
      <c r="AV60" s="64"/>
      <c r="AW60" s="64"/>
      <c r="AX60" s="64"/>
      <c r="AY60" s="64"/>
      <c r="AZ60" s="64"/>
      <c r="BA60" s="64"/>
      <c r="BB60" s="64"/>
      <c r="BC60" s="64"/>
      <c r="BD60" s="64"/>
      <c r="BE60" s="64"/>
      <c r="BF60" s="64"/>
      <c r="BG60" s="64"/>
      <c r="BH60" s="64"/>
      <c r="BI60" s="64"/>
      <c r="BJ60" s="64"/>
      <c r="BK60" s="64"/>
    </row>
    <row r="61" spans="2:103" ht="16.899999999999999">
      <c r="E61" s="20" t="s">
        <v>171</v>
      </c>
      <c r="F61" s="105"/>
      <c r="G61" s="6" t="s">
        <v>87</v>
      </c>
      <c r="K61" s="76"/>
      <c r="L61" s="76">
        <f t="shared" ref="L61:Q61" si="5">IF(L15=1,1,L12)</f>
        <v>0</v>
      </c>
      <c r="M61" s="76">
        <f t="shared" si="5"/>
        <v>0</v>
      </c>
      <c r="N61" s="76">
        <f t="shared" si="5"/>
        <v>0</v>
      </c>
      <c r="O61" s="76">
        <f t="shared" si="5"/>
        <v>0</v>
      </c>
      <c r="P61" s="76">
        <f t="shared" si="5"/>
        <v>1</v>
      </c>
      <c r="Q61" s="76">
        <f t="shared" si="5"/>
        <v>1</v>
      </c>
      <c r="R61" s="217"/>
      <c r="S61" s="217"/>
      <c r="T61" s="217"/>
      <c r="U61" s="217"/>
      <c r="V61" s="217"/>
      <c r="W61" s="217"/>
      <c r="X61" s="217"/>
      <c r="Y61" s="217"/>
      <c r="Z61" s="217"/>
      <c r="AA61" s="217"/>
      <c r="AB61" s="217"/>
      <c r="AC61" s="217"/>
      <c r="AD61" s="217"/>
      <c r="AE61" s="217"/>
      <c r="AF61" s="217"/>
      <c r="AG61" s="217"/>
      <c r="AH61" s="217"/>
      <c r="AI61" s="217"/>
      <c r="AJ61" s="217"/>
      <c r="AK61" s="217"/>
      <c r="AL61" s="217"/>
      <c r="AM61" s="217"/>
      <c r="AN61" s="217"/>
      <c r="AO61" s="217"/>
      <c r="AP61" s="217"/>
      <c r="AQ61" s="217"/>
      <c r="AR61" s="217"/>
      <c r="AS61" s="217"/>
      <c r="AT61" s="217"/>
      <c r="AU61" s="217"/>
      <c r="AV61" s="217"/>
      <c r="AW61" s="217"/>
      <c r="AX61" s="217"/>
      <c r="AY61" s="217"/>
      <c r="AZ61" s="217"/>
      <c r="BA61" s="217"/>
      <c r="BB61" s="217"/>
      <c r="BC61" s="217"/>
      <c r="BD61" s="217"/>
      <c r="BE61" s="217"/>
      <c r="BF61" s="217"/>
      <c r="BG61" s="217"/>
      <c r="BH61" s="217"/>
      <c r="BI61" s="19"/>
      <c r="BJ61" s="19"/>
      <c r="BK61" s="19"/>
      <c r="BL61" s="19"/>
      <c r="BM61" s="19"/>
      <c r="BN61" s="19"/>
      <c r="BO61" s="19"/>
      <c r="BP61" s="19"/>
      <c r="BQ61" s="19"/>
      <c r="BR61" s="19"/>
      <c r="BS61" s="19"/>
      <c r="BT61" s="19"/>
      <c r="BU61" s="19"/>
      <c r="BV61" s="19"/>
      <c r="BW61" s="19"/>
      <c r="BX61" s="19"/>
      <c r="BY61" s="19"/>
      <c r="BZ61" s="19"/>
      <c r="CA61" s="19"/>
      <c r="CB61" s="19"/>
      <c r="CC61" s="19"/>
      <c r="CD61" s="19"/>
      <c r="CE61" s="19"/>
      <c r="CF61" s="19"/>
      <c r="CG61" s="19"/>
      <c r="CH61" s="19"/>
      <c r="CI61" s="19"/>
      <c r="CJ61" s="19"/>
      <c r="CK61" s="19"/>
      <c r="CL61" s="19"/>
      <c r="CM61" s="19"/>
      <c r="CN61" s="19"/>
      <c r="CO61" s="19"/>
      <c r="CP61" s="19"/>
      <c r="CQ61" s="19"/>
      <c r="CR61" s="19"/>
      <c r="CS61" s="19"/>
      <c r="CT61" s="19"/>
      <c r="CU61" s="19"/>
      <c r="CV61" s="19"/>
    </row>
    <row r="62" spans="2:103" ht="14.25" customHeight="1">
      <c r="C62" s="95"/>
      <c r="D62" s="24"/>
      <c r="E62" s="20"/>
      <c r="F62" s="20"/>
      <c r="H62" s="6" t="s">
        <v>114</v>
      </c>
      <c r="K62" s="194"/>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c r="AR62" s="22"/>
      <c r="AS62" s="22"/>
      <c r="AT62" s="22"/>
      <c r="AU62" s="22"/>
      <c r="AV62" s="22"/>
      <c r="AW62" s="22"/>
      <c r="AX62" s="22"/>
      <c r="AY62" s="22"/>
      <c r="AZ62" s="22"/>
      <c r="BA62" s="22"/>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row>
    <row r="63" spans="2:103" ht="16.899999999999999">
      <c r="C63" s="29"/>
      <c r="D63" s="29"/>
      <c r="E63" s="20" t="s">
        <v>298</v>
      </c>
      <c r="F63" s="84"/>
      <c r="G63" s="4" t="s">
        <v>97</v>
      </c>
      <c r="H63" s="110">
        <f>CHOOSE(Interface!$H$7,Interface!$J$48,Interface!$L$48)</f>
        <v>0</v>
      </c>
      <c r="L63" s="28">
        <f>SUM(L25:L27)*IF(SUM(L7:L8)&gt;1,CHOOSE(MATCH($H$63,Scenarios!$E$29:$E$31,0),L61/(L61+L76),L61/(L76+L61+L91),0),L61)</f>
        <v>0</v>
      </c>
      <c r="M63" s="28">
        <f>SUM(M25:M27)*IF(SUM(M7:M8)&gt;1,CHOOSE(MATCH($H$63,Scenarios!$E$29:$E$31,0),M61/(M61+M76),M61/(M76+M61+M91),0),M61)</f>
        <v>0</v>
      </c>
      <c r="N63" s="28">
        <f>SUM(N25:N27)*IF(SUM(N7:N8)&gt;1,CHOOSE(MATCH($H$63,Scenarios!$E$29:$E$31,0),N61/(N61+N76),N61/(N76+N61+N91),0),N61)</f>
        <v>0</v>
      </c>
      <c r="O63" s="28">
        <f>SUM(O25:O27)*IF(SUM(O7:O8)&gt;1,CHOOSE(MATCH($H$63,Scenarios!$E$29:$E$31,0),O61/(O61+O76),O61/(O76+O61+O91),0),O61)</f>
        <v>0</v>
      </c>
      <c r="P63" s="28">
        <f>SUM(P25:P27)*IF(SUM(P7:P8)&gt;1,CHOOSE(MATCH($H$63,Scenarios!$E$29:$E$31,0),P61/(P61+P76),P61/(P76+P61+P91),0),P61)</f>
        <v>0</v>
      </c>
      <c r="Q63" s="28">
        <f>SUM(Q25:Q27)*IF(SUM(Q7:Q8)&gt;1,CHOOSE(MATCH($H$63,Scenarios!$E$29:$E$31,0),Q61/(Q61+Q76),Q61/(Q76+Q61+Q91),0),Q61)</f>
        <v>0</v>
      </c>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7"/>
      <c r="AY63" s="217"/>
      <c r="AZ63" s="217"/>
      <c r="BA63" s="217"/>
      <c r="BB63" s="217"/>
      <c r="BC63" s="217"/>
      <c r="BD63" s="217"/>
      <c r="BE63" s="217"/>
      <c r="BF63" s="217"/>
      <c r="BG63" s="217"/>
      <c r="BH63" s="217"/>
      <c r="BI63" s="28"/>
      <c r="BJ63" s="28"/>
      <c r="BK63" s="28"/>
      <c r="BL63" s="28"/>
    </row>
    <row r="64" spans="2:103" ht="16.899999999999999">
      <c r="C64" s="29"/>
      <c r="D64" s="29"/>
      <c r="E64" s="20" t="s">
        <v>122</v>
      </c>
      <c r="F64" s="84"/>
      <c r="G64" s="4" t="s">
        <v>97</v>
      </c>
      <c r="H64" s="20"/>
      <c r="L64" s="28">
        <f t="shared" ref="L64:Q64" si="6">L35*(IF(SUM(L7:L8)&gt;=1,L61/(L61+L76),0))</f>
        <v>0</v>
      </c>
      <c r="M64" s="28">
        <f t="shared" si="6"/>
        <v>0</v>
      </c>
      <c r="N64" s="28">
        <f t="shared" si="6"/>
        <v>0</v>
      </c>
      <c r="O64" s="28">
        <f t="shared" si="6"/>
        <v>0</v>
      </c>
      <c r="P64" s="28">
        <f t="shared" si="6"/>
        <v>356.1548256309049</v>
      </c>
      <c r="Q64" s="28">
        <f t="shared" si="6"/>
        <v>726.76128220897795</v>
      </c>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217"/>
      <c r="AY64" s="217"/>
      <c r="AZ64" s="217"/>
      <c r="BA64" s="217"/>
      <c r="BB64" s="217"/>
      <c r="BC64" s="217"/>
      <c r="BD64" s="217"/>
      <c r="BE64" s="217"/>
      <c r="BF64" s="217"/>
      <c r="BG64" s="217"/>
      <c r="BH64" s="217"/>
      <c r="BI64" s="28"/>
      <c r="BJ64" s="28"/>
      <c r="BK64" s="28"/>
      <c r="BL64" s="28"/>
    </row>
    <row r="65" spans="3:103" ht="16.899999999999999">
      <c r="C65" s="29"/>
      <c r="D65" s="29"/>
      <c r="E65" s="20" t="s">
        <v>299</v>
      </c>
      <c r="F65" s="84"/>
      <c r="G65" s="4" t="s">
        <v>97</v>
      </c>
      <c r="J65" s="6" t="s">
        <v>300</v>
      </c>
      <c r="L65" s="157">
        <f>SUM(L63:L64)</f>
        <v>0</v>
      </c>
      <c r="M65" s="157">
        <f t="shared" ref="M65:Q65" si="7">SUM(M63:M64)</f>
        <v>0</v>
      </c>
      <c r="N65" s="157">
        <f t="shared" si="7"/>
        <v>0</v>
      </c>
      <c r="O65" s="157">
        <f>SUM(O63:O64)</f>
        <v>0</v>
      </c>
      <c r="P65" s="157">
        <f t="shared" si="7"/>
        <v>356.1548256309049</v>
      </c>
      <c r="Q65" s="157">
        <f t="shared" si="7"/>
        <v>726.76128220897795</v>
      </c>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17"/>
      <c r="BF65" s="217"/>
      <c r="BG65" s="217"/>
      <c r="BH65" s="217"/>
      <c r="BI65" s="28"/>
      <c r="BJ65" s="28"/>
      <c r="BK65" s="28"/>
      <c r="BL65" s="28"/>
    </row>
    <row r="66" spans="3:103" ht="16.899999999999999">
      <c r="C66" s="29"/>
      <c r="D66" s="29"/>
      <c r="E66" s="20" t="s">
        <v>301</v>
      </c>
      <c r="F66" s="84"/>
      <c r="G66" s="4" t="s">
        <v>97</v>
      </c>
      <c r="J66" s="6" t="s">
        <v>302</v>
      </c>
      <c r="L66" s="28">
        <f>ModelInput!L135*L61</f>
        <v>0</v>
      </c>
      <c r="M66" s="28">
        <f>ModelInput!M135*M61</f>
        <v>0</v>
      </c>
      <c r="N66" s="28">
        <f>ModelInput!N135*N61</f>
        <v>0</v>
      </c>
      <c r="O66" s="28">
        <f>ModelInput!O135*O61</f>
        <v>0</v>
      </c>
      <c r="P66" s="28">
        <f>ModelInput!P135*P61</f>
        <v>0</v>
      </c>
      <c r="Q66" s="28">
        <f>ModelInput!Q135*Q61</f>
        <v>0</v>
      </c>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7"/>
      <c r="AY66" s="217"/>
      <c r="AZ66" s="217"/>
      <c r="BA66" s="217"/>
      <c r="BB66" s="217"/>
      <c r="BC66" s="217"/>
      <c r="BD66" s="217"/>
      <c r="BE66" s="217"/>
      <c r="BF66" s="217"/>
      <c r="BG66" s="217"/>
      <c r="BH66" s="217"/>
      <c r="BI66" s="28"/>
      <c r="BJ66" s="28"/>
      <c r="BK66" s="28"/>
      <c r="BL66" s="28"/>
    </row>
    <row r="67" spans="3:103" ht="16.899999999999999">
      <c r="C67" s="29"/>
      <c r="D67" s="29"/>
      <c r="E67" s="20" t="s">
        <v>303</v>
      </c>
      <c r="F67" s="84"/>
      <c r="G67" s="4" t="s">
        <v>97</v>
      </c>
      <c r="J67" s="6" t="s">
        <v>304</v>
      </c>
      <c r="L67" s="28">
        <f t="shared" ref="L67:Q67" si="8">L37*L61</f>
        <v>0</v>
      </c>
      <c r="M67" s="28">
        <f t="shared" si="8"/>
        <v>0</v>
      </c>
      <c r="N67" s="28">
        <f t="shared" si="8"/>
        <v>0</v>
      </c>
      <c r="O67" s="28">
        <f t="shared" si="8"/>
        <v>0</v>
      </c>
      <c r="P67" s="28">
        <f t="shared" si="8"/>
        <v>0</v>
      </c>
      <c r="Q67" s="28">
        <f t="shared" si="8"/>
        <v>0</v>
      </c>
      <c r="R67" s="217"/>
      <c r="S67" s="217"/>
      <c r="T67" s="217"/>
      <c r="U67" s="217"/>
      <c r="V67" s="217"/>
      <c r="W67" s="217"/>
      <c r="X67" s="217"/>
      <c r="Y67" s="217"/>
      <c r="Z67" s="217"/>
      <c r="AA67" s="217"/>
      <c r="AB67" s="217"/>
      <c r="AC67" s="217"/>
      <c r="AD67" s="217"/>
      <c r="AE67" s="217"/>
      <c r="AF67" s="217"/>
      <c r="AG67" s="217"/>
      <c r="AH67" s="217"/>
      <c r="AI67" s="217"/>
      <c r="AJ67" s="217"/>
      <c r="AK67" s="217"/>
      <c r="AL67" s="217"/>
      <c r="AM67" s="217"/>
      <c r="AN67" s="217"/>
      <c r="AO67" s="217"/>
      <c r="AP67" s="217"/>
      <c r="AQ67" s="217"/>
      <c r="AR67" s="217"/>
      <c r="AS67" s="217"/>
      <c r="AT67" s="217"/>
      <c r="AU67" s="217"/>
      <c r="AV67" s="217"/>
      <c r="AW67" s="217"/>
      <c r="AX67" s="217"/>
      <c r="AY67" s="217"/>
      <c r="AZ67" s="217"/>
      <c r="BA67" s="217"/>
      <c r="BB67" s="217"/>
      <c r="BC67" s="217"/>
      <c r="BD67" s="217"/>
      <c r="BE67" s="217"/>
      <c r="BF67" s="217"/>
      <c r="BG67" s="217"/>
      <c r="BH67" s="217"/>
      <c r="BI67" s="28"/>
      <c r="BJ67" s="28"/>
      <c r="BK67" s="28"/>
      <c r="BL67" s="28"/>
    </row>
    <row r="68" spans="3:103" ht="16.899999999999999">
      <c r="C68" s="29"/>
      <c r="D68" s="29"/>
      <c r="E68" s="20" t="s">
        <v>305</v>
      </c>
      <c r="F68" s="84"/>
      <c r="G68" s="4" t="s">
        <v>97</v>
      </c>
      <c r="H68" s="110">
        <f>CHOOSE(Interface!$H$7,Interface!$J$49,Interface!$L$49)</f>
        <v>0</v>
      </c>
      <c r="J68" s="6" t="s">
        <v>306</v>
      </c>
      <c r="L68" s="28">
        <f>SUM(L47:L48)*IF(SUM(L7:L8)&gt;1,CHOOSE(MATCH($H$68,Scenarios!$E$29:$E$31,0),L61/(L61+L76),L61/(L76+L61+L91),0),L61)</f>
        <v>0</v>
      </c>
      <c r="M68" s="28">
        <f>SUM(M47:M48)*IF(SUM(M7:M8)&gt;1,CHOOSE(MATCH($H$68,Scenarios!$E$29:$E$31,0),M61/(M61+M76),M61/(M76+M61+M91),0),M61)</f>
        <v>0</v>
      </c>
      <c r="N68" s="28">
        <f>SUM(N47:N48)*IF(SUM(N7:N8)&gt;1,CHOOSE(MATCH($H$68,Scenarios!$E$29:$E$31,0),N61/(N61+N76),N61/(N76+N61+N91),0),N61)</f>
        <v>0</v>
      </c>
      <c r="O68" s="28">
        <f>SUM(O47:O48)*IF(SUM(O7:O8)&gt;1,CHOOSE(MATCH($H$68,Scenarios!$E$29:$E$31,0),O61/(O61+O76),O61/(O76+O61+O91),0),O61)</f>
        <v>0</v>
      </c>
      <c r="P68" s="28">
        <f>SUM(P47:P48)*IF(SUM(P7:P8)&gt;1,CHOOSE(MATCH($H$68,Scenarios!$E$29:$E$31,0),P61/(P61+P76),P61/(P76+P61+P91),0),P61)</f>
        <v>13.223469776298492</v>
      </c>
      <c r="Q68" s="28">
        <f>SUM(Q47:Q48)*IF(SUM(Q7:Q8)&gt;1,CHOOSE(MATCH($H$68,Scenarios!$E$29:$E$31,0),Q61/(Q61+Q76),Q61/(Q76+Q61+Q91),0),Q61)</f>
        <v>2.9870087782633639</v>
      </c>
      <c r="R68" s="217"/>
      <c r="S68" s="217"/>
      <c r="T68" s="217"/>
      <c r="U68" s="217"/>
      <c r="V68" s="217"/>
      <c r="W68" s="217"/>
      <c r="X68" s="217"/>
      <c r="Y68" s="217"/>
      <c r="Z68" s="217"/>
      <c r="AA68" s="217"/>
      <c r="AB68" s="217"/>
      <c r="AC68" s="217"/>
      <c r="AD68" s="217"/>
      <c r="AE68" s="217"/>
      <c r="AF68" s="217"/>
      <c r="AG68" s="217"/>
      <c r="AH68" s="217"/>
      <c r="AI68" s="217"/>
      <c r="AJ68" s="217"/>
      <c r="AK68" s="217"/>
      <c r="AL68" s="217"/>
      <c r="AM68" s="217"/>
      <c r="AN68" s="217"/>
      <c r="AO68" s="217"/>
      <c r="AP68" s="217"/>
      <c r="AQ68" s="217"/>
      <c r="AR68" s="217"/>
      <c r="AS68" s="217"/>
      <c r="AT68" s="217"/>
      <c r="AU68" s="217"/>
      <c r="AV68" s="217"/>
      <c r="AW68" s="217"/>
      <c r="AX68" s="217"/>
      <c r="AY68" s="217"/>
      <c r="AZ68" s="217"/>
      <c r="BA68" s="217"/>
      <c r="BB68" s="217"/>
      <c r="BC68" s="217"/>
      <c r="BD68" s="217"/>
      <c r="BE68" s="217"/>
      <c r="BF68" s="217"/>
      <c r="BG68" s="217"/>
      <c r="BH68" s="217"/>
    </row>
    <row r="69" spans="3:103" ht="16.899999999999999">
      <c r="C69" s="29"/>
      <c r="D69" s="29"/>
      <c r="E69" s="20" t="s">
        <v>292</v>
      </c>
      <c r="F69" s="84"/>
      <c r="G69" s="4" t="s">
        <v>97</v>
      </c>
      <c r="K69" s="146"/>
      <c r="L69" s="28">
        <f t="shared" ref="L69:Q69" si="9">IF(L61&gt;0,L53*(L61/(L61+L76)),0)</f>
        <v>0</v>
      </c>
      <c r="M69" s="28">
        <f t="shared" si="9"/>
        <v>0</v>
      </c>
      <c r="N69" s="28">
        <f t="shared" si="9"/>
        <v>0</v>
      </c>
      <c r="O69" s="28">
        <f t="shared" si="9"/>
        <v>0</v>
      </c>
      <c r="P69" s="28">
        <f t="shared" si="9"/>
        <v>12.091506458872242</v>
      </c>
      <c r="Q69" s="28">
        <f t="shared" si="9"/>
        <v>11.909844691177769</v>
      </c>
      <c r="R69" s="217"/>
      <c r="S69" s="217"/>
      <c r="T69" s="217"/>
      <c r="U69" s="217"/>
      <c r="V69" s="217"/>
      <c r="W69" s="217"/>
      <c r="X69" s="217"/>
      <c r="Y69" s="217"/>
      <c r="Z69" s="217"/>
      <c r="AA69" s="217"/>
      <c r="AB69" s="217"/>
      <c r="AC69" s="217"/>
      <c r="AD69" s="217"/>
      <c r="AE69" s="217"/>
      <c r="AF69" s="217"/>
      <c r="AG69" s="217"/>
      <c r="AH69" s="217"/>
      <c r="AI69" s="217"/>
      <c r="AJ69" s="217"/>
      <c r="AK69" s="217"/>
      <c r="AL69" s="217"/>
      <c r="AM69" s="217"/>
      <c r="AN69" s="217"/>
      <c r="AO69" s="217"/>
      <c r="AP69" s="217"/>
      <c r="AQ69" s="217"/>
      <c r="AR69" s="217"/>
      <c r="AS69" s="217"/>
      <c r="AT69" s="217"/>
      <c r="AU69" s="217"/>
      <c r="AV69" s="217"/>
      <c r="AW69" s="217"/>
      <c r="AX69" s="217"/>
      <c r="AY69" s="217"/>
      <c r="AZ69" s="217"/>
      <c r="BA69" s="217"/>
      <c r="BB69" s="217"/>
      <c r="BC69" s="217"/>
      <c r="BD69" s="217"/>
      <c r="BE69" s="217"/>
      <c r="BF69" s="217"/>
      <c r="BG69" s="217"/>
      <c r="BH69" s="217"/>
    </row>
    <row r="70" spans="3:103" ht="16.899999999999999">
      <c r="C70" s="29"/>
      <c r="D70" s="29"/>
      <c r="E70" s="20" t="s">
        <v>225</v>
      </c>
      <c r="F70" s="84"/>
      <c r="G70" s="4" t="s">
        <v>97</v>
      </c>
      <c r="H70" s="110">
        <f>CHOOSE(Interface!$H$7,Interface!$J$51,Interface!$L$51)</f>
        <v>0</v>
      </c>
      <c r="J70" s="6" t="s">
        <v>307</v>
      </c>
      <c r="L70" s="28">
        <f>L54*IF(SUM(L7:L8)&gt;1,CHOOSE(MATCH($H$70,Scenarios!$E$29:$E$31,0),L61/(L61+L76),L61/(L76+L61+L91),0),L61)</f>
        <v>0</v>
      </c>
      <c r="M70" s="28">
        <f>M54*IF(SUM(M7:M8)&gt;1,CHOOSE(MATCH($H$70,Scenarios!$E$29:$E$31,0),M61/(M61+M76),M61/(M76+M61+M91),0),M61)</f>
        <v>0</v>
      </c>
      <c r="N70" s="28">
        <f>N54*IF(SUM(N7:N8)&gt;1,CHOOSE(MATCH($H$70,Scenarios!$E$29:$E$31,0),N61/(N61+N76),N61/(N76+N61+N91),0),N61)</f>
        <v>0</v>
      </c>
      <c r="O70" s="28">
        <f>O54*IF(SUM(O7:O8)&gt;1,CHOOSE(MATCH($H$70,Scenarios!$E$29:$E$31,0),O61/(O61+O76),O61/(O76+O61+O91),0),O61)</f>
        <v>0</v>
      </c>
      <c r="P70" s="28">
        <f>P54*IF(SUM(P7:P8)&gt;1,CHOOSE(MATCH($H$70,Scenarios!$E$29:$E$31,0),P61/(P61+P76),P61/(P76+P61+P91),0),P61)</f>
        <v>0</v>
      </c>
      <c r="Q70" s="28">
        <f>Q54*IF(SUM(Q7:Q8)&gt;1,CHOOSE(MATCH($H$70,Scenarios!$E$29:$E$31,0),Q61/(Q61+Q76),Q61/(Q76+Q61+Q91),0),Q61)</f>
        <v>0</v>
      </c>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7"/>
      <c r="AY70" s="217"/>
      <c r="AZ70" s="217"/>
      <c r="BA70" s="217"/>
      <c r="BB70" s="217"/>
      <c r="BC70" s="217"/>
      <c r="BD70" s="217"/>
      <c r="BE70" s="217"/>
      <c r="BF70" s="217"/>
      <c r="BG70" s="217"/>
      <c r="BH70" s="217"/>
    </row>
    <row r="71" spans="3:103" s="80" customFormat="1" ht="16.899999999999999">
      <c r="C71" s="99"/>
      <c r="D71" s="99"/>
      <c r="E71" s="84" t="s">
        <v>285</v>
      </c>
      <c r="F71" s="84"/>
      <c r="G71" s="80" t="s">
        <v>97</v>
      </c>
      <c r="H71" s="105"/>
      <c r="I71" s="40"/>
      <c r="J71" s="78"/>
      <c r="L71" s="94">
        <f t="shared" ref="L71:Q71" si="10">SUM(L65:L69)-L70</f>
        <v>0</v>
      </c>
      <c r="M71" s="94">
        <f t="shared" si="10"/>
        <v>0</v>
      </c>
      <c r="N71" s="94">
        <f t="shared" si="10"/>
        <v>0</v>
      </c>
      <c r="O71" s="94">
        <f t="shared" si="10"/>
        <v>0</v>
      </c>
      <c r="P71" s="94">
        <f t="shared" si="10"/>
        <v>381.46980186607561</v>
      </c>
      <c r="Q71" s="94">
        <f t="shared" si="10"/>
        <v>741.65813567841906</v>
      </c>
      <c r="R71" s="217"/>
      <c r="S71" s="217"/>
      <c r="T71" s="217"/>
      <c r="U71" s="217"/>
      <c r="V71" s="217"/>
      <c r="W71" s="217"/>
      <c r="X71" s="217"/>
      <c r="Y71" s="217"/>
      <c r="Z71" s="217"/>
      <c r="AA71" s="217"/>
      <c r="AB71" s="217"/>
      <c r="AC71" s="217"/>
      <c r="AD71" s="217"/>
      <c r="AE71" s="217"/>
      <c r="AF71" s="217"/>
      <c r="AG71" s="217"/>
      <c r="AH71" s="217"/>
      <c r="AI71" s="217"/>
      <c r="AJ71" s="217"/>
      <c r="AK71" s="217"/>
      <c r="AL71" s="217"/>
      <c r="AM71" s="217"/>
      <c r="AN71" s="217"/>
      <c r="AO71" s="217"/>
      <c r="AP71" s="217"/>
      <c r="AQ71" s="217"/>
      <c r="AR71" s="217"/>
      <c r="AS71" s="217"/>
      <c r="AT71" s="217"/>
      <c r="AU71" s="217"/>
      <c r="AV71" s="217"/>
      <c r="AW71" s="217"/>
      <c r="AX71" s="217"/>
      <c r="AY71" s="217"/>
      <c r="AZ71" s="217"/>
      <c r="BA71" s="217"/>
      <c r="BB71" s="217"/>
      <c r="BC71" s="217"/>
      <c r="BD71" s="217"/>
      <c r="BE71" s="217"/>
      <c r="BF71" s="217"/>
      <c r="BG71" s="217"/>
      <c r="BH71" s="217"/>
    </row>
    <row r="72" spans="3:103" ht="16.89999999999999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c r="BH72" s="19"/>
    </row>
    <row r="73" spans="3:103" ht="16.899999999999999">
      <c r="C73" s="226">
        <f>MAX($B$4:C72)+0.1</f>
        <v>2.2000000000000002</v>
      </c>
      <c r="D73" s="227" t="s">
        <v>308</v>
      </c>
      <c r="E73" s="33"/>
      <c r="F73" s="33"/>
      <c r="G73" s="32"/>
      <c r="H73" s="34"/>
      <c r="I73" s="34"/>
      <c r="J73" s="34"/>
      <c r="K73" s="35"/>
      <c r="L73" s="36"/>
      <c r="M73" s="36"/>
      <c r="N73" s="36"/>
      <c r="O73" s="36"/>
      <c r="P73" s="36"/>
      <c r="Q73" s="36"/>
      <c r="R73" s="36"/>
      <c r="S73" s="36"/>
      <c r="T73" s="36"/>
      <c r="U73" s="36"/>
      <c r="V73" s="36"/>
      <c r="W73" s="36"/>
      <c r="X73" s="36"/>
      <c r="Y73" s="36"/>
      <c r="Z73" s="36"/>
      <c r="AA73" s="36"/>
      <c r="AB73" s="36"/>
      <c r="AC73" s="36"/>
      <c r="AD73" s="36"/>
      <c r="AE73" s="36"/>
      <c r="AF73" s="36"/>
      <c r="AG73" s="36"/>
      <c r="AH73" s="36"/>
      <c r="AI73" s="36"/>
      <c r="AJ73" s="36"/>
      <c r="AK73" s="36"/>
      <c r="AL73" s="36"/>
      <c r="AM73" s="36"/>
      <c r="AN73" s="36"/>
      <c r="AO73" s="36"/>
      <c r="AP73" s="36"/>
      <c r="AQ73" s="36"/>
      <c r="AR73" s="36"/>
      <c r="AS73" s="36"/>
      <c r="AT73" s="36"/>
      <c r="AU73" s="36"/>
      <c r="AV73" s="36"/>
      <c r="AW73" s="36"/>
      <c r="AX73" s="36"/>
      <c r="AY73" s="36"/>
      <c r="AZ73" s="36"/>
      <c r="BA73" s="36"/>
      <c r="BB73" s="36"/>
      <c r="BC73" s="36"/>
      <c r="BD73" s="36"/>
      <c r="BE73" s="36"/>
      <c r="BF73" s="36"/>
      <c r="BG73" s="36"/>
      <c r="BH73" s="36"/>
      <c r="BI73" s="36"/>
      <c r="BJ73" s="36"/>
      <c r="BK73" s="36"/>
      <c r="BL73" s="22"/>
      <c r="BM73" s="36"/>
      <c r="BN73" s="36"/>
      <c r="BO73" s="36"/>
      <c r="BP73" s="36"/>
      <c r="BQ73" s="36"/>
      <c r="BR73" s="36"/>
      <c r="BS73" s="36"/>
      <c r="BT73" s="36"/>
      <c r="BU73" s="36"/>
      <c r="BV73" s="36"/>
      <c r="BW73" s="36"/>
      <c r="BX73" s="36"/>
      <c r="BY73" s="36"/>
      <c r="BZ73" s="36"/>
      <c r="CA73" s="36"/>
      <c r="CB73" s="36"/>
      <c r="CC73" s="36"/>
      <c r="CD73" s="36"/>
      <c r="CE73" s="36"/>
      <c r="CF73" s="36"/>
      <c r="CG73" s="36"/>
      <c r="CH73" s="36"/>
      <c r="CI73" s="36"/>
      <c r="CJ73" s="36"/>
      <c r="CK73" s="36"/>
      <c r="CL73" s="36"/>
      <c r="CM73" s="36"/>
      <c r="CN73" s="36"/>
      <c r="CO73" s="36"/>
      <c r="CP73" s="36"/>
      <c r="CQ73" s="36"/>
      <c r="CR73" s="36"/>
      <c r="CS73" s="36"/>
      <c r="CT73" s="36"/>
      <c r="CU73" s="36"/>
      <c r="CV73" s="36"/>
      <c r="CW73" s="32"/>
      <c r="CX73" s="32"/>
      <c r="CY73" s="32"/>
    </row>
    <row r="74" spans="3:103" ht="16.899999999999999">
      <c r="C74" s="64" t="s">
        <v>296</v>
      </c>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4"/>
      <c r="AI74" s="64"/>
      <c r="AJ74" s="64"/>
      <c r="AK74" s="64"/>
      <c r="AL74" s="64"/>
      <c r="AM74" s="64"/>
      <c r="AN74" s="64"/>
      <c r="AO74" s="64"/>
      <c r="AP74" s="64"/>
      <c r="AQ74" s="64"/>
      <c r="AR74" s="64"/>
      <c r="AS74" s="64"/>
      <c r="AT74" s="64"/>
      <c r="AU74" s="64"/>
      <c r="AV74" s="64"/>
      <c r="AW74" s="64"/>
      <c r="AX74" s="64"/>
      <c r="AY74" s="64"/>
      <c r="AZ74" s="64"/>
      <c r="BA74" s="64"/>
      <c r="BB74" s="64"/>
      <c r="BC74" s="64"/>
      <c r="BD74" s="64"/>
      <c r="BE74" s="64"/>
      <c r="BF74" s="64"/>
      <c r="BG74" s="64"/>
      <c r="BH74" s="64"/>
      <c r="BI74" s="64"/>
      <c r="BJ74" s="64"/>
      <c r="BK74" s="64"/>
    </row>
    <row r="75" spans="3:103" ht="16.899999999999999">
      <c r="C75" s="64" t="s">
        <v>297</v>
      </c>
      <c r="D75" s="64"/>
      <c r="E75" s="64"/>
      <c r="F75" s="64"/>
      <c r="G75" s="64"/>
      <c r="H75" s="64"/>
      <c r="I75" s="64"/>
      <c r="J75" s="64"/>
      <c r="K75" s="64"/>
      <c r="L75" s="64"/>
      <c r="M75" s="64"/>
      <c r="N75" s="64"/>
      <c r="O75" s="64"/>
      <c r="P75" s="64"/>
      <c r="Q75" s="64"/>
      <c r="R75" s="64"/>
      <c r="S75" s="64"/>
      <c r="T75" s="64"/>
      <c r="U75" s="64"/>
      <c r="V75" s="64"/>
      <c r="W75" s="64"/>
      <c r="X75" s="64"/>
      <c r="Y75" s="64"/>
      <c r="Z75" s="64"/>
      <c r="AA75" s="64"/>
      <c r="AB75" s="64"/>
      <c r="AC75" s="64"/>
      <c r="AD75" s="64"/>
      <c r="AE75" s="64"/>
      <c r="AF75" s="64"/>
      <c r="AG75" s="64"/>
      <c r="AH75" s="64"/>
      <c r="AI75" s="64"/>
      <c r="AJ75" s="64"/>
      <c r="AK75" s="64"/>
      <c r="AL75" s="64"/>
      <c r="AM75" s="64"/>
      <c r="AN75" s="64"/>
      <c r="AO75" s="64"/>
      <c r="AP75" s="64"/>
      <c r="AQ75" s="64"/>
      <c r="AR75" s="64"/>
      <c r="AS75" s="64"/>
      <c r="AT75" s="64"/>
      <c r="AU75" s="64"/>
      <c r="AV75" s="64"/>
      <c r="AW75" s="64"/>
      <c r="AX75" s="64"/>
      <c r="AY75" s="64"/>
      <c r="AZ75" s="64"/>
      <c r="BA75" s="64"/>
      <c r="BB75" s="64"/>
      <c r="BC75" s="64"/>
      <c r="BD75" s="64"/>
      <c r="BE75" s="64"/>
      <c r="BF75" s="64"/>
      <c r="BG75" s="64"/>
      <c r="BH75" s="64"/>
      <c r="BI75" s="64"/>
      <c r="BJ75" s="64"/>
      <c r="BK75" s="64"/>
    </row>
    <row r="76" spans="3:103" ht="16.899999999999999">
      <c r="E76" s="20" t="s">
        <v>172</v>
      </c>
      <c r="F76" s="105"/>
      <c r="G76" s="6" t="s">
        <v>87</v>
      </c>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c r="AT76" s="76"/>
      <c r="AU76" s="76"/>
      <c r="AV76" s="76"/>
      <c r="AW76" s="76"/>
      <c r="AX76" s="76"/>
      <c r="AY76" s="76"/>
      <c r="AZ76" s="76"/>
      <c r="BA76" s="76"/>
      <c r="BB76" s="76"/>
      <c r="BC76" s="76"/>
      <c r="BD76" s="76"/>
      <c r="BE76" s="76"/>
      <c r="BF76" s="76"/>
      <c r="BG76" s="76"/>
      <c r="BH76" s="76"/>
      <c r="BI76" s="19"/>
      <c r="BJ76" s="19"/>
      <c r="BK76" s="19"/>
      <c r="BL76" s="19"/>
      <c r="BM76" s="19"/>
      <c r="BN76" s="19"/>
      <c r="BO76" s="19"/>
      <c r="BP76" s="19"/>
      <c r="BQ76" s="19"/>
      <c r="BR76" s="19"/>
      <c r="BS76" s="19"/>
      <c r="BT76" s="19"/>
      <c r="BU76" s="19"/>
      <c r="BV76" s="19"/>
      <c r="BW76" s="19"/>
      <c r="BX76" s="19"/>
      <c r="BY76" s="19"/>
      <c r="BZ76" s="19"/>
      <c r="CA76" s="19"/>
      <c r="CB76" s="19"/>
      <c r="CC76" s="19"/>
      <c r="CD76" s="19"/>
      <c r="CE76" s="19"/>
      <c r="CF76" s="19"/>
      <c r="CG76" s="19"/>
      <c r="CH76" s="19"/>
      <c r="CI76" s="19"/>
      <c r="CJ76" s="19"/>
      <c r="CK76" s="19"/>
      <c r="CL76" s="19"/>
      <c r="CM76" s="19"/>
      <c r="CN76" s="19"/>
      <c r="CO76" s="19"/>
      <c r="CP76" s="19"/>
      <c r="CQ76" s="19"/>
      <c r="CR76" s="19"/>
      <c r="CS76" s="19"/>
      <c r="CT76" s="19"/>
      <c r="CU76" s="19"/>
      <c r="CV76" s="19"/>
    </row>
    <row r="77" spans="3:103" ht="14.25" customHeight="1">
      <c r="C77" s="95"/>
      <c r="D77" s="24"/>
      <c r="E77" s="20"/>
      <c r="F77" s="20"/>
      <c r="H77" s="6" t="s">
        <v>114</v>
      </c>
      <c r="K77" s="194"/>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row>
    <row r="78" spans="3:103" ht="16.899999999999999">
      <c r="C78" s="29"/>
      <c r="D78" s="29"/>
      <c r="E78" s="20" t="s">
        <v>298</v>
      </c>
      <c r="F78" s="84"/>
      <c r="G78" s="4" t="s">
        <v>97</v>
      </c>
      <c r="H78" s="110">
        <f>CHOOSE(Interface!$H$7,Interface!$J$48,Interface!$L$48)</f>
        <v>0</v>
      </c>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7"/>
      <c r="AY78" s="217"/>
      <c r="AZ78" s="217"/>
      <c r="BA78" s="217"/>
      <c r="BB78" s="217"/>
      <c r="BC78" s="217"/>
      <c r="BD78" s="217"/>
      <c r="BE78" s="217"/>
      <c r="BF78" s="217"/>
      <c r="BG78" s="217"/>
      <c r="BH78" s="217"/>
      <c r="BI78" s="28"/>
      <c r="BJ78" s="28"/>
      <c r="BK78" s="28"/>
      <c r="BL78" s="28"/>
    </row>
    <row r="79" spans="3:103" ht="16.899999999999999">
      <c r="C79" s="29"/>
      <c r="D79" s="29"/>
      <c r="E79" s="20" t="s">
        <v>122</v>
      </c>
      <c r="F79" s="84"/>
      <c r="G79" s="4" t="s">
        <v>97</v>
      </c>
      <c r="H79" s="20"/>
      <c r="L79" s="217"/>
      <c r="M79" s="217"/>
      <c r="N79" s="217"/>
      <c r="O79" s="217"/>
      <c r="P79" s="217"/>
      <c r="Q79" s="217"/>
      <c r="R79" s="217"/>
      <c r="S79" s="217"/>
      <c r="T79" s="217"/>
      <c r="U79" s="217"/>
      <c r="V79" s="217"/>
      <c r="W79" s="217"/>
      <c r="X79" s="217"/>
      <c r="Y79" s="217"/>
      <c r="Z79" s="217"/>
      <c r="AA79" s="217"/>
      <c r="AB79" s="217"/>
      <c r="AC79" s="217"/>
      <c r="AD79" s="217"/>
      <c r="AE79" s="217"/>
      <c r="AF79" s="217"/>
      <c r="AG79" s="217"/>
      <c r="AH79" s="217"/>
      <c r="AI79" s="217"/>
      <c r="AJ79" s="217"/>
      <c r="AK79" s="217"/>
      <c r="AL79" s="217"/>
      <c r="AM79" s="217"/>
      <c r="AN79" s="217"/>
      <c r="AO79" s="217"/>
      <c r="AP79" s="217"/>
      <c r="AQ79" s="217"/>
      <c r="AR79" s="217"/>
      <c r="AS79" s="217"/>
      <c r="AT79" s="217"/>
      <c r="AU79" s="217"/>
      <c r="AV79" s="217"/>
      <c r="AW79" s="217"/>
      <c r="AX79" s="217"/>
      <c r="AY79" s="217"/>
      <c r="AZ79" s="217"/>
      <c r="BA79" s="217"/>
      <c r="BB79" s="217"/>
      <c r="BC79" s="217"/>
      <c r="BD79" s="217"/>
      <c r="BE79" s="217"/>
      <c r="BF79" s="217"/>
      <c r="BG79" s="217"/>
      <c r="BH79" s="217"/>
      <c r="BI79" s="28"/>
      <c r="BJ79" s="28"/>
      <c r="BK79" s="28"/>
      <c r="BL79" s="28"/>
    </row>
    <row r="80" spans="3:103" ht="16.899999999999999">
      <c r="C80" s="29"/>
      <c r="D80" s="29"/>
      <c r="E80" s="20" t="s">
        <v>299</v>
      </c>
      <c r="F80" s="84"/>
      <c r="G80" s="4" t="s">
        <v>97</v>
      </c>
      <c r="J80" s="6" t="s">
        <v>300</v>
      </c>
      <c r="L80" s="217"/>
      <c r="M80" s="217"/>
      <c r="N80" s="217"/>
      <c r="O80" s="217"/>
      <c r="P80" s="217"/>
      <c r="Q80" s="217"/>
      <c r="R80" s="217"/>
      <c r="S80" s="217"/>
      <c r="T80" s="217"/>
      <c r="U80" s="217"/>
      <c r="V80" s="217"/>
      <c r="W80" s="217"/>
      <c r="X80" s="217"/>
      <c r="Y80" s="217"/>
      <c r="Z80" s="217"/>
      <c r="AA80" s="217"/>
      <c r="AB80" s="217"/>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17"/>
      <c r="AY80" s="217"/>
      <c r="AZ80" s="217"/>
      <c r="BA80" s="217"/>
      <c r="BB80" s="217"/>
      <c r="BC80" s="217"/>
      <c r="BD80" s="217"/>
      <c r="BE80" s="217"/>
      <c r="BF80" s="217"/>
      <c r="BG80" s="217"/>
      <c r="BH80" s="217"/>
      <c r="BI80" s="28"/>
      <c r="BJ80" s="28"/>
      <c r="BK80" s="28"/>
      <c r="BL80" s="28"/>
    </row>
    <row r="81" spans="3:103" ht="16.899999999999999">
      <c r="C81" s="29"/>
      <c r="D81" s="29"/>
      <c r="E81" s="20" t="s">
        <v>301</v>
      </c>
      <c r="F81" s="84"/>
      <c r="G81" s="4" t="s">
        <v>97</v>
      </c>
      <c r="J81" s="6" t="s">
        <v>302</v>
      </c>
      <c r="L81" s="217"/>
      <c r="M81" s="217"/>
      <c r="N81" s="217"/>
      <c r="O81" s="217"/>
      <c r="P81" s="217"/>
      <c r="Q81" s="217"/>
      <c r="R81" s="217"/>
      <c r="S81" s="217"/>
      <c r="T81" s="217"/>
      <c r="U81" s="217"/>
      <c r="V81" s="217"/>
      <c r="W81" s="217"/>
      <c r="X81" s="217"/>
      <c r="Y81" s="217"/>
      <c r="Z81" s="217"/>
      <c r="AA81" s="217"/>
      <c r="AB81" s="217"/>
      <c r="AC81" s="217"/>
      <c r="AD81" s="217"/>
      <c r="AE81" s="217"/>
      <c r="AF81" s="217"/>
      <c r="AG81" s="217"/>
      <c r="AH81" s="217"/>
      <c r="AI81" s="217"/>
      <c r="AJ81" s="217"/>
      <c r="AK81" s="217"/>
      <c r="AL81" s="217"/>
      <c r="AM81" s="217"/>
      <c r="AN81" s="217"/>
      <c r="AO81" s="217"/>
      <c r="AP81" s="217"/>
      <c r="AQ81" s="217"/>
      <c r="AR81" s="217"/>
      <c r="AS81" s="217"/>
      <c r="AT81" s="217"/>
      <c r="AU81" s="217"/>
      <c r="AV81" s="217"/>
      <c r="AW81" s="217"/>
      <c r="AX81" s="217"/>
      <c r="AY81" s="217"/>
      <c r="AZ81" s="217"/>
      <c r="BA81" s="217"/>
      <c r="BB81" s="217"/>
      <c r="BC81" s="217"/>
      <c r="BD81" s="217"/>
      <c r="BE81" s="217"/>
      <c r="BF81" s="217"/>
      <c r="BG81" s="217"/>
      <c r="BH81" s="217"/>
      <c r="BI81" s="28"/>
      <c r="BJ81" s="28"/>
      <c r="BK81" s="28"/>
      <c r="BL81" s="28"/>
    </row>
    <row r="82" spans="3:103" ht="16.899999999999999">
      <c r="C82" s="29"/>
      <c r="D82" s="29"/>
      <c r="E82" s="20" t="s">
        <v>303</v>
      </c>
      <c r="F82" s="84"/>
      <c r="G82" s="4" t="s">
        <v>97</v>
      </c>
      <c r="J82" s="6" t="s">
        <v>304</v>
      </c>
      <c r="L82" s="217"/>
      <c r="M82" s="217"/>
      <c r="N82" s="217"/>
      <c r="O82" s="217"/>
      <c r="P82" s="217"/>
      <c r="Q82" s="217"/>
      <c r="R82" s="217"/>
      <c r="S82" s="217"/>
      <c r="T82" s="217"/>
      <c r="U82" s="217"/>
      <c r="V82" s="217"/>
      <c r="W82" s="217"/>
      <c r="X82" s="217"/>
      <c r="Y82" s="217"/>
      <c r="Z82" s="217"/>
      <c r="AA82" s="217"/>
      <c r="AB82" s="217"/>
      <c r="AC82" s="217"/>
      <c r="AD82" s="217"/>
      <c r="AE82" s="217"/>
      <c r="AF82" s="217"/>
      <c r="AG82" s="217"/>
      <c r="AH82" s="217"/>
      <c r="AI82" s="217"/>
      <c r="AJ82" s="217"/>
      <c r="AK82" s="217"/>
      <c r="AL82" s="217"/>
      <c r="AM82" s="217"/>
      <c r="AN82" s="217"/>
      <c r="AO82" s="217"/>
      <c r="AP82" s="217"/>
      <c r="AQ82" s="217"/>
      <c r="AR82" s="217"/>
      <c r="AS82" s="217"/>
      <c r="AT82" s="217"/>
      <c r="AU82" s="217"/>
      <c r="AV82" s="217"/>
      <c r="AW82" s="217"/>
      <c r="AX82" s="217"/>
      <c r="AY82" s="217"/>
      <c r="AZ82" s="217"/>
      <c r="BA82" s="217"/>
      <c r="BB82" s="217"/>
      <c r="BC82" s="217"/>
      <c r="BD82" s="217"/>
      <c r="BE82" s="217"/>
      <c r="BF82" s="217"/>
      <c r="BG82" s="217"/>
      <c r="BH82" s="217"/>
      <c r="BI82" s="28"/>
      <c r="BJ82" s="28"/>
      <c r="BK82" s="28"/>
      <c r="BL82" s="28"/>
    </row>
    <row r="83" spans="3:103" ht="16.899999999999999">
      <c r="C83" s="29"/>
      <c r="D83" s="29"/>
      <c r="E83" s="20" t="s">
        <v>305</v>
      </c>
      <c r="F83" s="84"/>
      <c r="G83" s="4" t="s">
        <v>97</v>
      </c>
      <c r="H83" s="110">
        <f>CHOOSE(Interface!$H$7,Interface!$J$49,Interface!$L$49)</f>
        <v>0</v>
      </c>
      <c r="J83" s="6" t="s">
        <v>306</v>
      </c>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7"/>
      <c r="AY83" s="217"/>
      <c r="AZ83" s="217"/>
      <c r="BA83" s="217"/>
      <c r="BB83" s="217"/>
      <c r="BC83" s="217"/>
      <c r="BD83" s="217"/>
      <c r="BE83" s="217"/>
      <c r="BF83" s="217"/>
      <c r="BG83" s="217"/>
      <c r="BH83" s="217"/>
    </row>
    <row r="84" spans="3:103" ht="16.899999999999999">
      <c r="C84" s="29"/>
      <c r="D84" s="29"/>
      <c r="E84" s="20" t="s">
        <v>292</v>
      </c>
      <c r="F84" s="84"/>
      <c r="G84" s="4" t="s">
        <v>97</v>
      </c>
      <c r="K84" s="146"/>
      <c r="L84" s="217"/>
      <c r="M84" s="217"/>
      <c r="N84" s="217"/>
      <c r="O84" s="217"/>
      <c r="P84" s="217"/>
      <c r="Q84" s="217"/>
      <c r="R84" s="217"/>
      <c r="S84" s="217"/>
      <c r="T84" s="217"/>
      <c r="U84" s="217"/>
      <c r="V84" s="217"/>
      <c r="W84" s="217"/>
      <c r="X84" s="217"/>
      <c r="Y84" s="217"/>
      <c r="Z84" s="217"/>
      <c r="AA84" s="217"/>
      <c r="AB84" s="217"/>
      <c r="AC84" s="217"/>
      <c r="AD84" s="217"/>
      <c r="AE84" s="217"/>
      <c r="AF84" s="217"/>
      <c r="AG84" s="217"/>
      <c r="AH84" s="217"/>
      <c r="AI84" s="217"/>
      <c r="AJ84" s="217"/>
      <c r="AK84" s="217"/>
      <c r="AL84" s="217"/>
      <c r="AM84" s="217"/>
      <c r="AN84" s="217"/>
      <c r="AO84" s="217"/>
      <c r="AP84" s="217"/>
      <c r="AQ84" s="217"/>
      <c r="AR84" s="217"/>
      <c r="AS84" s="217"/>
      <c r="AT84" s="217"/>
      <c r="AU84" s="217"/>
      <c r="AV84" s="217"/>
      <c r="AW84" s="217"/>
      <c r="AX84" s="217"/>
      <c r="AY84" s="217"/>
      <c r="AZ84" s="217"/>
      <c r="BA84" s="217"/>
      <c r="BB84" s="217"/>
      <c r="BC84" s="217"/>
      <c r="BD84" s="217"/>
      <c r="BE84" s="217"/>
      <c r="BF84" s="217"/>
      <c r="BG84" s="217"/>
      <c r="BH84" s="217"/>
    </row>
    <row r="85" spans="3:103" ht="16.899999999999999">
      <c r="C85" s="29"/>
      <c r="D85" s="29"/>
      <c r="E85" s="20" t="s">
        <v>225</v>
      </c>
      <c r="F85" s="84"/>
      <c r="G85" s="4" t="s">
        <v>97</v>
      </c>
      <c r="H85" s="110">
        <f>CHOOSE(Interface!$H$7,Interface!$J$51,Interface!$L$51)</f>
        <v>0</v>
      </c>
      <c r="J85" s="6" t="s">
        <v>307</v>
      </c>
      <c r="L85" s="217"/>
      <c r="M85" s="217"/>
      <c r="N85" s="217"/>
      <c r="O85" s="217"/>
      <c r="P85" s="217"/>
      <c r="Q85" s="217"/>
      <c r="R85" s="217"/>
      <c r="S85" s="217"/>
      <c r="T85" s="217"/>
      <c r="U85" s="217"/>
      <c r="V85" s="217"/>
      <c r="W85" s="217"/>
      <c r="X85" s="217"/>
      <c r="Y85" s="217"/>
      <c r="Z85" s="217"/>
      <c r="AA85" s="217"/>
      <c r="AB85" s="217"/>
      <c r="AC85" s="217"/>
      <c r="AD85" s="217"/>
      <c r="AE85" s="217"/>
      <c r="AF85" s="217"/>
      <c r="AG85" s="217"/>
      <c r="AH85" s="217"/>
      <c r="AI85" s="217"/>
      <c r="AJ85" s="217"/>
      <c r="AK85" s="217"/>
      <c r="AL85" s="217"/>
      <c r="AM85" s="217"/>
      <c r="AN85" s="217"/>
      <c r="AO85" s="217"/>
      <c r="AP85" s="217"/>
      <c r="AQ85" s="217"/>
      <c r="AR85" s="217"/>
      <c r="AS85" s="217"/>
      <c r="AT85" s="217"/>
      <c r="AU85" s="217"/>
      <c r="AV85" s="217"/>
      <c r="AW85" s="217"/>
      <c r="AX85" s="217"/>
      <c r="AY85" s="217"/>
      <c r="AZ85" s="217"/>
      <c r="BA85" s="217"/>
      <c r="BB85" s="217"/>
      <c r="BC85" s="217"/>
      <c r="BD85" s="217"/>
      <c r="BE85" s="217"/>
      <c r="BF85" s="217"/>
      <c r="BG85" s="217"/>
      <c r="BH85" s="217"/>
    </row>
    <row r="86" spans="3:103" s="80" customFormat="1" ht="16.899999999999999">
      <c r="C86" s="99"/>
      <c r="D86" s="99"/>
      <c r="E86" s="84" t="s">
        <v>285</v>
      </c>
      <c r="F86" s="84"/>
      <c r="G86" s="80" t="s">
        <v>97</v>
      </c>
      <c r="H86" s="105"/>
      <c r="I86" s="40"/>
      <c r="J86" s="78"/>
      <c r="L86" s="217"/>
      <c r="M86" s="217"/>
      <c r="N86" s="217"/>
      <c r="O86" s="217"/>
      <c r="P86" s="217"/>
      <c r="Q86" s="217"/>
      <c r="R86" s="217"/>
      <c r="S86" s="217"/>
      <c r="T86" s="217"/>
      <c r="U86" s="217"/>
      <c r="V86" s="217"/>
      <c r="W86" s="217"/>
      <c r="X86" s="217"/>
      <c r="Y86" s="217"/>
      <c r="Z86" s="217"/>
      <c r="AA86" s="217"/>
      <c r="AB86" s="217"/>
      <c r="AC86" s="217"/>
      <c r="AD86" s="217"/>
      <c r="AE86" s="217"/>
      <c r="AF86" s="217"/>
      <c r="AG86" s="217"/>
      <c r="AH86" s="217"/>
      <c r="AI86" s="217"/>
      <c r="AJ86" s="217"/>
      <c r="AK86" s="217"/>
      <c r="AL86" s="217"/>
      <c r="AM86" s="217"/>
      <c r="AN86" s="217"/>
      <c r="AO86" s="217"/>
      <c r="AP86" s="217"/>
      <c r="AQ86" s="217"/>
      <c r="AR86" s="217"/>
      <c r="AS86" s="217"/>
      <c r="AT86" s="217"/>
      <c r="AU86" s="217"/>
      <c r="AV86" s="217"/>
      <c r="AW86" s="217"/>
      <c r="AX86" s="217"/>
      <c r="AY86" s="217"/>
      <c r="AZ86" s="217"/>
      <c r="BA86" s="217"/>
      <c r="BB86" s="217"/>
      <c r="BC86" s="217"/>
      <c r="BD86" s="217"/>
      <c r="BE86" s="217"/>
      <c r="BF86" s="217"/>
      <c r="BG86" s="217"/>
      <c r="BH86" s="217"/>
    </row>
    <row r="87" spans="3:103" ht="16.899999999999999">
      <c r="C87" s="29"/>
      <c r="D87" s="29"/>
      <c r="E87" s="20"/>
      <c r="F87" s="84"/>
      <c r="G87" s="80"/>
      <c r="J87" s="78"/>
      <c r="L87" s="98"/>
      <c r="M87" s="98"/>
      <c r="N87" s="98"/>
      <c r="O87" s="98"/>
      <c r="P87" s="98"/>
      <c r="Q87" s="98"/>
      <c r="R87" s="98"/>
      <c r="S87" s="98"/>
      <c r="T87" s="98"/>
      <c r="U87" s="98"/>
      <c r="V87" s="98"/>
      <c r="W87" s="98"/>
      <c r="X87" s="98"/>
      <c r="Y87" s="98"/>
      <c r="Z87" s="98"/>
      <c r="AA87" s="98"/>
      <c r="AB87" s="98"/>
      <c r="AC87" s="98"/>
      <c r="AD87" s="98"/>
      <c r="AE87" s="98"/>
      <c r="AF87" s="98"/>
      <c r="AG87" s="98"/>
      <c r="AH87" s="98"/>
      <c r="AI87" s="98"/>
      <c r="AJ87" s="98"/>
      <c r="AK87" s="98"/>
      <c r="AL87" s="98"/>
      <c r="AM87" s="98"/>
      <c r="AN87" s="98"/>
      <c r="AO87" s="98"/>
      <c r="AP87" s="98"/>
      <c r="AQ87" s="98"/>
      <c r="AR87" s="98"/>
      <c r="AS87" s="98"/>
      <c r="AT87" s="98"/>
      <c r="AU87" s="98"/>
      <c r="AV87" s="98"/>
      <c r="AW87" s="98"/>
      <c r="AX87" s="98"/>
      <c r="AY87" s="98"/>
      <c r="AZ87" s="98"/>
      <c r="BA87" s="98"/>
      <c r="BB87" s="98"/>
      <c r="BC87" s="98"/>
      <c r="BD87" s="98"/>
      <c r="BE87" s="98"/>
      <c r="BF87" s="98"/>
      <c r="BG87" s="98"/>
      <c r="BH87" s="98"/>
    </row>
    <row r="88" spans="3:103" ht="16.899999999999999">
      <c r="C88" s="226">
        <f>MAX($B$4:C87)+0.1</f>
        <v>2.3000000000000003</v>
      </c>
      <c r="D88" s="227" t="s">
        <v>294</v>
      </c>
      <c r="E88" s="33"/>
      <c r="F88" s="33"/>
      <c r="G88" s="32"/>
      <c r="H88" s="34"/>
      <c r="I88" s="34"/>
      <c r="J88" s="34"/>
      <c r="K88" s="35"/>
      <c r="L88" s="36"/>
      <c r="M88" s="36"/>
      <c r="N88" s="36"/>
      <c r="O88" s="36"/>
      <c r="P88" s="36"/>
      <c r="Q88" s="36"/>
      <c r="R88" s="36"/>
      <c r="S88" s="36"/>
      <c r="T88" s="36"/>
      <c r="U88" s="36"/>
      <c r="V88" s="36"/>
      <c r="W88" s="36"/>
      <c r="X88" s="36"/>
      <c r="Y88" s="36"/>
      <c r="Z88" s="36"/>
      <c r="AA88" s="36"/>
      <c r="AB88" s="36"/>
      <c r="AC88" s="36"/>
      <c r="AD88" s="36"/>
      <c r="AE88" s="36"/>
      <c r="AF88" s="36"/>
      <c r="AG88" s="36"/>
      <c r="AH88" s="36"/>
      <c r="AI88" s="36"/>
      <c r="AJ88" s="36"/>
      <c r="AK88" s="36"/>
      <c r="AL88" s="36"/>
      <c r="AM88" s="36"/>
      <c r="AN88" s="36"/>
      <c r="AO88" s="36"/>
      <c r="AP88" s="36"/>
      <c r="AQ88" s="36"/>
      <c r="AR88" s="36"/>
      <c r="AS88" s="36"/>
      <c r="AT88" s="36"/>
      <c r="AU88" s="36"/>
      <c r="AV88" s="36"/>
      <c r="AW88" s="36"/>
      <c r="AX88" s="36"/>
      <c r="AY88" s="36"/>
      <c r="AZ88" s="36"/>
      <c r="BA88" s="36"/>
      <c r="BB88" s="36"/>
      <c r="BC88" s="36"/>
      <c r="BD88" s="36"/>
      <c r="BE88" s="36"/>
      <c r="BF88" s="36"/>
      <c r="BG88" s="36"/>
      <c r="BH88" s="36"/>
      <c r="BI88" s="36"/>
      <c r="BJ88" s="36"/>
      <c r="BK88" s="36"/>
      <c r="BL88" s="22"/>
      <c r="BM88" s="36"/>
      <c r="BN88" s="36"/>
      <c r="BO88" s="36"/>
      <c r="BP88" s="36"/>
      <c r="BQ88" s="36"/>
      <c r="BR88" s="36"/>
      <c r="BS88" s="36"/>
      <c r="BT88" s="36"/>
      <c r="BU88" s="36"/>
      <c r="BV88" s="36"/>
      <c r="BW88" s="36"/>
      <c r="BX88" s="36"/>
      <c r="BY88" s="36"/>
      <c r="BZ88" s="36"/>
      <c r="CA88" s="36"/>
      <c r="CB88" s="36"/>
      <c r="CC88" s="36"/>
      <c r="CD88" s="36"/>
      <c r="CE88" s="36"/>
      <c r="CF88" s="36"/>
      <c r="CG88" s="36"/>
      <c r="CH88" s="36"/>
      <c r="CI88" s="36"/>
      <c r="CJ88" s="36"/>
      <c r="CK88" s="36"/>
      <c r="CL88" s="36"/>
      <c r="CM88" s="36"/>
      <c r="CN88" s="36"/>
      <c r="CO88" s="36"/>
      <c r="CP88" s="36"/>
      <c r="CQ88" s="36"/>
      <c r="CR88" s="36"/>
      <c r="CS88" s="36"/>
      <c r="CT88" s="36"/>
      <c r="CU88" s="36"/>
      <c r="CV88" s="36"/>
      <c r="CW88" s="32"/>
      <c r="CX88" s="32"/>
      <c r="CY88" s="32"/>
    </row>
    <row r="89" spans="3:103" ht="16.899999999999999">
      <c r="C89" s="64" t="s">
        <v>309</v>
      </c>
      <c r="D89" s="64"/>
      <c r="E89" s="64"/>
      <c r="F89" s="64"/>
      <c r="G89" s="64"/>
      <c r="H89" s="64"/>
      <c r="I89" s="64"/>
      <c r="J89" s="64"/>
      <c r="K89" s="64"/>
      <c r="L89" s="64"/>
      <c r="M89" s="64"/>
      <c r="N89" s="64"/>
      <c r="O89" s="64"/>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c r="AQ89" s="64"/>
      <c r="AR89" s="64"/>
      <c r="AS89" s="64"/>
      <c r="AT89" s="64"/>
      <c r="AU89" s="64"/>
      <c r="AV89" s="64"/>
      <c r="AW89" s="64"/>
      <c r="AX89" s="64"/>
      <c r="AY89" s="64"/>
      <c r="AZ89" s="64"/>
      <c r="BA89" s="64"/>
      <c r="BB89" s="64"/>
      <c r="BC89" s="64"/>
      <c r="BD89" s="64"/>
      <c r="BE89" s="64"/>
      <c r="BF89" s="64"/>
      <c r="BG89" s="64"/>
      <c r="BH89" s="64"/>
      <c r="BI89" s="64"/>
      <c r="BJ89" s="64"/>
      <c r="BK89" s="64"/>
    </row>
    <row r="90" spans="3:103" ht="16.899999999999999">
      <c r="C90" s="64" t="s">
        <v>297</v>
      </c>
      <c r="D90" s="64"/>
      <c r="E90" s="64"/>
      <c r="F90" s="64"/>
      <c r="G90" s="64"/>
      <c r="H90" s="64"/>
      <c r="I90" s="64"/>
      <c r="J90" s="64"/>
      <c r="K90" s="64"/>
      <c r="L90" s="64"/>
      <c r="M90" s="64"/>
      <c r="N90" s="64"/>
      <c r="O90" s="6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c r="BI90" s="64"/>
      <c r="BJ90" s="64"/>
      <c r="BK90" s="64"/>
    </row>
    <row r="91" spans="3:103" customFormat="1" ht="16.899999999999999">
      <c r="E91" s="20" t="s">
        <v>310</v>
      </c>
      <c r="G91" s="6" t="s">
        <v>87</v>
      </c>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row>
    <row r="92" spans="3:103" ht="16.899999999999999">
      <c r="C92" s="29"/>
      <c r="D92" s="29"/>
      <c r="E92" s="20"/>
      <c r="F92" s="84"/>
      <c r="G92" s="80"/>
      <c r="J92" s="78"/>
      <c r="L92" s="98"/>
      <c r="M92" s="98"/>
      <c r="N92" s="98"/>
      <c r="O92" s="98"/>
      <c r="P92" s="98"/>
      <c r="Q92" s="98"/>
      <c r="R92" s="98"/>
      <c r="S92" s="98"/>
      <c r="T92" s="98"/>
      <c r="U92" s="98"/>
      <c r="V92" s="98"/>
      <c r="W92" s="98"/>
      <c r="X92" s="98"/>
      <c r="Y92" s="98"/>
      <c r="Z92" s="98"/>
      <c r="AA92" s="98"/>
      <c r="AB92" s="98"/>
      <c r="AC92" s="98"/>
      <c r="AD92" s="98"/>
      <c r="AE92" s="98"/>
      <c r="AF92" s="98"/>
      <c r="AG92" s="98"/>
      <c r="AH92" s="98"/>
      <c r="AI92" s="98"/>
      <c r="AJ92" s="98"/>
      <c r="AK92" s="98"/>
      <c r="AL92" s="98"/>
      <c r="AM92" s="98"/>
      <c r="AN92" s="98"/>
      <c r="AO92" s="98"/>
      <c r="AP92" s="98"/>
      <c r="AQ92" s="98"/>
      <c r="AR92" s="98"/>
      <c r="AS92" s="98"/>
      <c r="AT92" s="98"/>
      <c r="AU92" s="98"/>
      <c r="AV92" s="98"/>
      <c r="AW92" s="98"/>
      <c r="AX92" s="98"/>
      <c r="AY92" s="98"/>
      <c r="AZ92" s="98"/>
      <c r="BA92" s="98"/>
      <c r="BB92" s="98"/>
      <c r="BC92" s="98"/>
      <c r="BD92" s="98"/>
      <c r="BE92" s="98"/>
      <c r="BF92" s="98"/>
      <c r="BG92" s="98"/>
      <c r="BH92" s="98"/>
    </row>
    <row r="93" spans="3:103" ht="16.899999999999999">
      <c r="C93" s="29"/>
      <c r="D93" s="29"/>
      <c r="E93" s="20" t="s">
        <v>123</v>
      </c>
      <c r="F93" s="84"/>
      <c r="G93" s="4" t="s">
        <v>97</v>
      </c>
      <c r="H93" s="6" t="s">
        <v>114</v>
      </c>
      <c r="J93" s="6" t="s">
        <v>311</v>
      </c>
      <c r="L93" s="217"/>
      <c r="M93" s="217"/>
      <c r="N93" s="217"/>
      <c r="O93" s="217"/>
      <c r="P93" s="217"/>
      <c r="Q93" s="217"/>
      <c r="R93" s="217"/>
      <c r="S93" s="217"/>
      <c r="T93" s="217"/>
      <c r="U93" s="217"/>
      <c r="V93" s="217"/>
      <c r="W93" s="217"/>
      <c r="X93" s="217"/>
      <c r="Y93" s="217"/>
      <c r="Z93" s="217"/>
      <c r="AA93" s="217"/>
      <c r="AB93" s="217"/>
      <c r="AC93" s="217"/>
      <c r="AD93" s="217"/>
      <c r="AE93" s="217"/>
      <c r="AF93" s="217"/>
      <c r="AG93" s="217"/>
      <c r="AH93" s="217"/>
      <c r="AI93" s="217"/>
      <c r="AJ93" s="217"/>
      <c r="AK93" s="217"/>
      <c r="AL93" s="217"/>
      <c r="AM93" s="217"/>
      <c r="AN93" s="217"/>
      <c r="AO93" s="217"/>
      <c r="AP93" s="217"/>
      <c r="AQ93" s="217"/>
      <c r="AR93" s="217"/>
      <c r="AS93" s="217"/>
      <c r="AT93" s="217"/>
      <c r="AU93" s="217"/>
      <c r="AV93" s="217"/>
      <c r="AW93" s="217"/>
      <c r="AX93" s="217"/>
      <c r="AY93" s="217"/>
      <c r="AZ93" s="217"/>
      <c r="BA93" s="217"/>
      <c r="BB93" s="217"/>
      <c r="BC93" s="217"/>
      <c r="BD93" s="217"/>
      <c r="BE93" s="217"/>
      <c r="BF93" s="217"/>
      <c r="BG93" s="217"/>
      <c r="BH93" s="217"/>
      <c r="BI93" s="28"/>
      <c r="BJ93" s="28"/>
      <c r="BK93" s="28"/>
      <c r="BL93" s="28"/>
    </row>
    <row r="94" spans="3:103" ht="16.899999999999999">
      <c r="C94" s="29"/>
      <c r="D94" s="29"/>
      <c r="E94" s="20" t="s">
        <v>305</v>
      </c>
      <c r="F94" s="84"/>
      <c r="G94" s="4" t="s">
        <v>97</v>
      </c>
      <c r="H94" s="110">
        <f>CHOOSE(Interface!$H$7,Interface!$J$49,Interface!$L$49)</f>
        <v>0</v>
      </c>
      <c r="J94" s="6" t="s">
        <v>306</v>
      </c>
      <c r="L94" s="217"/>
      <c r="M94" s="217"/>
      <c r="N94" s="217"/>
      <c r="O94" s="217"/>
      <c r="P94" s="217"/>
      <c r="Q94" s="217"/>
      <c r="R94" s="217"/>
      <c r="S94" s="217"/>
      <c r="T94" s="217"/>
      <c r="U94" s="217"/>
      <c r="V94" s="217"/>
      <c r="W94" s="217"/>
      <c r="X94" s="217"/>
      <c r="Y94" s="217"/>
      <c r="Z94" s="217"/>
      <c r="AA94" s="217"/>
      <c r="AB94" s="217"/>
      <c r="AC94" s="217"/>
      <c r="AD94" s="217"/>
      <c r="AE94" s="217"/>
      <c r="AF94" s="217"/>
      <c r="AG94" s="217"/>
      <c r="AH94" s="217"/>
      <c r="AI94" s="217"/>
      <c r="AJ94" s="217"/>
      <c r="AK94" s="217"/>
      <c r="AL94" s="217"/>
      <c r="AM94" s="217"/>
      <c r="AN94" s="217"/>
      <c r="AO94" s="217"/>
      <c r="AP94" s="217"/>
      <c r="AQ94" s="217"/>
      <c r="AR94" s="217"/>
      <c r="AS94" s="217"/>
      <c r="AT94" s="217"/>
      <c r="AU94" s="217"/>
      <c r="AV94" s="217"/>
      <c r="AW94" s="217"/>
      <c r="AX94" s="217"/>
      <c r="AY94" s="217"/>
      <c r="AZ94" s="217"/>
      <c r="BA94" s="217"/>
      <c r="BB94" s="217"/>
      <c r="BC94" s="217"/>
      <c r="BD94" s="217"/>
      <c r="BE94" s="217"/>
      <c r="BF94" s="217"/>
      <c r="BG94" s="217"/>
      <c r="BH94" s="217"/>
      <c r="BI94" s="28"/>
      <c r="BJ94" s="28"/>
      <c r="BK94" s="28"/>
      <c r="BL94" s="28"/>
    </row>
    <row r="95" spans="3:103" ht="16.899999999999999">
      <c r="C95" s="29"/>
      <c r="D95" s="29"/>
      <c r="E95" s="20" t="s">
        <v>312</v>
      </c>
      <c r="F95" s="84"/>
      <c r="G95" s="4" t="s">
        <v>97</v>
      </c>
      <c r="J95" s="6" t="s">
        <v>313</v>
      </c>
      <c r="L95" s="217"/>
      <c r="M95" s="217"/>
      <c r="N95" s="217"/>
      <c r="O95" s="217"/>
      <c r="P95" s="217"/>
      <c r="Q95" s="217"/>
      <c r="R95" s="217"/>
      <c r="S95" s="217"/>
      <c r="T95" s="217"/>
      <c r="U95" s="217"/>
      <c r="V95" s="217"/>
      <c r="W95" s="217"/>
      <c r="X95" s="217"/>
      <c r="Y95" s="217"/>
      <c r="Z95" s="217"/>
      <c r="AA95" s="217"/>
      <c r="AB95" s="217"/>
      <c r="AC95" s="217"/>
      <c r="AD95" s="217"/>
      <c r="AE95" s="217"/>
      <c r="AF95" s="217"/>
      <c r="AG95" s="217"/>
      <c r="AH95" s="217"/>
      <c r="AI95" s="217"/>
      <c r="AJ95" s="217"/>
      <c r="AK95" s="217"/>
      <c r="AL95" s="217"/>
      <c r="AM95" s="217"/>
      <c r="AN95" s="217"/>
      <c r="AO95" s="217"/>
      <c r="AP95" s="217"/>
      <c r="AQ95" s="217"/>
      <c r="AR95" s="217"/>
      <c r="AS95" s="217"/>
      <c r="AT95" s="217"/>
      <c r="AU95" s="217"/>
      <c r="AV95" s="217"/>
      <c r="AW95" s="217"/>
      <c r="AX95" s="217"/>
      <c r="AY95" s="217"/>
      <c r="AZ95" s="217"/>
      <c r="BA95" s="217"/>
      <c r="BB95" s="217"/>
      <c r="BC95" s="217"/>
      <c r="BD95" s="217"/>
      <c r="BE95" s="217"/>
      <c r="BF95" s="217"/>
      <c r="BG95" s="217"/>
      <c r="BH95" s="217"/>
      <c r="BI95" s="28"/>
      <c r="BJ95" s="28"/>
      <c r="BK95" s="28"/>
      <c r="BL95" s="28"/>
    </row>
    <row r="96" spans="3:103" ht="16.899999999999999">
      <c r="C96" s="29"/>
      <c r="D96" s="29"/>
      <c r="E96" s="20" t="s">
        <v>314</v>
      </c>
      <c r="F96" s="84"/>
      <c r="G96" s="4" t="s">
        <v>97</v>
      </c>
      <c r="J96" s="6" t="s">
        <v>315</v>
      </c>
      <c r="L96" s="217"/>
      <c r="M96" s="217"/>
      <c r="N96" s="217"/>
      <c r="O96" s="217"/>
      <c r="P96" s="217"/>
      <c r="Q96" s="217"/>
      <c r="R96" s="217"/>
      <c r="S96" s="217"/>
      <c r="T96" s="217"/>
      <c r="U96" s="217"/>
      <c r="V96" s="217"/>
      <c r="W96" s="217"/>
      <c r="X96" s="217"/>
      <c r="Y96" s="217"/>
      <c r="Z96" s="217"/>
      <c r="AA96" s="217"/>
      <c r="AB96" s="217"/>
      <c r="AC96" s="217"/>
      <c r="AD96" s="217"/>
      <c r="AE96" s="217"/>
      <c r="AF96" s="217"/>
      <c r="AG96" s="217"/>
      <c r="AH96" s="217"/>
      <c r="AI96" s="217"/>
      <c r="AJ96" s="217"/>
      <c r="AK96" s="217"/>
      <c r="AL96" s="217"/>
      <c r="AM96" s="217"/>
      <c r="AN96" s="217"/>
      <c r="AO96" s="217"/>
      <c r="AP96" s="217"/>
      <c r="AQ96" s="217"/>
      <c r="AR96" s="217"/>
      <c r="AS96" s="217"/>
      <c r="AT96" s="217"/>
      <c r="AU96" s="217"/>
      <c r="AV96" s="217"/>
      <c r="AW96" s="217"/>
      <c r="AX96" s="217"/>
      <c r="AY96" s="217"/>
      <c r="AZ96" s="217"/>
      <c r="BA96" s="217"/>
      <c r="BB96" s="217"/>
      <c r="BC96" s="217"/>
      <c r="BD96" s="217"/>
      <c r="BE96" s="217"/>
      <c r="BF96" s="217"/>
      <c r="BG96" s="217"/>
      <c r="BH96" s="217"/>
      <c r="BI96" s="28"/>
      <c r="BJ96" s="28"/>
      <c r="BK96" s="28"/>
      <c r="BL96" s="28"/>
    </row>
    <row r="97" spans="2:103" ht="16.899999999999999">
      <c r="C97" s="29"/>
      <c r="D97" s="29"/>
      <c r="E97" s="20" t="s">
        <v>288</v>
      </c>
      <c r="F97" s="84"/>
      <c r="G97" s="4" t="s">
        <v>97</v>
      </c>
      <c r="L97" s="217"/>
      <c r="M97" s="217"/>
      <c r="N97" s="217"/>
      <c r="O97" s="217"/>
      <c r="P97" s="217"/>
      <c r="Q97" s="217"/>
      <c r="R97" s="217"/>
      <c r="S97" s="217"/>
      <c r="T97" s="217"/>
      <c r="U97" s="217"/>
      <c r="V97" s="217"/>
      <c r="W97" s="217"/>
      <c r="X97" s="217"/>
      <c r="Y97" s="217"/>
      <c r="Z97" s="217"/>
      <c r="AA97" s="217"/>
      <c r="AB97" s="217"/>
      <c r="AC97" s="217"/>
      <c r="AD97" s="217"/>
      <c r="AE97" s="217"/>
      <c r="AF97" s="217"/>
      <c r="AG97" s="217"/>
      <c r="AH97" s="217"/>
      <c r="AI97" s="217"/>
      <c r="AJ97" s="217"/>
      <c r="AK97" s="217"/>
      <c r="AL97" s="217"/>
      <c r="AM97" s="217"/>
      <c r="AN97" s="217"/>
      <c r="AO97" s="217"/>
      <c r="AP97" s="217"/>
      <c r="AQ97" s="217"/>
      <c r="AR97" s="217"/>
      <c r="AS97" s="217"/>
      <c r="AT97" s="217"/>
      <c r="AU97" s="217"/>
      <c r="AV97" s="217"/>
      <c r="AW97" s="217"/>
      <c r="AX97" s="217"/>
      <c r="AY97" s="217"/>
      <c r="AZ97" s="217"/>
      <c r="BA97" s="217"/>
      <c r="BB97" s="217"/>
      <c r="BC97" s="217"/>
      <c r="BD97" s="217"/>
      <c r="BE97" s="217"/>
      <c r="BF97" s="217"/>
      <c r="BG97" s="217"/>
      <c r="BH97" s="217"/>
      <c r="BI97" s="28"/>
      <c r="BJ97" s="28"/>
      <c r="BK97" s="28"/>
      <c r="BL97" s="28"/>
    </row>
    <row r="98" spans="2:103" ht="16.899999999999999">
      <c r="C98" s="29"/>
      <c r="D98" s="29"/>
      <c r="E98" s="20" t="s">
        <v>225</v>
      </c>
      <c r="F98" s="84"/>
      <c r="G98" s="4" t="s">
        <v>97</v>
      </c>
      <c r="H98" s="110">
        <f>CHOOSE(Interface!$H$7,Interface!$J$51,Interface!$L$51)</f>
        <v>0</v>
      </c>
      <c r="J98" s="6" t="s">
        <v>307</v>
      </c>
      <c r="L98" s="217"/>
      <c r="M98" s="217"/>
      <c r="N98" s="217"/>
      <c r="O98" s="217"/>
      <c r="P98" s="217"/>
      <c r="Q98" s="217"/>
      <c r="R98" s="217"/>
      <c r="S98" s="217"/>
      <c r="T98" s="217"/>
      <c r="U98" s="217"/>
      <c r="V98" s="217"/>
      <c r="W98" s="217"/>
      <c r="X98" s="217"/>
      <c r="Y98" s="217"/>
      <c r="Z98" s="217"/>
      <c r="AA98" s="217"/>
      <c r="AB98" s="217"/>
      <c r="AC98" s="217"/>
      <c r="AD98" s="217"/>
      <c r="AE98" s="217"/>
      <c r="AF98" s="217"/>
      <c r="AG98" s="217"/>
      <c r="AH98" s="217"/>
      <c r="AI98" s="217"/>
      <c r="AJ98" s="217"/>
      <c r="AK98" s="217"/>
      <c r="AL98" s="217"/>
      <c r="AM98" s="217"/>
      <c r="AN98" s="217"/>
      <c r="AO98" s="217"/>
      <c r="AP98" s="217"/>
      <c r="AQ98" s="217"/>
      <c r="AR98" s="217"/>
      <c r="AS98" s="217"/>
      <c r="AT98" s="217"/>
      <c r="AU98" s="217"/>
      <c r="AV98" s="217"/>
      <c r="AW98" s="217"/>
      <c r="AX98" s="217"/>
      <c r="AY98" s="217"/>
      <c r="AZ98" s="217"/>
      <c r="BA98" s="217"/>
      <c r="BB98" s="217"/>
      <c r="BC98" s="217"/>
      <c r="BD98" s="217"/>
      <c r="BE98" s="217"/>
      <c r="BF98" s="217"/>
      <c r="BG98" s="217"/>
      <c r="BH98" s="217"/>
    </row>
    <row r="99" spans="2:103" ht="16.899999999999999">
      <c r="C99" s="29"/>
      <c r="D99" s="29"/>
      <c r="E99" s="84" t="s">
        <v>285</v>
      </c>
      <c r="F99" s="84"/>
      <c r="G99" s="80" t="s">
        <v>97</v>
      </c>
      <c r="J99" s="78">
        <f>SUM(L99:BH99)</f>
        <v>0</v>
      </c>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7"/>
      <c r="AY99" s="217"/>
      <c r="AZ99" s="217"/>
      <c r="BA99" s="217"/>
      <c r="BB99" s="217"/>
      <c r="BC99" s="217"/>
      <c r="BD99" s="217"/>
      <c r="BE99" s="217"/>
      <c r="BF99" s="217"/>
      <c r="BG99" s="217"/>
      <c r="BH99" s="217"/>
      <c r="BI99" s="28"/>
      <c r="BJ99" s="28"/>
      <c r="BK99" s="28"/>
      <c r="BL99" s="28"/>
    </row>
    <row r="100" spans="2:103" ht="16.899999999999999">
      <c r="C100" s="29"/>
      <c r="D100" s="29"/>
      <c r="E100" s="84"/>
      <c r="F100" s="84"/>
      <c r="G100" s="80"/>
      <c r="J100" s="78"/>
      <c r="L100" s="98"/>
      <c r="M100" s="98"/>
      <c r="N100" s="98"/>
      <c r="O100" s="98"/>
      <c r="P100" s="98"/>
      <c r="Q100" s="98"/>
      <c r="R100" s="98"/>
      <c r="S100" s="98"/>
      <c r="T100" s="98"/>
      <c r="U100" s="98"/>
      <c r="V100" s="98"/>
      <c r="W100" s="98"/>
      <c r="X100" s="98"/>
      <c r="Y100" s="98"/>
      <c r="Z100" s="98"/>
      <c r="AA100" s="98"/>
      <c r="AB100" s="98"/>
      <c r="AC100" s="98"/>
      <c r="AD100" s="98"/>
      <c r="AE100" s="98"/>
      <c r="AF100" s="98"/>
      <c r="AG100" s="98"/>
      <c r="AH100" s="98"/>
      <c r="AI100" s="98"/>
      <c r="AJ100" s="98"/>
      <c r="AK100" s="98"/>
      <c r="AL100" s="98"/>
      <c r="AM100" s="98"/>
      <c r="AN100" s="98"/>
      <c r="AO100" s="98"/>
      <c r="AP100" s="98"/>
      <c r="AQ100" s="98"/>
      <c r="AR100" s="98"/>
      <c r="AS100" s="98"/>
      <c r="AT100" s="98"/>
      <c r="AU100" s="98"/>
      <c r="AV100" s="98"/>
      <c r="AW100" s="98"/>
      <c r="AX100" s="98"/>
      <c r="AY100" s="98"/>
      <c r="AZ100" s="98"/>
      <c r="BA100" s="98"/>
      <c r="BB100" s="98"/>
      <c r="BC100" s="98"/>
      <c r="BD100" s="98"/>
      <c r="BE100" s="98"/>
      <c r="BF100" s="98"/>
      <c r="BG100" s="98"/>
      <c r="BH100" s="98"/>
      <c r="BI100" s="28"/>
      <c r="BJ100" s="28"/>
      <c r="BK100" s="28"/>
      <c r="BL100" s="28"/>
    </row>
    <row r="101" spans="2:103" ht="16.899999999999999">
      <c r="B101" s="225">
        <f>MAX($B$5:B100)+1</f>
        <v>3</v>
      </c>
      <c r="C101" s="225" t="s">
        <v>180</v>
      </c>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8"/>
      <c r="BJ101" s="8"/>
      <c r="BK101" s="8"/>
    </row>
    <row r="102" spans="2:103" ht="16.899999999999999">
      <c r="C102" s="29"/>
      <c r="D102" s="29"/>
      <c r="E102" s="84"/>
      <c r="F102" s="84"/>
      <c r="G102" s="80"/>
      <c r="J102" s="78"/>
      <c r="L102" s="98"/>
      <c r="M102" s="98"/>
      <c r="N102" s="98"/>
      <c r="O102" s="98"/>
      <c r="P102" s="98"/>
      <c r="Q102" s="98"/>
      <c r="R102" s="98"/>
      <c r="S102" s="98"/>
      <c r="T102" s="98"/>
      <c r="U102" s="98"/>
      <c r="V102" s="98"/>
      <c r="W102" s="98"/>
      <c r="X102" s="98"/>
      <c r="Y102" s="98"/>
      <c r="Z102" s="98"/>
      <c r="AA102" s="98"/>
      <c r="AB102" s="98"/>
      <c r="AC102" s="98"/>
      <c r="AD102" s="98"/>
      <c r="AE102" s="98"/>
      <c r="AF102" s="98"/>
      <c r="AG102" s="98"/>
      <c r="AH102" s="98"/>
      <c r="AI102" s="98"/>
      <c r="AJ102" s="98"/>
      <c r="AK102" s="98"/>
      <c r="AL102" s="98"/>
      <c r="AM102" s="98"/>
      <c r="AN102" s="98"/>
      <c r="AO102" s="98"/>
      <c r="AP102" s="98"/>
      <c r="AQ102" s="98"/>
      <c r="AR102" s="98"/>
      <c r="AS102" s="98"/>
      <c r="AT102" s="98"/>
      <c r="AU102" s="98"/>
      <c r="AV102" s="98"/>
      <c r="AW102" s="98"/>
      <c r="AX102" s="98"/>
      <c r="AY102" s="98"/>
      <c r="AZ102" s="98"/>
      <c r="BA102" s="98"/>
      <c r="BB102" s="98"/>
      <c r="BC102" s="98"/>
      <c r="BD102" s="98"/>
      <c r="BE102" s="98"/>
      <c r="BF102" s="98"/>
      <c r="BG102" s="98"/>
      <c r="BH102" s="98"/>
      <c r="BI102" s="28"/>
      <c r="BJ102" s="28"/>
      <c r="BK102" s="28"/>
      <c r="BL102" s="28"/>
    </row>
    <row r="103" spans="2:103" ht="16.899999999999999">
      <c r="C103" s="226">
        <f>MAX($B$4:C102)+0.1</f>
        <v>3.1</v>
      </c>
      <c r="D103" s="227" t="s">
        <v>316</v>
      </c>
      <c r="E103" s="33"/>
      <c r="F103" s="33"/>
      <c r="G103" s="32"/>
      <c r="H103" s="34"/>
      <c r="I103" s="34"/>
      <c r="J103" s="34"/>
      <c r="K103" s="35"/>
      <c r="L103" s="36"/>
      <c r="M103" s="36"/>
      <c r="N103" s="36"/>
      <c r="O103" s="36"/>
      <c r="P103" s="36"/>
      <c r="Q103" s="36"/>
      <c r="R103" s="36"/>
      <c r="S103" s="36"/>
      <c r="T103" s="36"/>
      <c r="U103" s="36"/>
      <c r="V103" s="36"/>
      <c r="W103" s="36"/>
      <c r="X103" s="36"/>
      <c r="Y103" s="36"/>
      <c r="Z103" s="36"/>
      <c r="AA103" s="36"/>
      <c r="AB103" s="36"/>
      <c r="AC103" s="36"/>
      <c r="AD103" s="36"/>
      <c r="AE103" s="36"/>
      <c r="AF103" s="36"/>
      <c r="AG103" s="36"/>
      <c r="AH103" s="36"/>
      <c r="AI103" s="36"/>
      <c r="AJ103" s="36"/>
      <c r="AK103" s="36"/>
      <c r="AL103" s="36"/>
      <c r="AM103" s="36"/>
      <c r="AN103" s="36"/>
      <c r="AO103" s="36"/>
      <c r="AP103" s="36"/>
      <c r="AQ103" s="36"/>
      <c r="AR103" s="36"/>
      <c r="AS103" s="36"/>
      <c r="AT103" s="36"/>
      <c r="AU103" s="36"/>
      <c r="AV103" s="36"/>
      <c r="AW103" s="36"/>
      <c r="AX103" s="36"/>
      <c r="AY103" s="36"/>
      <c r="AZ103" s="36"/>
      <c r="BA103" s="36"/>
      <c r="BB103" s="36"/>
      <c r="BC103" s="36"/>
      <c r="BD103" s="36"/>
      <c r="BE103" s="36"/>
      <c r="BF103" s="36"/>
      <c r="BG103" s="36"/>
      <c r="BH103" s="36"/>
      <c r="BI103" s="36"/>
      <c r="BJ103" s="36"/>
      <c r="BK103" s="36"/>
      <c r="BL103" s="22"/>
      <c r="BM103" s="36"/>
      <c r="BN103" s="36"/>
      <c r="BO103" s="36"/>
      <c r="BP103" s="36"/>
      <c r="BQ103" s="36"/>
      <c r="BR103" s="36"/>
      <c r="BS103" s="36"/>
      <c r="BT103" s="36"/>
      <c r="BU103" s="36"/>
      <c r="BV103" s="36"/>
      <c r="BW103" s="36"/>
      <c r="BX103" s="36"/>
      <c r="BY103" s="36"/>
      <c r="BZ103" s="36"/>
      <c r="CA103" s="36"/>
      <c r="CB103" s="36"/>
      <c r="CC103" s="36"/>
      <c r="CD103" s="36"/>
      <c r="CE103" s="36"/>
      <c r="CF103" s="36"/>
      <c r="CG103" s="36"/>
      <c r="CH103" s="36"/>
      <c r="CI103" s="36"/>
      <c r="CJ103" s="36"/>
      <c r="CK103" s="36"/>
      <c r="CL103" s="36"/>
      <c r="CM103" s="36"/>
      <c r="CN103" s="36"/>
      <c r="CO103" s="36"/>
      <c r="CP103" s="36"/>
      <c r="CQ103" s="36"/>
      <c r="CR103" s="36"/>
      <c r="CS103" s="36"/>
      <c r="CT103" s="36"/>
      <c r="CU103" s="36"/>
      <c r="CV103" s="36"/>
      <c r="CW103" s="32"/>
      <c r="CX103" s="32"/>
      <c r="CY103" s="32"/>
    </row>
    <row r="104" spans="2:103" ht="16.899999999999999">
      <c r="C104" s="64" t="s">
        <v>317</v>
      </c>
      <c r="D104" s="64"/>
      <c r="E104" s="64"/>
      <c r="F104" s="64"/>
      <c r="G104" s="64"/>
      <c r="H104" s="64"/>
      <c r="I104" s="64"/>
      <c r="J104" s="64"/>
      <c r="K104" s="64"/>
      <c r="L104" s="64"/>
      <c r="M104" s="64"/>
      <c r="N104" s="64"/>
      <c r="O104" s="64"/>
      <c r="P104" s="64"/>
      <c r="Q104" s="64"/>
      <c r="R104" s="64"/>
      <c r="S104" s="64"/>
      <c r="T104" s="64"/>
      <c r="U104" s="64"/>
      <c r="V104" s="64"/>
      <c r="W104" s="64"/>
      <c r="X104" s="64"/>
      <c r="Y104" s="64"/>
      <c r="Z104" s="64"/>
      <c r="AA104" s="64"/>
      <c r="AB104" s="64"/>
      <c r="AC104" s="64"/>
      <c r="AD104" s="64"/>
      <c r="AE104" s="64"/>
      <c r="AF104" s="64"/>
      <c r="AG104" s="64"/>
      <c r="AH104" s="64"/>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row>
    <row r="105" spans="2:103" customFormat="1" ht="16.899999999999999">
      <c r="E105" s="105" t="s">
        <v>310</v>
      </c>
      <c r="G105" s="6" t="s">
        <v>87</v>
      </c>
      <c r="H105" s="6"/>
      <c r="K105" s="76"/>
      <c r="L105" s="76"/>
      <c r="M105" s="76"/>
      <c r="N105" s="76"/>
      <c r="O105" s="76"/>
      <c r="P105" s="76"/>
      <c r="Q105" s="76"/>
      <c r="R105" s="76"/>
      <c r="S105" s="76"/>
      <c r="T105" s="76"/>
      <c r="U105" s="76"/>
      <c r="V105" s="76"/>
      <c r="W105" s="76"/>
      <c r="X105" s="76"/>
      <c r="Y105" s="76"/>
      <c r="Z105" s="76"/>
      <c r="AA105" s="76"/>
      <c r="AB105" s="76"/>
      <c r="AC105" s="76"/>
      <c r="AD105" s="76"/>
      <c r="AE105" s="76"/>
      <c r="AF105" s="76"/>
      <c r="AG105" s="76"/>
      <c r="AH105" s="76"/>
      <c r="AI105" s="76"/>
      <c r="AJ105" s="76"/>
      <c r="AK105" s="76"/>
      <c r="AL105" s="76"/>
      <c r="AM105" s="76"/>
      <c r="AN105" s="76"/>
      <c r="AO105" s="76"/>
      <c r="AP105" s="76"/>
      <c r="AQ105" s="76"/>
      <c r="AR105" s="76"/>
      <c r="AS105" s="76"/>
      <c r="AT105" s="76"/>
      <c r="AU105" s="76"/>
      <c r="AV105" s="76"/>
      <c r="AW105" s="76"/>
      <c r="AX105" s="76"/>
      <c r="AY105" s="76"/>
      <c r="AZ105" s="76"/>
      <c r="BA105" s="76"/>
      <c r="BB105" s="76"/>
      <c r="BC105" s="76"/>
      <c r="BD105" s="76"/>
      <c r="BE105" s="76"/>
      <c r="BF105" s="76"/>
      <c r="BG105" s="76"/>
      <c r="BH105" s="76"/>
    </row>
    <row r="106" spans="2:103" customFormat="1" ht="16.899999999999999">
      <c r="E106" s="105"/>
      <c r="G106" s="4"/>
      <c r="H106" s="6" t="s">
        <v>114</v>
      </c>
      <c r="J106" s="6"/>
      <c r="K106" s="76"/>
      <c r="L106" s="217"/>
      <c r="M106" s="217"/>
      <c r="N106" s="217"/>
      <c r="O106" s="217"/>
      <c r="P106" s="217"/>
      <c r="Q106" s="217"/>
      <c r="R106" s="217"/>
      <c r="S106" s="217"/>
      <c r="T106" s="217"/>
      <c r="U106" s="217"/>
      <c r="V106" s="217"/>
      <c r="W106" s="217"/>
      <c r="X106" s="217"/>
      <c r="Y106" s="217"/>
      <c r="Z106" s="217"/>
      <c r="AA106" s="217"/>
      <c r="AB106" s="217"/>
      <c r="AC106" s="217"/>
      <c r="AD106" s="217"/>
      <c r="AE106" s="217"/>
      <c r="AF106" s="217"/>
      <c r="AG106" s="217"/>
      <c r="AH106" s="217"/>
      <c r="AI106" s="217"/>
      <c r="AJ106" s="217"/>
      <c r="AK106" s="217"/>
      <c r="AL106" s="217"/>
      <c r="AM106" s="217"/>
      <c r="AN106" s="217"/>
      <c r="AO106" s="217"/>
      <c r="AP106" s="217"/>
      <c r="AQ106" s="217"/>
      <c r="AR106" s="217"/>
      <c r="AS106" s="217"/>
      <c r="AT106" s="217"/>
      <c r="AU106" s="217"/>
      <c r="AV106" s="217"/>
      <c r="AW106" s="217"/>
      <c r="AX106" s="217"/>
      <c r="AY106" s="217"/>
      <c r="AZ106" s="217"/>
      <c r="BA106" s="217"/>
      <c r="BB106" s="217"/>
      <c r="BC106" s="217"/>
      <c r="BD106" s="217"/>
      <c r="BE106" s="217"/>
      <c r="BF106" s="217"/>
      <c r="BG106" s="217"/>
      <c r="BH106" s="217"/>
    </row>
    <row r="107" spans="2:103" customFormat="1" ht="16.899999999999999">
      <c r="E107" s="105" t="s">
        <v>318</v>
      </c>
      <c r="G107" s="4" t="s">
        <v>97</v>
      </c>
      <c r="H107" s="110">
        <f>CHOOSE(Interface!$H$7,Interface!$J$48,Interface!$L$48)</f>
        <v>0</v>
      </c>
      <c r="J107" s="6"/>
      <c r="K107" s="76"/>
      <c r="L107" s="217"/>
      <c r="M107" s="217"/>
      <c r="N107" s="217"/>
      <c r="O107" s="217"/>
      <c r="P107" s="217"/>
      <c r="Q107" s="217"/>
      <c r="R107" s="217"/>
      <c r="S107" s="217"/>
      <c r="T107" s="217"/>
      <c r="U107" s="217"/>
      <c r="V107" s="217"/>
      <c r="W107" s="217"/>
      <c r="X107" s="217"/>
      <c r="Y107" s="217"/>
      <c r="Z107" s="217"/>
      <c r="AA107" s="217"/>
      <c r="AB107" s="217"/>
      <c r="AC107" s="217"/>
      <c r="AD107" s="217"/>
      <c r="AE107" s="217"/>
      <c r="AF107" s="217"/>
      <c r="AG107" s="217"/>
      <c r="AH107" s="217"/>
      <c r="AI107" s="217"/>
      <c r="AJ107" s="217"/>
      <c r="AK107" s="217"/>
      <c r="AL107" s="217"/>
      <c r="AM107" s="217"/>
      <c r="AN107" s="217"/>
      <c r="AO107" s="217"/>
      <c r="AP107" s="217"/>
      <c r="AQ107" s="217"/>
      <c r="AR107" s="217"/>
      <c r="AS107" s="217"/>
      <c r="AT107" s="217"/>
      <c r="AU107" s="217"/>
      <c r="AV107" s="217"/>
      <c r="AW107" s="217"/>
      <c r="AX107" s="217"/>
      <c r="AY107" s="217"/>
      <c r="AZ107" s="217"/>
      <c r="BA107" s="217"/>
      <c r="BB107" s="217"/>
      <c r="BC107" s="217"/>
      <c r="BD107" s="217"/>
      <c r="BE107" s="217"/>
      <c r="BF107" s="217"/>
      <c r="BG107" s="217"/>
      <c r="BH107" s="217"/>
    </row>
    <row r="108" spans="2:103" customFormat="1" ht="16.899999999999999">
      <c r="E108" s="105" t="s">
        <v>319</v>
      </c>
      <c r="G108" s="4" t="s">
        <v>97</v>
      </c>
      <c r="H108" s="6"/>
      <c r="J108" s="6"/>
      <c r="K108" s="76"/>
      <c r="L108" s="217"/>
      <c r="M108" s="217"/>
      <c r="N108" s="217"/>
      <c r="O108" s="217"/>
      <c r="P108" s="217"/>
      <c r="Q108" s="217"/>
      <c r="R108" s="217"/>
      <c r="S108" s="217"/>
      <c r="T108" s="217"/>
      <c r="U108" s="217"/>
      <c r="V108" s="217"/>
      <c r="W108" s="217"/>
      <c r="X108" s="217"/>
      <c r="Y108" s="217"/>
      <c r="Z108" s="217"/>
      <c r="AA108" s="217"/>
      <c r="AB108" s="217"/>
      <c r="AC108" s="217"/>
      <c r="AD108" s="217"/>
      <c r="AE108" s="217"/>
      <c r="AF108" s="217"/>
      <c r="AG108" s="217"/>
      <c r="AH108" s="217"/>
      <c r="AI108" s="217"/>
      <c r="AJ108" s="217"/>
      <c r="AK108" s="217"/>
      <c r="AL108" s="217"/>
      <c r="AM108" s="217"/>
      <c r="AN108" s="217"/>
      <c r="AO108" s="217"/>
      <c r="AP108" s="217"/>
      <c r="AQ108" s="217"/>
      <c r="AR108" s="217"/>
      <c r="AS108" s="217"/>
      <c r="AT108" s="217"/>
      <c r="AU108" s="217"/>
      <c r="AV108" s="217"/>
      <c r="AW108" s="217"/>
      <c r="AX108" s="217"/>
      <c r="AY108" s="217"/>
      <c r="AZ108" s="217"/>
      <c r="BA108" s="217"/>
      <c r="BB108" s="217"/>
      <c r="BC108" s="217"/>
      <c r="BD108" s="217"/>
      <c r="BE108" s="217"/>
      <c r="BF108" s="217"/>
      <c r="BG108" s="217"/>
      <c r="BH108" s="217"/>
    </row>
    <row r="109" spans="2:103" customFormat="1" ht="16.899999999999999">
      <c r="E109" s="105" t="s">
        <v>320</v>
      </c>
      <c r="G109" s="4" t="s">
        <v>97</v>
      </c>
      <c r="H109" s="6"/>
      <c r="J109" s="6" t="s">
        <v>321</v>
      </c>
      <c r="L109" s="217"/>
      <c r="M109" s="217"/>
      <c r="N109" s="217"/>
      <c r="O109" s="217"/>
      <c r="P109" s="217"/>
      <c r="Q109" s="217"/>
      <c r="R109" s="217"/>
      <c r="S109" s="217"/>
      <c r="T109" s="217"/>
      <c r="U109" s="217"/>
      <c r="V109" s="217"/>
      <c r="W109" s="217"/>
      <c r="X109" s="217"/>
      <c r="Y109" s="217"/>
      <c r="Z109" s="217"/>
      <c r="AA109" s="217"/>
      <c r="AB109" s="217"/>
      <c r="AC109" s="217"/>
      <c r="AD109" s="217"/>
      <c r="AE109" s="217"/>
      <c r="AF109" s="217"/>
      <c r="AG109" s="217"/>
      <c r="AH109" s="217"/>
      <c r="AI109" s="217"/>
      <c r="AJ109" s="217"/>
      <c r="AK109" s="217"/>
      <c r="AL109" s="217"/>
      <c r="AM109" s="217"/>
      <c r="AN109" s="217"/>
      <c r="AO109" s="217"/>
      <c r="AP109" s="217"/>
      <c r="AQ109" s="217"/>
      <c r="AR109" s="217"/>
      <c r="AS109" s="217"/>
      <c r="AT109" s="217"/>
      <c r="AU109" s="217"/>
      <c r="AV109" s="217"/>
      <c r="AW109" s="217"/>
      <c r="AX109" s="217"/>
      <c r="AY109" s="217"/>
      <c r="AZ109" s="217"/>
      <c r="BA109" s="217"/>
      <c r="BB109" s="217"/>
      <c r="BC109" s="217"/>
      <c r="BD109" s="217"/>
      <c r="BE109" s="217"/>
      <c r="BF109" s="217"/>
      <c r="BG109" s="217"/>
      <c r="BH109" s="217"/>
    </row>
    <row r="110" spans="2:103" s="80" customFormat="1" ht="16.899999999999999">
      <c r="C110" s="99"/>
      <c r="D110" s="99"/>
      <c r="H110" s="40"/>
      <c r="I110" s="40"/>
      <c r="J110" s="78"/>
      <c r="L110" s="98"/>
      <c r="M110" s="98"/>
      <c r="N110" s="98"/>
      <c r="O110" s="98"/>
      <c r="P110" s="98"/>
      <c r="Q110" s="98"/>
      <c r="R110" s="98"/>
      <c r="S110" s="98"/>
      <c r="T110" s="98"/>
      <c r="U110" s="98"/>
      <c r="V110" s="98"/>
      <c r="W110" s="98"/>
      <c r="X110" s="98"/>
      <c r="Y110" s="98"/>
      <c r="Z110" s="98"/>
      <c r="AA110" s="98"/>
      <c r="AB110" s="98"/>
      <c r="AC110" s="98"/>
      <c r="AD110" s="98"/>
      <c r="AE110" s="98"/>
      <c r="AF110" s="98"/>
      <c r="AG110" s="98"/>
      <c r="AH110" s="98"/>
      <c r="AI110" s="98"/>
      <c r="AJ110" s="98"/>
      <c r="AK110" s="98"/>
      <c r="AL110" s="98"/>
      <c r="AM110" s="98"/>
      <c r="AN110" s="98"/>
      <c r="AO110" s="98"/>
      <c r="AP110" s="98"/>
      <c r="AQ110" s="98"/>
      <c r="AR110" s="98"/>
      <c r="AS110" s="98"/>
      <c r="AT110" s="98"/>
      <c r="AU110" s="98"/>
      <c r="AV110" s="98"/>
      <c r="AW110" s="98"/>
      <c r="AX110" s="98"/>
      <c r="AY110" s="98"/>
      <c r="AZ110" s="98"/>
      <c r="BA110" s="98"/>
      <c r="BB110" s="98"/>
      <c r="BC110" s="98"/>
      <c r="BD110" s="98"/>
      <c r="BE110" s="98"/>
      <c r="BF110" s="98"/>
      <c r="BG110" s="98"/>
      <c r="BH110" s="98"/>
    </row>
    <row r="111" spans="2:103" ht="16.899999999999999">
      <c r="B111" s="225">
        <f>MAX($B$5:B110)+1</f>
        <v>4</v>
      </c>
      <c r="C111" s="225" t="s">
        <v>9</v>
      </c>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8"/>
      <c r="BJ111" s="8"/>
      <c r="BK111" s="8"/>
    </row>
    <row r="112" spans="2:103" ht="16.899999999999999">
      <c r="H112" s="4"/>
      <c r="I112" s="4"/>
      <c r="J112" s="4"/>
      <c r="BM112" s="22"/>
      <c r="BN112" s="22"/>
      <c r="BO112" s="22"/>
    </row>
    <row r="113" spans="2:67" ht="16.899999999999999">
      <c r="E113" s="105" t="s">
        <v>180</v>
      </c>
      <c r="F113" s="20"/>
      <c r="G113" s="4" t="s">
        <v>97</v>
      </c>
      <c r="J113" s="97">
        <f>SUM(L113:BH113)</f>
        <v>0</v>
      </c>
      <c r="K113" s="21"/>
      <c r="L113" s="230">
        <f>L108</f>
        <v>0</v>
      </c>
      <c r="M113" s="230">
        <f>M109</f>
        <v>0</v>
      </c>
      <c r="N113" s="230">
        <f>N109</f>
        <v>0</v>
      </c>
      <c r="O113" s="230">
        <f>O109</f>
        <v>0</v>
      </c>
      <c r="P113" s="230">
        <f>P109</f>
        <v>0</v>
      </c>
      <c r="Q113" s="230">
        <f>Q109</f>
        <v>0</v>
      </c>
      <c r="R113" s="217"/>
      <c r="S113" s="217"/>
      <c r="T113" s="217"/>
      <c r="U113" s="217"/>
      <c r="V113" s="217"/>
      <c r="W113" s="217"/>
      <c r="X113" s="217"/>
      <c r="Y113" s="217"/>
      <c r="Z113" s="217"/>
      <c r="AA113" s="217"/>
      <c r="AB113" s="217"/>
      <c r="AC113" s="217"/>
      <c r="AD113" s="217"/>
      <c r="AE113" s="217"/>
      <c r="AF113" s="217"/>
      <c r="AG113" s="217"/>
      <c r="AH113" s="217"/>
      <c r="AI113" s="217"/>
      <c r="AJ113" s="217"/>
      <c r="AK113" s="217"/>
      <c r="AL113" s="217"/>
      <c r="AM113" s="217"/>
      <c r="AN113" s="217"/>
      <c r="AO113" s="217"/>
      <c r="AP113" s="217"/>
      <c r="AQ113" s="217"/>
      <c r="AR113" s="217"/>
      <c r="AS113" s="217"/>
      <c r="AT113" s="217"/>
      <c r="AU113" s="217"/>
      <c r="AV113" s="217"/>
      <c r="AW113" s="217"/>
      <c r="AX113" s="217"/>
      <c r="AY113" s="217"/>
      <c r="AZ113" s="217"/>
      <c r="BA113" s="217"/>
      <c r="BB113" s="217"/>
      <c r="BC113" s="217"/>
      <c r="BD113" s="217"/>
      <c r="BE113" s="217"/>
      <c r="BF113" s="217"/>
      <c r="BG113" s="217"/>
      <c r="BH113" s="217"/>
      <c r="BI113" s="22"/>
      <c r="BJ113" s="22"/>
      <c r="BK113" s="22"/>
      <c r="BL113" s="22"/>
      <c r="BM113" s="22"/>
      <c r="BN113" s="22"/>
      <c r="BO113" s="22"/>
    </row>
    <row r="114" spans="2:67" ht="16.899999999999999">
      <c r="E114" s="20" t="s">
        <v>322</v>
      </c>
      <c r="F114" s="105"/>
      <c r="G114" s="4" t="s">
        <v>97</v>
      </c>
      <c r="H114" s="105"/>
      <c r="J114" s="97">
        <f>SUM(L114:BH114)</f>
        <v>228.01657205359245</v>
      </c>
      <c r="K114" s="21"/>
      <c r="L114" s="230">
        <f t="shared" ref="L114:Q114" si="11">SUM(L45,L46)</f>
        <v>0</v>
      </c>
      <c r="M114" s="230">
        <f t="shared" si="11"/>
        <v>0</v>
      </c>
      <c r="N114" s="230">
        <f t="shared" si="11"/>
        <v>0</v>
      </c>
      <c r="O114" s="230">
        <f t="shared" si="11"/>
        <v>0</v>
      </c>
      <c r="P114" s="230">
        <f t="shared" si="11"/>
        <v>228.01657205359245</v>
      </c>
      <c r="Q114" s="230">
        <f t="shared" si="11"/>
        <v>0</v>
      </c>
      <c r="R114" s="217"/>
      <c r="S114" s="217"/>
      <c r="T114" s="217"/>
      <c r="U114" s="217"/>
      <c r="V114" s="217"/>
      <c r="W114" s="217"/>
      <c r="X114" s="217"/>
      <c r="Y114" s="217"/>
      <c r="Z114" s="217"/>
      <c r="AA114" s="217"/>
      <c r="AB114" s="217"/>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17"/>
      <c r="AY114" s="217"/>
      <c r="AZ114" s="217"/>
      <c r="BA114" s="217"/>
      <c r="BB114" s="217"/>
      <c r="BC114" s="217"/>
      <c r="BD114" s="217"/>
      <c r="BE114" s="217"/>
      <c r="BF114" s="217"/>
      <c r="BG114" s="217"/>
      <c r="BH114" s="217"/>
      <c r="BI114" s="22"/>
      <c r="BJ114" s="22"/>
      <c r="BK114" s="22"/>
      <c r="BL114" s="22"/>
      <c r="BM114" s="22"/>
      <c r="BN114" s="22"/>
      <c r="BO114" s="22"/>
    </row>
    <row r="115" spans="2:67" ht="16.899999999999999">
      <c r="E115" s="105" t="s">
        <v>295</v>
      </c>
      <c r="F115" s="20"/>
      <c r="G115" s="4" t="s">
        <v>97</v>
      </c>
      <c r="J115" s="97">
        <f t="shared" ref="J115:J117" si="12">SUM(L115:BH115)</f>
        <v>1123.1279375444947</v>
      </c>
      <c r="K115" s="21"/>
      <c r="L115" s="230">
        <f t="shared" ref="L115:Q115" si="13">L71</f>
        <v>0</v>
      </c>
      <c r="M115" s="230">
        <f t="shared" si="13"/>
        <v>0</v>
      </c>
      <c r="N115" s="230">
        <f t="shared" si="13"/>
        <v>0</v>
      </c>
      <c r="O115" s="230">
        <f t="shared" si="13"/>
        <v>0</v>
      </c>
      <c r="P115" s="230">
        <f t="shared" si="13"/>
        <v>381.46980186607561</v>
      </c>
      <c r="Q115" s="230">
        <f t="shared" si="13"/>
        <v>741.65813567841906</v>
      </c>
      <c r="R115" s="217"/>
      <c r="S115" s="217"/>
      <c r="T115" s="217"/>
      <c r="U115" s="217"/>
      <c r="V115" s="217"/>
      <c r="W115" s="217"/>
      <c r="X115" s="217"/>
      <c r="Y115" s="217"/>
      <c r="Z115" s="217"/>
      <c r="AA115" s="217"/>
      <c r="AB115" s="217"/>
      <c r="AC115" s="217"/>
      <c r="AD115" s="217"/>
      <c r="AE115" s="217"/>
      <c r="AF115" s="217"/>
      <c r="AG115" s="217"/>
      <c r="AH115" s="217"/>
      <c r="AI115" s="217"/>
      <c r="AJ115" s="217"/>
      <c r="AK115" s="217"/>
      <c r="AL115" s="217"/>
      <c r="AM115" s="217"/>
      <c r="AN115" s="217"/>
      <c r="AO115" s="217"/>
      <c r="AP115" s="217"/>
      <c r="AQ115" s="217"/>
      <c r="AR115" s="217"/>
      <c r="AS115" s="217"/>
      <c r="AT115" s="217"/>
      <c r="AU115" s="217"/>
      <c r="AV115" s="217"/>
      <c r="AW115" s="217"/>
      <c r="AX115" s="217"/>
      <c r="AY115" s="217"/>
      <c r="AZ115" s="217"/>
      <c r="BA115" s="217"/>
      <c r="BB115" s="217"/>
      <c r="BC115" s="217"/>
      <c r="BD115" s="217"/>
      <c r="BE115" s="217"/>
      <c r="BF115" s="217"/>
      <c r="BG115" s="217"/>
      <c r="BH115" s="217"/>
      <c r="BI115" s="22"/>
      <c r="BJ115" s="22"/>
      <c r="BK115" s="22"/>
      <c r="BL115" s="22"/>
      <c r="BM115" s="22"/>
      <c r="BN115" s="22"/>
      <c r="BO115" s="22"/>
    </row>
    <row r="116" spans="2:67" ht="16.899999999999999">
      <c r="E116" s="105" t="s">
        <v>308</v>
      </c>
      <c r="F116" s="20"/>
      <c r="G116" s="4" t="s">
        <v>97</v>
      </c>
      <c r="J116" s="97">
        <f>SUM(L116:BH116)</f>
        <v>0</v>
      </c>
      <c r="K116" s="21"/>
      <c r="L116" s="230">
        <f t="shared" ref="L116:Q116" si="14">L86</f>
        <v>0</v>
      </c>
      <c r="M116" s="230">
        <f t="shared" si="14"/>
        <v>0</v>
      </c>
      <c r="N116" s="230">
        <f t="shared" si="14"/>
        <v>0</v>
      </c>
      <c r="O116" s="230">
        <f t="shared" si="14"/>
        <v>0</v>
      </c>
      <c r="P116" s="230">
        <f t="shared" si="14"/>
        <v>0</v>
      </c>
      <c r="Q116" s="230">
        <f t="shared" si="14"/>
        <v>0</v>
      </c>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7"/>
      <c r="AY116" s="217"/>
      <c r="AZ116" s="217"/>
      <c r="BA116" s="217"/>
      <c r="BB116" s="217"/>
      <c r="BC116" s="217"/>
      <c r="BD116" s="217"/>
      <c r="BE116" s="217"/>
      <c r="BF116" s="217"/>
      <c r="BG116" s="217"/>
      <c r="BH116" s="217"/>
      <c r="BI116" s="22"/>
      <c r="BJ116" s="22"/>
      <c r="BK116" s="22"/>
      <c r="BL116" s="22"/>
      <c r="BM116" s="22"/>
      <c r="BN116" s="22"/>
      <c r="BO116" s="22"/>
    </row>
    <row r="117" spans="2:67" ht="16.899999999999999">
      <c r="E117" s="105" t="s">
        <v>294</v>
      </c>
      <c r="F117" s="20"/>
      <c r="G117" s="4" t="s">
        <v>97</v>
      </c>
      <c r="J117" s="97">
        <f t="shared" si="12"/>
        <v>0</v>
      </c>
      <c r="K117" s="21"/>
      <c r="L117" s="230">
        <f t="shared" ref="L117:Q117" si="15">L99</f>
        <v>0</v>
      </c>
      <c r="M117" s="230">
        <f t="shared" si="15"/>
        <v>0</v>
      </c>
      <c r="N117" s="230">
        <f t="shared" si="15"/>
        <v>0</v>
      </c>
      <c r="O117" s="230">
        <f t="shared" si="15"/>
        <v>0</v>
      </c>
      <c r="P117" s="230">
        <f t="shared" si="15"/>
        <v>0</v>
      </c>
      <c r="Q117" s="230">
        <f t="shared" si="15"/>
        <v>0</v>
      </c>
      <c r="R117" s="217"/>
      <c r="S117" s="217"/>
      <c r="T117" s="217"/>
      <c r="U117" s="217"/>
      <c r="V117" s="217"/>
      <c r="W117" s="217"/>
      <c r="X117" s="217"/>
      <c r="Y117" s="217"/>
      <c r="Z117" s="217"/>
      <c r="AA117" s="217"/>
      <c r="AB117" s="217"/>
      <c r="AC117" s="217"/>
      <c r="AD117" s="217"/>
      <c r="AE117" s="217"/>
      <c r="AF117" s="217"/>
      <c r="AG117" s="217"/>
      <c r="AH117" s="217"/>
      <c r="AI117" s="217"/>
      <c r="AJ117" s="217"/>
      <c r="AK117" s="217"/>
      <c r="AL117" s="217"/>
      <c r="AM117" s="217"/>
      <c r="AN117" s="217"/>
      <c r="AO117" s="217"/>
      <c r="AP117" s="217"/>
      <c r="AQ117" s="217"/>
      <c r="AR117" s="217"/>
      <c r="AS117" s="217"/>
      <c r="AT117" s="217"/>
      <c r="AU117" s="217"/>
      <c r="AV117" s="217"/>
      <c r="AW117" s="217"/>
      <c r="AX117" s="217"/>
      <c r="AY117" s="217"/>
      <c r="AZ117" s="217"/>
      <c r="BA117" s="217"/>
      <c r="BB117" s="217"/>
      <c r="BC117" s="217"/>
      <c r="BD117" s="217"/>
      <c r="BE117" s="217"/>
      <c r="BF117" s="217"/>
      <c r="BG117" s="217"/>
      <c r="BH117" s="217"/>
      <c r="BI117" s="22"/>
      <c r="BJ117" s="22"/>
      <c r="BK117" s="22"/>
      <c r="BL117" s="22"/>
      <c r="BM117" s="22"/>
      <c r="BN117" s="22"/>
      <c r="BO117" s="22"/>
    </row>
    <row r="118" spans="2:67" ht="16.899999999999999">
      <c r="C118" s="29"/>
      <c r="D118" s="29"/>
      <c r="J118" s="4" t="s">
        <v>323</v>
      </c>
      <c r="L118" s="58" t="b">
        <f t="shared" ref="L118:Q118" si="16">SUM(L113:L117)=SUM(L25:L30,L35:L40,L45:L48,L53:L53,-L54)</f>
        <v>1</v>
      </c>
      <c r="M118" s="58" t="b">
        <f t="shared" si="16"/>
        <v>1</v>
      </c>
      <c r="N118" s="58" t="b">
        <f t="shared" si="16"/>
        <v>1</v>
      </c>
      <c r="O118" s="58" t="b">
        <f t="shared" si="16"/>
        <v>1</v>
      </c>
      <c r="P118" s="58" t="b">
        <f t="shared" si="16"/>
        <v>1</v>
      </c>
      <c r="Q118" s="58" t="b">
        <f t="shared" si="16"/>
        <v>1</v>
      </c>
      <c r="R118" s="217"/>
      <c r="S118" s="217"/>
      <c r="T118" s="217"/>
      <c r="U118" s="217"/>
      <c r="V118" s="217"/>
      <c r="W118" s="217"/>
      <c r="X118" s="217"/>
      <c r="Y118" s="217"/>
      <c r="Z118" s="217"/>
      <c r="AA118" s="217"/>
      <c r="AB118" s="217"/>
      <c r="AC118" s="217"/>
      <c r="AD118" s="217"/>
      <c r="AE118" s="217"/>
      <c r="AF118" s="217"/>
      <c r="AG118" s="217"/>
      <c r="AH118" s="217"/>
      <c r="AI118" s="217"/>
      <c r="AJ118" s="217"/>
      <c r="AK118" s="217"/>
      <c r="AL118" s="217"/>
      <c r="AM118" s="217"/>
      <c r="AN118" s="217"/>
      <c r="AO118" s="217"/>
      <c r="AP118" s="217"/>
      <c r="AQ118" s="217"/>
      <c r="AR118" s="217"/>
      <c r="AS118" s="217"/>
      <c r="AT118" s="217"/>
      <c r="AU118" s="217"/>
      <c r="AV118" s="217"/>
      <c r="AW118" s="217"/>
      <c r="AX118" s="217"/>
      <c r="AY118" s="217"/>
      <c r="AZ118" s="217"/>
      <c r="BA118" s="217"/>
      <c r="BB118" s="217"/>
      <c r="BC118" s="217"/>
      <c r="BD118" s="217"/>
      <c r="BE118" s="217"/>
      <c r="BF118" s="217"/>
      <c r="BG118" s="217"/>
      <c r="BH118" s="217"/>
    </row>
    <row r="119" spans="2:67" ht="16.899999999999999">
      <c r="C119" s="29"/>
      <c r="D119" s="29"/>
      <c r="J119" s="4" t="s">
        <v>324</v>
      </c>
      <c r="L119" s="58" t="b">
        <f>SUM(L25:L27)=SUM(L108,L63,L78)</f>
        <v>1</v>
      </c>
      <c r="M119" s="58" t="b">
        <f>SUM(M25:M27)=SUM(M109,M63,M78)</f>
        <v>1</v>
      </c>
      <c r="N119" s="58" t="b">
        <f>SUM(N25:N27)=SUM(N109,N63,N78)</f>
        <v>1</v>
      </c>
      <c r="O119" s="58" t="b">
        <f>SUM(O25:O27)=SUM(O109,O63,O78)</f>
        <v>1</v>
      </c>
      <c r="P119" s="58" t="b">
        <f>SUM(P25:P27)=SUM(P109,P63,P78)</f>
        <v>1</v>
      </c>
      <c r="Q119" s="58" t="b">
        <f>SUM(Q25:Q27)=SUM(Q109,Q63,Q78)</f>
        <v>1</v>
      </c>
      <c r="R119" s="217"/>
      <c r="S119" s="217"/>
      <c r="T119" s="217"/>
      <c r="U119" s="217"/>
      <c r="V119" s="217"/>
      <c r="W119" s="217"/>
      <c r="X119" s="217"/>
      <c r="Y119" s="217"/>
      <c r="Z119" s="217"/>
      <c r="AA119" s="217"/>
      <c r="AB119" s="217"/>
      <c r="AC119" s="217"/>
      <c r="AD119" s="217"/>
      <c r="AE119" s="217"/>
      <c r="AF119" s="217"/>
      <c r="AG119" s="217"/>
      <c r="AH119" s="217"/>
      <c r="AI119" s="217"/>
      <c r="AJ119" s="217"/>
      <c r="AK119" s="217"/>
      <c r="AL119" s="217"/>
      <c r="AM119" s="217"/>
      <c r="AN119" s="217"/>
      <c r="AO119" s="217"/>
      <c r="AP119" s="217"/>
      <c r="AQ119" s="217"/>
      <c r="AR119" s="217"/>
      <c r="AS119" s="217"/>
      <c r="AT119" s="217"/>
      <c r="AU119" s="217"/>
      <c r="AV119" s="217"/>
      <c r="AW119" s="217"/>
      <c r="AX119" s="217"/>
      <c r="AY119" s="217"/>
      <c r="AZ119" s="217"/>
      <c r="BA119" s="217"/>
      <c r="BB119" s="217"/>
      <c r="BC119" s="217"/>
      <c r="BD119" s="217"/>
      <c r="BE119" s="217"/>
      <c r="BF119" s="217"/>
      <c r="BG119" s="217"/>
      <c r="BH119" s="217"/>
    </row>
    <row r="120" spans="2:67" ht="16.899999999999999">
      <c r="C120" s="29"/>
      <c r="D120" s="29"/>
      <c r="J120" s="4" t="s">
        <v>325</v>
      </c>
      <c r="L120" s="58" t="b">
        <f t="shared" ref="L120:Q120" si="17">SUM(L47:L48)=SUM(L68,L94,L83)</f>
        <v>1</v>
      </c>
      <c r="M120" s="58" t="b">
        <f t="shared" si="17"/>
        <v>1</v>
      </c>
      <c r="N120" s="58" t="b">
        <f t="shared" si="17"/>
        <v>1</v>
      </c>
      <c r="O120" s="58" t="b">
        <f t="shared" si="17"/>
        <v>1</v>
      </c>
      <c r="P120" s="58" t="b">
        <f t="shared" si="17"/>
        <v>1</v>
      </c>
      <c r="Q120" s="58" t="b">
        <f t="shared" si="17"/>
        <v>1</v>
      </c>
      <c r="R120" s="217"/>
      <c r="S120" s="217"/>
      <c r="T120" s="217"/>
      <c r="U120" s="217"/>
      <c r="V120" s="217"/>
      <c r="W120" s="217"/>
      <c r="X120" s="217"/>
      <c r="Y120" s="217"/>
      <c r="Z120" s="217"/>
      <c r="AA120" s="217"/>
      <c r="AB120" s="217"/>
      <c r="AC120" s="217"/>
      <c r="AD120" s="217"/>
      <c r="AE120" s="217"/>
      <c r="AF120" s="217"/>
      <c r="AG120" s="217"/>
      <c r="AH120" s="217"/>
      <c r="AI120" s="217"/>
      <c r="AJ120" s="217"/>
      <c r="AK120" s="217"/>
      <c r="AL120" s="217"/>
      <c r="AM120" s="217"/>
      <c r="AN120" s="217"/>
      <c r="AO120" s="217"/>
      <c r="AP120" s="217"/>
      <c r="AQ120" s="217"/>
      <c r="AR120" s="217"/>
      <c r="AS120" s="217"/>
      <c r="AT120" s="217"/>
      <c r="AU120" s="217"/>
      <c r="AV120" s="217"/>
      <c r="AW120" s="217"/>
      <c r="AX120" s="217"/>
      <c r="AY120" s="217"/>
      <c r="AZ120" s="217"/>
      <c r="BA120" s="217"/>
      <c r="BB120" s="217"/>
      <c r="BC120" s="217"/>
      <c r="BD120" s="217"/>
      <c r="BE120" s="217"/>
      <c r="BF120" s="217"/>
      <c r="BG120" s="217"/>
      <c r="BH120" s="217"/>
    </row>
    <row r="121" spans="2:67" ht="16.899999999999999">
      <c r="C121" s="29"/>
      <c r="D121" s="29"/>
      <c r="J121" s="4" t="s">
        <v>326</v>
      </c>
      <c r="L121" s="58" t="b">
        <f t="shared" ref="L121:Q121" si="18">L54=SUM(L70,L85,L98)</f>
        <v>1</v>
      </c>
      <c r="M121" s="58" t="b">
        <f t="shared" si="18"/>
        <v>1</v>
      </c>
      <c r="N121" s="58" t="b">
        <f t="shared" si="18"/>
        <v>1</v>
      </c>
      <c r="O121" s="58" t="b">
        <f t="shared" si="18"/>
        <v>1</v>
      </c>
      <c r="P121" s="58" t="b">
        <f t="shared" si="18"/>
        <v>1</v>
      </c>
      <c r="Q121" s="58" t="b">
        <f t="shared" si="18"/>
        <v>1</v>
      </c>
      <c r="R121" s="217"/>
      <c r="S121" s="217"/>
      <c r="T121" s="217"/>
      <c r="U121" s="217"/>
      <c r="V121" s="217"/>
      <c r="W121" s="217"/>
      <c r="X121" s="217"/>
      <c r="Y121" s="217"/>
      <c r="Z121" s="217"/>
      <c r="AA121" s="217"/>
      <c r="AB121" s="217"/>
      <c r="AC121" s="217"/>
      <c r="AD121" s="217"/>
      <c r="AE121" s="217"/>
      <c r="AF121" s="217"/>
      <c r="AG121" s="217"/>
      <c r="AH121" s="217"/>
      <c r="AI121" s="217"/>
      <c r="AJ121" s="217"/>
      <c r="AK121" s="217"/>
      <c r="AL121" s="217"/>
      <c r="AM121" s="217"/>
      <c r="AN121" s="217"/>
      <c r="AO121" s="217"/>
      <c r="AP121" s="217"/>
      <c r="AQ121" s="217"/>
      <c r="AR121" s="217"/>
      <c r="AS121" s="217"/>
      <c r="AT121" s="217"/>
      <c r="AU121" s="217"/>
      <c r="AV121" s="217"/>
      <c r="AW121" s="217"/>
      <c r="AX121" s="217"/>
      <c r="AY121" s="217"/>
      <c r="AZ121" s="217"/>
      <c r="BA121" s="217"/>
      <c r="BB121" s="217"/>
      <c r="BC121" s="217"/>
      <c r="BD121" s="217"/>
      <c r="BE121" s="217"/>
      <c r="BF121" s="217"/>
      <c r="BG121" s="217"/>
      <c r="BH121" s="217"/>
    </row>
    <row r="122" spans="2:67" ht="16.899999999999999">
      <c r="C122" s="29"/>
      <c r="D122" s="29"/>
      <c r="L122" s="87"/>
      <c r="M122" s="87"/>
      <c r="N122" s="87"/>
      <c r="O122" s="87"/>
      <c r="P122" s="87"/>
      <c r="Q122" s="87"/>
      <c r="R122" s="87"/>
      <c r="S122" s="87"/>
      <c r="T122" s="87"/>
      <c r="U122" s="87"/>
      <c r="V122" s="87"/>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c r="AX122" s="87"/>
      <c r="AY122" s="87"/>
      <c r="AZ122" s="87"/>
      <c r="BA122" s="87"/>
      <c r="BB122" s="87"/>
      <c r="BC122" s="87"/>
      <c r="BD122" s="87"/>
      <c r="BE122" s="87"/>
      <c r="BF122" s="87"/>
      <c r="BG122" s="87"/>
      <c r="BH122" s="87"/>
    </row>
    <row r="123" spans="2:67" s="10" customFormat="1" ht="16.899999999999999">
      <c r="B123" s="30" t="s">
        <v>51</v>
      </c>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0"/>
      <c r="AJ123" s="30"/>
      <c r="AK123" s="30"/>
      <c r="AL123" s="30"/>
      <c r="AM123" s="30"/>
      <c r="AN123" s="30"/>
      <c r="AO123" s="30"/>
      <c r="AP123" s="30"/>
      <c r="AQ123" s="30"/>
      <c r="AR123" s="30"/>
      <c r="AS123" s="30"/>
      <c r="AT123" s="30"/>
      <c r="AU123" s="30"/>
      <c r="AV123" s="30"/>
      <c r="AW123" s="30"/>
      <c r="AX123" s="30"/>
      <c r="AY123" s="30"/>
      <c r="AZ123" s="30"/>
      <c r="BA123" s="30"/>
      <c r="BB123" s="30"/>
      <c r="BC123" s="30"/>
      <c r="BD123" s="30"/>
      <c r="BE123" s="30"/>
      <c r="BF123" s="30"/>
      <c r="BG123" s="30"/>
      <c r="BH123" s="30"/>
      <c r="BI123" s="31"/>
      <c r="BJ123" s="31"/>
      <c r="BK123" s="31"/>
    </row>
    <row r="124" spans="2:67" ht="16.899999999999999"/>
    <row r="125" spans="2:67" ht="15" customHeight="1"/>
    <row r="126" spans="2:67" ht="15" customHeight="1"/>
    <row r="127" spans="2:67" ht="15" customHeight="1"/>
    <row r="128" spans="2:67" ht="15" customHeight="1"/>
    <row r="129" ht="15" customHeight="1"/>
  </sheetData>
  <conditionalFormatting sqref="H1 L118:Q121">
    <cfRule type="containsText" dxfId="2" priority="1" operator="containsText" text="FALSE">
      <formula>NOT(ISERROR(SEARCH("FALSE",H1)))</formula>
    </cfRule>
  </conditionalFormatting>
  <conditionalFormatting sqref="L19:BH19">
    <cfRule type="containsText" dxfId="1" priority="2" operator="containsText" text="FALSE">
      <formula>NOT(ISERROR(SEARCH("FALSE",L19)))</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C8E59-44C0-4F5A-95C0-79BDEEBD9F66}">
  <sheetPr>
    <tabColor rgb="FFCCC0DA"/>
    <pageSetUpPr autoPageBreaks="0"/>
  </sheetPr>
  <dimension ref="A1:CY140"/>
  <sheetViews>
    <sheetView tabSelected="1" topLeftCell="A13" zoomScaleNormal="100" workbookViewId="0">
      <selection activeCell="B112" sqref="B112"/>
    </sheetView>
  </sheetViews>
  <sheetFormatPr defaultColWidth="0" defaultRowHeight="15" customHeight="1" zeroHeight="1"/>
  <cols>
    <col min="1" max="4" width="3.125" style="4" customWidth="1"/>
    <col min="5" max="5" width="43.5" style="4" customWidth="1"/>
    <col min="6" max="6" width="2.75" style="4" customWidth="1"/>
    <col min="7" max="7" width="15.75" style="4" customWidth="1"/>
    <col min="8" max="8" width="10.75" style="6" customWidth="1"/>
    <col min="9" max="9" width="2.75" style="6" customWidth="1"/>
    <col min="10" max="10" width="12.875" style="6" customWidth="1"/>
    <col min="11" max="61" width="9.25" style="4" customWidth="1"/>
    <col min="62" max="64" width="9.25" style="4" hidden="1" customWidth="1"/>
    <col min="65" max="16384" width="9.25" style="4" hidden="1"/>
  </cols>
  <sheetData>
    <row r="1" spans="1:63" s="1" customFormat="1" ht="16.899999999999999">
      <c r="A1" s="1" t="s">
        <v>38</v>
      </c>
      <c r="H1" s="2"/>
      <c r="I1" s="2"/>
      <c r="J1" s="2"/>
      <c r="K1" s="3">
        <f t="shared" ref="K1:BH1" si="0">DATE(K3-1,4,1)</f>
        <v>43922</v>
      </c>
      <c r="L1" s="3">
        <f t="shared" si="0"/>
        <v>44287</v>
      </c>
      <c r="M1" s="3">
        <f t="shared" si="0"/>
        <v>44652</v>
      </c>
      <c r="N1" s="3">
        <f t="shared" si="0"/>
        <v>45017</v>
      </c>
      <c r="O1" s="3">
        <f t="shared" si="0"/>
        <v>45383</v>
      </c>
      <c r="P1" s="3">
        <f t="shared" si="0"/>
        <v>45748</v>
      </c>
      <c r="Q1" s="3">
        <f t="shared" si="0"/>
        <v>46113</v>
      </c>
      <c r="R1" s="3">
        <f t="shared" si="0"/>
        <v>46478</v>
      </c>
      <c r="S1" s="3">
        <f t="shared" si="0"/>
        <v>46844</v>
      </c>
      <c r="T1" s="3">
        <f t="shared" si="0"/>
        <v>47209</v>
      </c>
      <c r="U1" s="3">
        <f t="shared" si="0"/>
        <v>47574</v>
      </c>
      <c r="V1" s="3">
        <f t="shared" si="0"/>
        <v>47939</v>
      </c>
      <c r="W1" s="3">
        <f t="shared" si="0"/>
        <v>48305</v>
      </c>
      <c r="X1" s="3">
        <f t="shared" si="0"/>
        <v>48670</v>
      </c>
      <c r="Y1" s="3">
        <f t="shared" si="0"/>
        <v>49035</v>
      </c>
      <c r="Z1" s="3">
        <f t="shared" si="0"/>
        <v>49400</v>
      </c>
      <c r="AA1" s="3">
        <f t="shared" si="0"/>
        <v>49766</v>
      </c>
      <c r="AB1" s="3">
        <f t="shared" si="0"/>
        <v>50131</v>
      </c>
      <c r="AC1" s="3">
        <f t="shared" si="0"/>
        <v>50496</v>
      </c>
      <c r="AD1" s="3">
        <f t="shared" si="0"/>
        <v>50861</v>
      </c>
      <c r="AE1" s="3">
        <f t="shared" si="0"/>
        <v>51227</v>
      </c>
      <c r="AF1" s="3">
        <f t="shared" si="0"/>
        <v>51592</v>
      </c>
      <c r="AG1" s="3">
        <f t="shared" si="0"/>
        <v>51957</v>
      </c>
      <c r="AH1" s="3">
        <f t="shared" si="0"/>
        <v>52322</v>
      </c>
      <c r="AI1" s="3">
        <f t="shared" si="0"/>
        <v>52688</v>
      </c>
      <c r="AJ1" s="3">
        <f t="shared" si="0"/>
        <v>53053</v>
      </c>
      <c r="AK1" s="3">
        <f t="shared" si="0"/>
        <v>53418</v>
      </c>
      <c r="AL1" s="3">
        <f t="shared" si="0"/>
        <v>53783</v>
      </c>
      <c r="AM1" s="3">
        <f t="shared" si="0"/>
        <v>54149</v>
      </c>
      <c r="AN1" s="3">
        <f t="shared" si="0"/>
        <v>54514</v>
      </c>
      <c r="AO1" s="3">
        <f t="shared" si="0"/>
        <v>54879</v>
      </c>
      <c r="AP1" s="3">
        <f t="shared" si="0"/>
        <v>55244</v>
      </c>
      <c r="AQ1" s="3">
        <f t="shared" si="0"/>
        <v>55610</v>
      </c>
      <c r="AR1" s="3">
        <f t="shared" si="0"/>
        <v>55975</v>
      </c>
      <c r="AS1" s="3">
        <f t="shared" si="0"/>
        <v>56340</v>
      </c>
      <c r="AT1" s="3">
        <f t="shared" si="0"/>
        <v>56705</v>
      </c>
      <c r="AU1" s="3">
        <f t="shared" si="0"/>
        <v>57071</v>
      </c>
      <c r="AV1" s="3">
        <f t="shared" si="0"/>
        <v>57436</v>
      </c>
      <c r="AW1" s="3">
        <f t="shared" si="0"/>
        <v>57801</v>
      </c>
      <c r="AX1" s="3">
        <f t="shared" si="0"/>
        <v>58166</v>
      </c>
      <c r="AY1" s="3">
        <f t="shared" si="0"/>
        <v>58532</v>
      </c>
      <c r="AZ1" s="3">
        <f t="shared" si="0"/>
        <v>58897</v>
      </c>
      <c r="BA1" s="3">
        <f t="shared" si="0"/>
        <v>59262</v>
      </c>
      <c r="BB1" s="3">
        <f t="shared" si="0"/>
        <v>59627</v>
      </c>
      <c r="BC1" s="3">
        <f t="shared" si="0"/>
        <v>59993</v>
      </c>
      <c r="BD1" s="3">
        <f t="shared" si="0"/>
        <v>60358</v>
      </c>
      <c r="BE1" s="3">
        <f t="shared" si="0"/>
        <v>60723</v>
      </c>
      <c r="BF1" s="3">
        <f t="shared" si="0"/>
        <v>61088</v>
      </c>
      <c r="BG1" s="3">
        <f t="shared" si="0"/>
        <v>61454</v>
      </c>
      <c r="BH1" s="3">
        <f t="shared" si="0"/>
        <v>61819</v>
      </c>
    </row>
    <row r="2" spans="1:63" s="1" customFormat="1" ht="16.899999999999999">
      <c r="H2" s="2"/>
      <c r="I2" s="2"/>
      <c r="J2" s="2"/>
      <c r="K2" s="3">
        <f t="shared" ref="K2:BH2" si="1">DATE(K3,3,31)</f>
        <v>44286</v>
      </c>
      <c r="L2" s="3">
        <f t="shared" si="1"/>
        <v>44651</v>
      </c>
      <c r="M2" s="3">
        <f t="shared" si="1"/>
        <v>45016</v>
      </c>
      <c r="N2" s="3">
        <f t="shared" si="1"/>
        <v>45382</v>
      </c>
      <c r="O2" s="3">
        <f t="shared" si="1"/>
        <v>45747</v>
      </c>
      <c r="P2" s="3">
        <f t="shared" si="1"/>
        <v>46112</v>
      </c>
      <c r="Q2" s="3">
        <f t="shared" si="1"/>
        <v>46477</v>
      </c>
      <c r="R2" s="3">
        <f t="shared" si="1"/>
        <v>46843</v>
      </c>
      <c r="S2" s="3">
        <f t="shared" si="1"/>
        <v>47208</v>
      </c>
      <c r="T2" s="3">
        <f t="shared" si="1"/>
        <v>47573</v>
      </c>
      <c r="U2" s="3">
        <f t="shared" si="1"/>
        <v>47938</v>
      </c>
      <c r="V2" s="3">
        <f t="shared" si="1"/>
        <v>48304</v>
      </c>
      <c r="W2" s="3">
        <f t="shared" si="1"/>
        <v>48669</v>
      </c>
      <c r="X2" s="3">
        <f t="shared" si="1"/>
        <v>49034</v>
      </c>
      <c r="Y2" s="3">
        <f t="shared" si="1"/>
        <v>49399</v>
      </c>
      <c r="Z2" s="3">
        <f t="shared" si="1"/>
        <v>49765</v>
      </c>
      <c r="AA2" s="3">
        <f t="shared" si="1"/>
        <v>50130</v>
      </c>
      <c r="AB2" s="3">
        <f t="shared" si="1"/>
        <v>50495</v>
      </c>
      <c r="AC2" s="3">
        <f t="shared" si="1"/>
        <v>50860</v>
      </c>
      <c r="AD2" s="3">
        <f t="shared" si="1"/>
        <v>51226</v>
      </c>
      <c r="AE2" s="3">
        <f t="shared" si="1"/>
        <v>51591</v>
      </c>
      <c r="AF2" s="3">
        <f t="shared" si="1"/>
        <v>51956</v>
      </c>
      <c r="AG2" s="3">
        <f t="shared" si="1"/>
        <v>52321</v>
      </c>
      <c r="AH2" s="3">
        <f t="shared" si="1"/>
        <v>52687</v>
      </c>
      <c r="AI2" s="3">
        <f t="shared" si="1"/>
        <v>53052</v>
      </c>
      <c r="AJ2" s="3">
        <f t="shared" si="1"/>
        <v>53417</v>
      </c>
      <c r="AK2" s="3">
        <f t="shared" si="1"/>
        <v>53782</v>
      </c>
      <c r="AL2" s="3">
        <f t="shared" si="1"/>
        <v>54148</v>
      </c>
      <c r="AM2" s="3">
        <f t="shared" si="1"/>
        <v>54513</v>
      </c>
      <c r="AN2" s="3">
        <f t="shared" si="1"/>
        <v>54878</v>
      </c>
      <c r="AO2" s="3">
        <f t="shared" si="1"/>
        <v>55243</v>
      </c>
      <c r="AP2" s="3">
        <f t="shared" si="1"/>
        <v>55609</v>
      </c>
      <c r="AQ2" s="3">
        <f t="shared" si="1"/>
        <v>55974</v>
      </c>
      <c r="AR2" s="3">
        <f t="shared" si="1"/>
        <v>56339</v>
      </c>
      <c r="AS2" s="3">
        <f t="shared" si="1"/>
        <v>56704</v>
      </c>
      <c r="AT2" s="3">
        <f t="shared" si="1"/>
        <v>57070</v>
      </c>
      <c r="AU2" s="3">
        <f t="shared" si="1"/>
        <v>57435</v>
      </c>
      <c r="AV2" s="3">
        <f t="shared" si="1"/>
        <v>57800</v>
      </c>
      <c r="AW2" s="3">
        <f t="shared" si="1"/>
        <v>58165</v>
      </c>
      <c r="AX2" s="3">
        <f t="shared" si="1"/>
        <v>58531</v>
      </c>
      <c r="AY2" s="3">
        <f t="shared" si="1"/>
        <v>58896</v>
      </c>
      <c r="AZ2" s="3">
        <f t="shared" si="1"/>
        <v>59261</v>
      </c>
      <c r="BA2" s="3">
        <f t="shared" si="1"/>
        <v>59626</v>
      </c>
      <c r="BB2" s="3">
        <f t="shared" si="1"/>
        <v>59992</v>
      </c>
      <c r="BC2" s="3">
        <f t="shared" si="1"/>
        <v>60357</v>
      </c>
      <c r="BD2" s="3">
        <f t="shared" si="1"/>
        <v>60722</v>
      </c>
      <c r="BE2" s="3">
        <f t="shared" si="1"/>
        <v>61087</v>
      </c>
      <c r="BF2" s="3">
        <f t="shared" si="1"/>
        <v>61453</v>
      </c>
      <c r="BG2" s="3">
        <f t="shared" si="1"/>
        <v>61818</v>
      </c>
      <c r="BH2" s="3">
        <f t="shared" si="1"/>
        <v>62183</v>
      </c>
    </row>
    <row r="3" spans="1:63" s="1" customFormat="1" ht="16.899999999999999">
      <c r="E3" s="1" t="s">
        <v>53</v>
      </c>
      <c r="G3" s="1" t="s">
        <v>102</v>
      </c>
      <c r="H3" s="1" t="s">
        <v>146</v>
      </c>
      <c r="J3" s="1" t="s">
        <v>243</v>
      </c>
      <c r="K3" s="1">
        <v>2021</v>
      </c>
      <c r="L3" s="1">
        <v>2022</v>
      </c>
      <c r="M3" s="1">
        <v>2023</v>
      </c>
      <c r="N3" s="1">
        <v>2024</v>
      </c>
      <c r="O3" s="1">
        <v>2025</v>
      </c>
      <c r="P3" s="1">
        <v>2026</v>
      </c>
      <c r="Q3" s="1">
        <v>2027</v>
      </c>
      <c r="R3" s="1">
        <v>2028</v>
      </c>
      <c r="S3" s="1">
        <v>2029</v>
      </c>
      <c r="T3" s="1">
        <v>2030</v>
      </c>
      <c r="U3" s="1">
        <v>2031</v>
      </c>
      <c r="V3" s="1">
        <v>2032</v>
      </c>
      <c r="W3" s="1">
        <v>2033</v>
      </c>
      <c r="X3" s="1">
        <v>2034</v>
      </c>
      <c r="Y3" s="1">
        <v>2035</v>
      </c>
      <c r="Z3" s="1">
        <v>2036</v>
      </c>
      <c r="AA3" s="1">
        <v>2037</v>
      </c>
      <c r="AB3" s="1">
        <v>2038</v>
      </c>
      <c r="AC3" s="1">
        <v>2039</v>
      </c>
      <c r="AD3" s="1">
        <v>2040</v>
      </c>
      <c r="AE3" s="1">
        <v>2041</v>
      </c>
      <c r="AF3" s="1">
        <v>2042</v>
      </c>
      <c r="AG3" s="1">
        <v>2043</v>
      </c>
      <c r="AH3" s="1">
        <v>2044</v>
      </c>
      <c r="AI3" s="1">
        <v>2045</v>
      </c>
      <c r="AJ3" s="1">
        <v>2046</v>
      </c>
      <c r="AK3" s="1">
        <v>2047</v>
      </c>
      <c r="AL3" s="1">
        <v>2048</v>
      </c>
      <c r="AM3" s="1">
        <v>2049</v>
      </c>
      <c r="AN3" s="1">
        <v>2050</v>
      </c>
      <c r="AO3" s="1">
        <v>2051</v>
      </c>
      <c r="AP3" s="1">
        <v>2052</v>
      </c>
      <c r="AQ3" s="1">
        <v>2053</v>
      </c>
      <c r="AR3" s="1">
        <v>2054</v>
      </c>
      <c r="AS3" s="1">
        <v>2055</v>
      </c>
      <c r="AT3" s="1">
        <v>2056</v>
      </c>
      <c r="AU3" s="1">
        <v>2057</v>
      </c>
      <c r="AV3" s="1">
        <v>2058</v>
      </c>
      <c r="AW3" s="1">
        <v>2059</v>
      </c>
      <c r="AX3" s="1">
        <v>2060</v>
      </c>
      <c r="AY3" s="1">
        <v>2061</v>
      </c>
      <c r="AZ3" s="1">
        <v>2062</v>
      </c>
      <c r="BA3" s="1">
        <v>2063</v>
      </c>
      <c r="BB3" s="1">
        <v>2064</v>
      </c>
      <c r="BC3" s="1">
        <v>2065</v>
      </c>
      <c r="BD3" s="1">
        <v>2066</v>
      </c>
      <c r="BE3" s="1">
        <v>2067</v>
      </c>
      <c r="BF3" s="1">
        <v>2068</v>
      </c>
      <c r="BG3" s="1">
        <v>2069</v>
      </c>
      <c r="BH3" s="1">
        <v>2070</v>
      </c>
      <c r="BI3" s="2"/>
    </row>
    <row r="4" spans="1:63" ht="16.899999999999999">
      <c r="H4" s="4"/>
      <c r="I4" s="4"/>
      <c r="J4" s="4"/>
      <c r="X4" s="5"/>
      <c r="Y4" s="5"/>
      <c r="Z4" s="5"/>
      <c r="AA4" s="5"/>
      <c r="AB4" s="5"/>
      <c r="AC4" s="5"/>
      <c r="AD4" s="5"/>
      <c r="BI4" s="6"/>
    </row>
    <row r="5" spans="1:63" ht="16.899999999999999">
      <c r="B5" s="225">
        <v>0</v>
      </c>
      <c r="C5" s="225" t="s">
        <v>59</v>
      </c>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8"/>
      <c r="BJ5" s="8"/>
      <c r="BK5" s="8"/>
    </row>
    <row r="6" spans="1:63" ht="16.899999999999999">
      <c r="H6" s="4"/>
      <c r="I6" s="4"/>
      <c r="J6" s="4"/>
    </row>
    <row r="7" spans="1:63" ht="16.899999999999999">
      <c r="E7" s="4" t="s">
        <v>149</v>
      </c>
      <c r="G7" s="4" t="s">
        <v>150</v>
      </c>
      <c r="J7" s="4"/>
      <c r="K7" s="74"/>
      <c r="L7" s="74">
        <f>ModelInput!L7</f>
        <v>0</v>
      </c>
      <c r="M7" s="74">
        <f>ModelInput!M7</f>
        <v>0</v>
      </c>
      <c r="N7" s="74">
        <f>ModelInput!N7</f>
        <v>0</v>
      </c>
      <c r="O7" s="74">
        <f>ModelInput!O7</f>
        <v>0</v>
      </c>
      <c r="P7" s="74">
        <f>ModelInput!P7</f>
        <v>1</v>
      </c>
      <c r="Q7" s="74">
        <f>ModelInput!Q7</f>
        <v>1</v>
      </c>
      <c r="R7" s="74">
        <f>ModelInput!R7</f>
        <v>1</v>
      </c>
      <c r="S7" s="74">
        <f>ModelInput!S7</f>
        <v>1</v>
      </c>
      <c r="T7" s="74">
        <f>ModelInput!T7</f>
        <v>0</v>
      </c>
      <c r="U7" s="74">
        <f>ModelInput!U7</f>
        <v>0</v>
      </c>
      <c r="V7" s="74">
        <f>ModelInput!V7</f>
        <v>0</v>
      </c>
      <c r="W7" s="74">
        <f>ModelInput!W7</f>
        <v>0</v>
      </c>
      <c r="X7" s="74">
        <f>ModelInput!X7</f>
        <v>0</v>
      </c>
      <c r="Y7" s="74">
        <f>ModelInput!Y7</f>
        <v>0</v>
      </c>
      <c r="Z7" s="74">
        <f>ModelInput!Z7</f>
        <v>0</v>
      </c>
      <c r="AA7" s="74">
        <f>ModelInput!AA7</f>
        <v>0</v>
      </c>
      <c r="AB7" s="74">
        <f>ModelInput!AB7</f>
        <v>0</v>
      </c>
      <c r="AC7" s="74">
        <f>ModelInput!AC7</f>
        <v>0</v>
      </c>
      <c r="AD7" s="74">
        <f>ModelInput!AD7</f>
        <v>0</v>
      </c>
      <c r="AE7" s="74">
        <f>ModelInput!AE7</f>
        <v>0</v>
      </c>
      <c r="AF7" s="74">
        <f>ModelInput!AF7</f>
        <v>0</v>
      </c>
      <c r="AG7" s="74">
        <f>ModelInput!AG7</f>
        <v>0</v>
      </c>
      <c r="AH7" s="74">
        <f>ModelInput!AH7</f>
        <v>0</v>
      </c>
      <c r="AI7" s="74">
        <f>ModelInput!AI7</f>
        <v>0</v>
      </c>
      <c r="AJ7" s="74">
        <f>ModelInput!AJ7</f>
        <v>0</v>
      </c>
      <c r="AK7" s="74">
        <f>ModelInput!AK7</f>
        <v>0</v>
      </c>
      <c r="AL7" s="74">
        <f>ModelInput!AL7</f>
        <v>0</v>
      </c>
      <c r="AM7" s="74">
        <f>ModelInput!AM7</f>
        <v>0</v>
      </c>
      <c r="AN7" s="74">
        <f>ModelInput!AN7</f>
        <v>0</v>
      </c>
      <c r="AO7" s="74">
        <f>ModelInput!AO7</f>
        <v>0</v>
      </c>
      <c r="AP7" s="74">
        <f>ModelInput!AP7</f>
        <v>0</v>
      </c>
      <c r="AQ7" s="74">
        <f>ModelInput!AQ7</f>
        <v>0</v>
      </c>
      <c r="AR7" s="74">
        <f>ModelInput!AR7</f>
        <v>0</v>
      </c>
      <c r="AS7" s="74">
        <f>ModelInput!AS7</f>
        <v>0</v>
      </c>
      <c r="AT7" s="74">
        <f>ModelInput!AT7</f>
        <v>0</v>
      </c>
      <c r="AU7" s="74">
        <f>ModelInput!AU7</f>
        <v>0</v>
      </c>
      <c r="AV7" s="74">
        <f>ModelInput!AV7</f>
        <v>0</v>
      </c>
      <c r="AW7" s="74">
        <f>ModelInput!AW7</f>
        <v>0</v>
      </c>
      <c r="AX7" s="74">
        <f>ModelInput!AX7</f>
        <v>0</v>
      </c>
      <c r="AY7" s="74">
        <f>ModelInput!AY7</f>
        <v>0</v>
      </c>
      <c r="AZ7" s="74">
        <f>ModelInput!AZ7</f>
        <v>0</v>
      </c>
      <c r="BA7" s="74">
        <f>ModelInput!BA7</f>
        <v>0</v>
      </c>
      <c r="BB7" s="74">
        <f>ModelInput!BB7</f>
        <v>0</v>
      </c>
      <c r="BC7" s="74">
        <f>ModelInput!BC7</f>
        <v>0</v>
      </c>
      <c r="BD7" s="74">
        <f>ModelInput!BD7</f>
        <v>0</v>
      </c>
      <c r="BE7" s="74">
        <f>ModelInput!BE7</f>
        <v>0</v>
      </c>
      <c r="BF7" s="74">
        <f>ModelInput!BF7</f>
        <v>0</v>
      </c>
      <c r="BG7" s="74">
        <f>ModelInput!BG7</f>
        <v>0</v>
      </c>
      <c r="BH7" s="74">
        <f>ModelInput!BH7</f>
        <v>0</v>
      </c>
      <c r="BI7" s="6"/>
      <c r="BJ7" s="6"/>
      <c r="BK7" s="6"/>
    </row>
    <row r="8" spans="1:63" ht="16.899999999999999">
      <c r="E8" s="4" t="s">
        <v>151</v>
      </c>
      <c r="G8" s="4" t="s">
        <v>150</v>
      </c>
      <c r="J8" s="4"/>
      <c r="K8" s="74"/>
      <c r="L8" s="74">
        <f>ModelInput!L8</f>
        <v>0</v>
      </c>
      <c r="M8" s="74">
        <f>ModelInput!M8</f>
        <v>0</v>
      </c>
      <c r="N8" s="74">
        <f>ModelInput!N8</f>
        <v>0</v>
      </c>
      <c r="O8" s="74">
        <f>ModelInput!O8</f>
        <v>0</v>
      </c>
      <c r="P8" s="74">
        <f>ModelInput!P8</f>
        <v>0</v>
      </c>
      <c r="Q8" s="74">
        <f>ModelInput!Q8</f>
        <v>0</v>
      </c>
      <c r="R8" s="74">
        <f>ModelInput!R8</f>
        <v>0</v>
      </c>
      <c r="S8" s="74">
        <f>ModelInput!S8</f>
        <v>1</v>
      </c>
      <c r="T8" s="74">
        <f>ModelInput!T8</f>
        <v>0</v>
      </c>
      <c r="U8" s="74">
        <f>ModelInput!U8</f>
        <v>0</v>
      </c>
      <c r="V8" s="74">
        <f>ModelInput!V8</f>
        <v>0</v>
      </c>
      <c r="W8" s="74">
        <f>ModelInput!W8</f>
        <v>0</v>
      </c>
      <c r="X8" s="74">
        <f>ModelInput!X8</f>
        <v>0</v>
      </c>
      <c r="Y8" s="74">
        <f>ModelInput!Y8</f>
        <v>0</v>
      </c>
      <c r="Z8" s="74">
        <f>ModelInput!Z8</f>
        <v>0</v>
      </c>
      <c r="AA8" s="74">
        <f>ModelInput!AA8</f>
        <v>0</v>
      </c>
      <c r="AB8" s="74">
        <f>ModelInput!AB8</f>
        <v>0</v>
      </c>
      <c r="AC8" s="74">
        <f>ModelInput!AC8</f>
        <v>0</v>
      </c>
      <c r="AD8" s="74">
        <f>ModelInput!AD8</f>
        <v>0</v>
      </c>
      <c r="AE8" s="74">
        <f>ModelInput!AE8</f>
        <v>0</v>
      </c>
      <c r="AF8" s="74">
        <f>ModelInput!AF8</f>
        <v>0</v>
      </c>
      <c r="AG8" s="74">
        <f>ModelInput!AG8</f>
        <v>0</v>
      </c>
      <c r="AH8" s="74">
        <f>ModelInput!AH8</f>
        <v>0</v>
      </c>
      <c r="AI8" s="74">
        <f>ModelInput!AI8</f>
        <v>0</v>
      </c>
      <c r="AJ8" s="74">
        <f>ModelInput!AJ8</f>
        <v>0</v>
      </c>
      <c r="AK8" s="74">
        <f>ModelInput!AK8</f>
        <v>0</v>
      </c>
      <c r="AL8" s="74">
        <f>ModelInput!AL8</f>
        <v>0</v>
      </c>
      <c r="AM8" s="74">
        <f>ModelInput!AM8</f>
        <v>0</v>
      </c>
      <c r="AN8" s="74">
        <f>ModelInput!AN8</f>
        <v>0</v>
      </c>
      <c r="AO8" s="74">
        <f>ModelInput!AO8</f>
        <v>0</v>
      </c>
      <c r="AP8" s="74">
        <f>ModelInput!AP8</f>
        <v>0</v>
      </c>
      <c r="AQ8" s="74">
        <f>ModelInput!AQ8</f>
        <v>0</v>
      </c>
      <c r="AR8" s="74">
        <f>ModelInput!AR8</f>
        <v>0</v>
      </c>
      <c r="AS8" s="74">
        <f>ModelInput!AS8</f>
        <v>0</v>
      </c>
      <c r="AT8" s="74">
        <f>ModelInput!AT8</f>
        <v>0</v>
      </c>
      <c r="AU8" s="74">
        <f>ModelInput!AU8</f>
        <v>0</v>
      </c>
      <c r="AV8" s="74">
        <f>ModelInput!AV8</f>
        <v>0</v>
      </c>
      <c r="AW8" s="74">
        <f>ModelInput!AW8</f>
        <v>0</v>
      </c>
      <c r="AX8" s="74">
        <f>ModelInput!AX8</f>
        <v>0</v>
      </c>
      <c r="AY8" s="74">
        <f>ModelInput!AY8</f>
        <v>0</v>
      </c>
      <c r="AZ8" s="74">
        <f>ModelInput!AZ8</f>
        <v>0</v>
      </c>
      <c r="BA8" s="74">
        <f>ModelInput!BA8</f>
        <v>0</v>
      </c>
      <c r="BB8" s="74">
        <f>ModelInput!BB8</f>
        <v>0</v>
      </c>
      <c r="BC8" s="74">
        <f>ModelInput!BC8</f>
        <v>0</v>
      </c>
      <c r="BD8" s="74">
        <f>ModelInput!BD8</f>
        <v>0</v>
      </c>
      <c r="BE8" s="74">
        <f>ModelInput!BE8</f>
        <v>0</v>
      </c>
      <c r="BF8" s="74">
        <f>ModelInput!BF8</f>
        <v>0</v>
      </c>
      <c r="BG8" s="74">
        <f>ModelInput!BG8</f>
        <v>0</v>
      </c>
      <c r="BH8" s="74">
        <f>ModelInput!BH8</f>
        <v>0</v>
      </c>
      <c r="BI8" s="6"/>
      <c r="BJ8" s="6"/>
      <c r="BK8" s="6"/>
    </row>
    <row r="9" spans="1:63" ht="16.899999999999999">
      <c r="E9" s="4" t="s">
        <v>152</v>
      </c>
      <c r="G9" s="4" t="s">
        <v>150</v>
      </c>
      <c r="J9" s="4"/>
      <c r="K9" s="75"/>
      <c r="L9" s="75">
        <f>ModelInput!L9</f>
        <v>0</v>
      </c>
      <c r="M9" s="75">
        <f>ModelInput!M9</f>
        <v>0</v>
      </c>
      <c r="N9" s="75">
        <f>ModelInput!N9</f>
        <v>0</v>
      </c>
      <c r="O9" s="75">
        <f>ModelInput!O9</f>
        <v>0</v>
      </c>
      <c r="P9" s="75">
        <f>ModelInput!P9</f>
        <v>0</v>
      </c>
      <c r="Q9" s="75">
        <f>ModelInput!Q9</f>
        <v>0</v>
      </c>
      <c r="R9" s="75">
        <f>ModelInput!R9</f>
        <v>0</v>
      </c>
      <c r="S9" s="75">
        <f>ModelInput!S9</f>
        <v>1</v>
      </c>
      <c r="T9" s="75">
        <f>ModelInput!T9</f>
        <v>1</v>
      </c>
      <c r="U9" s="75">
        <f>ModelInput!U9</f>
        <v>1</v>
      </c>
      <c r="V9" s="75">
        <f>ModelInput!V9</f>
        <v>1</v>
      </c>
      <c r="W9" s="75">
        <f>ModelInput!W9</f>
        <v>1</v>
      </c>
      <c r="X9" s="75">
        <f>ModelInput!X9</f>
        <v>1</v>
      </c>
      <c r="Y9" s="75">
        <f>ModelInput!Y9</f>
        <v>1</v>
      </c>
      <c r="Z9" s="75">
        <f>ModelInput!Z9</f>
        <v>1</v>
      </c>
      <c r="AA9" s="75">
        <f>ModelInput!AA9</f>
        <v>1</v>
      </c>
      <c r="AB9" s="75">
        <f>ModelInput!AB9</f>
        <v>1</v>
      </c>
      <c r="AC9" s="75">
        <f>ModelInput!AC9</f>
        <v>1</v>
      </c>
      <c r="AD9" s="75">
        <f>ModelInput!AD9</f>
        <v>1</v>
      </c>
      <c r="AE9" s="75">
        <f>ModelInput!AE9</f>
        <v>1</v>
      </c>
      <c r="AF9" s="75">
        <f>ModelInput!AF9</f>
        <v>1</v>
      </c>
      <c r="AG9" s="75">
        <f>ModelInput!AG9</f>
        <v>1</v>
      </c>
      <c r="AH9" s="75">
        <f>ModelInput!AH9</f>
        <v>1</v>
      </c>
      <c r="AI9" s="75">
        <f>ModelInput!AI9</f>
        <v>1</v>
      </c>
      <c r="AJ9" s="75">
        <f>ModelInput!AJ9</f>
        <v>1</v>
      </c>
      <c r="AK9" s="75">
        <f>ModelInput!AK9</f>
        <v>1</v>
      </c>
      <c r="AL9" s="75">
        <f>ModelInput!AL9</f>
        <v>1</v>
      </c>
      <c r="AM9" s="75">
        <f>ModelInput!AM9</f>
        <v>1</v>
      </c>
      <c r="AN9" s="75">
        <f>ModelInput!AN9</f>
        <v>1</v>
      </c>
      <c r="AO9" s="75">
        <f>ModelInput!AO9</f>
        <v>1</v>
      </c>
      <c r="AP9" s="75">
        <f>ModelInput!AP9</f>
        <v>1</v>
      </c>
      <c r="AQ9" s="75">
        <f>ModelInput!AQ9</f>
        <v>1</v>
      </c>
      <c r="AR9" s="75">
        <f>ModelInput!AR9</f>
        <v>1</v>
      </c>
      <c r="AS9" s="75">
        <f>ModelInput!AS9</f>
        <v>0</v>
      </c>
      <c r="AT9" s="75">
        <f>ModelInput!AT9</f>
        <v>0</v>
      </c>
      <c r="AU9" s="75">
        <f>ModelInput!AU9</f>
        <v>0</v>
      </c>
      <c r="AV9" s="75">
        <f>ModelInput!AV9</f>
        <v>0</v>
      </c>
      <c r="AW9" s="75">
        <f>ModelInput!AW9</f>
        <v>0</v>
      </c>
      <c r="AX9" s="75">
        <f>ModelInput!AX9</f>
        <v>0</v>
      </c>
      <c r="AY9" s="75">
        <f>ModelInput!AY9</f>
        <v>0</v>
      </c>
      <c r="AZ9" s="75">
        <f>ModelInput!AZ9</f>
        <v>0</v>
      </c>
      <c r="BA9" s="75">
        <f>ModelInput!BA9</f>
        <v>0</v>
      </c>
      <c r="BB9" s="75">
        <f>ModelInput!BB9</f>
        <v>0</v>
      </c>
      <c r="BC9" s="75">
        <f>ModelInput!BC9</f>
        <v>0</v>
      </c>
      <c r="BD9" s="75">
        <f>ModelInput!BD9</f>
        <v>0</v>
      </c>
      <c r="BE9" s="75">
        <f>ModelInput!BE9</f>
        <v>0</v>
      </c>
      <c r="BF9" s="75">
        <f>ModelInput!BF9</f>
        <v>0</v>
      </c>
      <c r="BG9" s="75">
        <f>ModelInput!BG9</f>
        <v>0</v>
      </c>
      <c r="BH9" s="75">
        <f>ModelInput!BH9</f>
        <v>0</v>
      </c>
      <c r="BI9" s="6"/>
      <c r="BJ9" s="6"/>
      <c r="BK9" s="6"/>
    </row>
    <row r="10" spans="1:63" ht="16.899999999999999">
      <c r="E10" s="4" t="s">
        <v>63</v>
      </c>
      <c r="G10" s="4" t="s">
        <v>150</v>
      </c>
      <c r="J10" s="4"/>
      <c r="K10" s="75"/>
      <c r="L10" s="75">
        <f>ModelInput!L11</f>
        <v>0</v>
      </c>
      <c r="M10" s="75">
        <f>ModelInput!M11</f>
        <v>0</v>
      </c>
      <c r="N10" s="75">
        <f>ModelInput!N11</f>
        <v>0</v>
      </c>
      <c r="O10" s="75">
        <f>ModelInput!O11</f>
        <v>0</v>
      </c>
      <c r="P10" s="75">
        <f>ModelInput!P11</f>
        <v>0</v>
      </c>
      <c r="Q10" s="75">
        <f>ModelInput!Q11</f>
        <v>0</v>
      </c>
      <c r="R10" s="75">
        <f>ModelInput!R11</f>
        <v>0</v>
      </c>
      <c r="S10" s="75">
        <f>ModelInput!S11</f>
        <v>0</v>
      </c>
      <c r="T10" s="75">
        <f>ModelInput!T11</f>
        <v>0</v>
      </c>
      <c r="U10" s="75">
        <f>ModelInput!U11</f>
        <v>0</v>
      </c>
      <c r="V10" s="75">
        <f>ModelInput!V11</f>
        <v>0</v>
      </c>
      <c r="W10" s="75">
        <f>ModelInput!W11</f>
        <v>0</v>
      </c>
      <c r="X10" s="75">
        <f>ModelInput!X11</f>
        <v>0</v>
      </c>
      <c r="Y10" s="75">
        <f>ModelInput!Y11</f>
        <v>0</v>
      </c>
      <c r="Z10" s="75">
        <f>ModelInput!Z11</f>
        <v>0</v>
      </c>
      <c r="AA10" s="75">
        <f>ModelInput!AA11</f>
        <v>0</v>
      </c>
      <c r="AB10" s="75">
        <f>ModelInput!AB11</f>
        <v>0</v>
      </c>
      <c r="AC10" s="75">
        <f>ModelInput!AC11</f>
        <v>0</v>
      </c>
      <c r="AD10" s="75">
        <f>ModelInput!AD11</f>
        <v>0</v>
      </c>
      <c r="AE10" s="75">
        <f>ModelInput!AE11</f>
        <v>0</v>
      </c>
      <c r="AF10" s="75">
        <f>ModelInput!AF11</f>
        <v>0</v>
      </c>
      <c r="AG10" s="75">
        <f>ModelInput!AG11</f>
        <v>0</v>
      </c>
      <c r="AH10" s="75">
        <f>ModelInput!AH11</f>
        <v>0</v>
      </c>
      <c r="AI10" s="75">
        <f>ModelInput!AI11</f>
        <v>0</v>
      </c>
      <c r="AJ10" s="75">
        <f>ModelInput!AJ11</f>
        <v>0</v>
      </c>
      <c r="AK10" s="75">
        <f>ModelInput!AK11</f>
        <v>0</v>
      </c>
      <c r="AL10" s="75">
        <f>ModelInput!AL11</f>
        <v>0</v>
      </c>
      <c r="AM10" s="75">
        <f>ModelInput!AM11</f>
        <v>0</v>
      </c>
      <c r="AN10" s="75">
        <f>ModelInput!AN11</f>
        <v>0</v>
      </c>
      <c r="AO10" s="75">
        <f>ModelInput!AO11</f>
        <v>0</v>
      </c>
      <c r="AP10" s="75">
        <f>ModelInput!AP11</f>
        <v>0</v>
      </c>
      <c r="AQ10" s="75">
        <f>ModelInput!AQ11</f>
        <v>0</v>
      </c>
      <c r="AR10" s="75">
        <f>ModelInput!AR11</f>
        <v>0</v>
      </c>
      <c r="AS10" s="75">
        <f>ModelInput!AS11</f>
        <v>0</v>
      </c>
      <c r="AT10" s="75">
        <f>ModelInput!AT11</f>
        <v>0</v>
      </c>
      <c r="AU10" s="75">
        <f>ModelInput!AU11</f>
        <v>0</v>
      </c>
      <c r="AV10" s="75">
        <f>ModelInput!AV11</f>
        <v>0</v>
      </c>
      <c r="AW10" s="75">
        <f>ModelInput!AW11</f>
        <v>0</v>
      </c>
      <c r="AX10" s="75">
        <f>ModelInput!AX11</f>
        <v>0</v>
      </c>
      <c r="AY10" s="75">
        <f>ModelInput!AY11</f>
        <v>0</v>
      </c>
      <c r="AZ10" s="75">
        <f>ModelInput!AZ11</f>
        <v>0</v>
      </c>
      <c r="BA10" s="75">
        <f>ModelInput!BA11</f>
        <v>0</v>
      </c>
      <c r="BB10" s="75">
        <f>ModelInput!BB11</f>
        <v>0</v>
      </c>
      <c r="BC10" s="75">
        <f>ModelInput!BC11</f>
        <v>0</v>
      </c>
      <c r="BD10" s="75">
        <f>ModelInput!BD11</f>
        <v>0</v>
      </c>
      <c r="BE10" s="75">
        <f>ModelInput!BE11</f>
        <v>0</v>
      </c>
      <c r="BF10" s="75">
        <f>ModelInput!BF11</f>
        <v>0</v>
      </c>
      <c r="BG10" s="75">
        <f>ModelInput!BG11</f>
        <v>0</v>
      </c>
      <c r="BH10" s="75">
        <f>ModelInput!BH11</f>
        <v>0</v>
      </c>
      <c r="BI10" s="6"/>
      <c r="BJ10" s="6"/>
      <c r="BK10" s="6"/>
    </row>
    <row r="11" spans="1:63" ht="16.899999999999999">
      <c r="E11" s="4" t="s">
        <v>156</v>
      </c>
      <c r="G11" s="4" t="s">
        <v>150</v>
      </c>
      <c r="J11" s="4"/>
      <c r="K11" s="75"/>
      <c r="L11" s="75">
        <f>ModelInput!L12</f>
        <v>0</v>
      </c>
      <c r="M11" s="75">
        <f>ModelInput!M12</f>
        <v>0</v>
      </c>
      <c r="N11" s="75">
        <f>ModelInput!N12</f>
        <v>0</v>
      </c>
      <c r="O11" s="75">
        <f>ModelInput!O12</f>
        <v>0</v>
      </c>
      <c r="P11" s="75">
        <f>ModelInput!P12</f>
        <v>0</v>
      </c>
      <c r="Q11" s="75">
        <f>ModelInput!Q12</f>
        <v>0</v>
      </c>
      <c r="R11" s="75">
        <f>ModelInput!R12</f>
        <v>0</v>
      </c>
      <c r="S11" s="75">
        <f>ModelInput!S12</f>
        <v>1</v>
      </c>
      <c r="T11" s="75">
        <f>ModelInput!T12</f>
        <v>0</v>
      </c>
      <c r="U11" s="75">
        <f>ModelInput!U12</f>
        <v>0</v>
      </c>
      <c r="V11" s="75">
        <f>ModelInput!V12</f>
        <v>0</v>
      </c>
      <c r="W11" s="75">
        <f>ModelInput!W12</f>
        <v>0</v>
      </c>
      <c r="X11" s="75">
        <f>ModelInput!X12</f>
        <v>0</v>
      </c>
      <c r="Y11" s="75">
        <f>ModelInput!Y12</f>
        <v>0</v>
      </c>
      <c r="Z11" s="75">
        <f>ModelInput!Z12</f>
        <v>0</v>
      </c>
      <c r="AA11" s="75">
        <f>ModelInput!AA12</f>
        <v>0</v>
      </c>
      <c r="AB11" s="75">
        <f>ModelInput!AB12</f>
        <v>0</v>
      </c>
      <c r="AC11" s="75">
        <f>ModelInput!AC12</f>
        <v>0</v>
      </c>
      <c r="AD11" s="75">
        <f>ModelInput!AD12</f>
        <v>0</v>
      </c>
      <c r="AE11" s="75">
        <f>ModelInput!AE12</f>
        <v>0</v>
      </c>
      <c r="AF11" s="75">
        <f>ModelInput!AF12</f>
        <v>0</v>
      </c>
      <c r="AG11" s="75">
        <f>ModelInput!AG12</f>
        <v>0</v>
      </c>
      <c r="AH11" s="75">
        <f>ModelInput!AH12</f>
        <v>0</v>
      </c>
      <c r="AI11" s="75">
        <f>ModelInput!AI12</f>
        <v>0</v>
      </c>
      <c r="AJ11" s="75">
        <f>ModelInput!AJ12</f>
        <v>0</v>
      </c>
      <c r="AK11" s="75">
        <f>ModelInput!AK12</f>
        <v>0</v>
      </c>
      <c r="AL11" s="75">
        <f>ModelInput!AL12</f>
        <v>0</v>
      </c>
      <c r="AM11" s="75">
        <f>ModelInput!AM12</f>
        <v>0</v>
      </c>
      <c r="AN11" s="75">
        <f>ModelInput!AN12</f>
        <v>0</v>
      </c>
      <c r="AO11" s="75">
        <f>ModelInput!AO12</f>
        <v>0</v>
      </c>
      <c r="AP11" s="75">
        <f>ModelInput!AP12</f>
        <v>0</v>
      </c>
      <c r="AQ11" s="75">
        <f>ModelInput!AQ12</f>
        <v>0</v>
      </c>
      <c r="AR11" s="75">
        <f>ModelInput!AR12</f>
        <v>0</v>
      </c>
      <c r="AS11" s="75">
        <f>ModelInput!AS12</f>
        <v>0</v>
      </c>
      <c r="AT11" s="75">
        <f>ModelInput!AT12</f>
        <v>0</v>
      </c>
      <c r="AU11" s="75">
        <f>ModelInput!AU12</f>
        <v>0</v>
      </c>
      <c r="AV11" s="75">
        <f>ModelInput!AV12</f>
        <v>0</v>
      </c>
      <c r="AW11" s="75">
        <f>ModelInput!AW12</f>
        <v>0</v>
      </c>
      <c r="AX11" s="75">
        <f>ModelInput!AX12</f>
        <v>0</v>
      </c>
      <c r="AY11" s="75">
        <f>ModelInput!AY12</f>
        <v>0</v>
      </c>
      <c r="AZ11" s="75">
        <f>ModelInput!AZ12</f>
        <v>0</v>
      </c>
      <c r="BA11" s="75">
        <f>ModelInput!BA12</f>
        <v>0</v>
      </c>
      <c r="BB11" s="75">
        <f>ModelInput!BB12</f>
        <v>0</v>
      </c>
      <c r="BC11" s="75">
        <f>ModelInput!BC12</f>
        <v>0</v>
      </c>
      <c r="BD11" s="75">
        <f>ModelInput!BD12</f>
        <v>0</v>
      </c>
      <c r="BE11" s="75">
        <f>ModelInput!BE12</f>
        <v>0</v>
      </c>
      <c r="BF11" s="75">
        <f>ModelInput!BF12</f>
        <v>0</v>
      </c>
      <c r="BG11" s="75">
        <f>ModelInput!BG12</f>
        <v>0</v>
      </c>
      <c r="BH11" s="75">
        <f>ModelInput!BH12</f>
        <v>0</v>
      </c>
      <c r="BI11" s="6"/>
      <c r="BJ11" s="6"/>
      <c r="BK11" s="6"/>
    </row>
    <row r="12" spans="1:63" ht="16.899999999999999">
      <c r="E12" s="4" t="s">
        <v>171</v>
      </c>
      <c r="G12" s="4" t="s">
        <v>87</v>
      </c>
      <c r="J12" s="4"/>
      <c r="K12" s="76"/>
      <c r="L12" s="76">
        <f>ModelInput!L19</f>
        <v>0</v>
      </c>
      <c r="M12" s="76">
        <f>ModelInput!M19</f>
        <v>0</v>
      </c>
      <c r="N12" s="76">
        <f>ModelInput!N19</f>
        <v>0</v>
      </c>
      <c r="O12" s="76">
        <f>ModelInput!O19</f>
        <v>0</v>
      </c>
      <c r="P12" s="76">
        <f>ModelInput!P19</f>
        <v>0.94246575342465755</v>
      </c>
      <c r="Q12" s="76">
        <f>ModelInput!Q19</f>
        <v>1</v>
      </c>
      <c r="R12" s="76">
        <f>ModelInput!R19</f>
        <v>1</v>
      </c>
      <c r="S12" s="76">
        <f>ModelInput!S19</f>
        <v>0.33150684931506852</v>
      </c>
      <c r="T12" s="76">
        <f>ModelInput!T19</f>
        <v>0</v>
      </c>
      <c r="U12" s="76">
        <f>ModelInput!U19</f>
        <v>0</v>
      </c>
      <c r="V12" s="76">
        <f>ModelInput!V19</f>
        <v>0</v>
      </c>
      <c r="W12" s="76">
        <f>ModelInput!W19</f>
        <v>0</v>
      </c>
      <c r="X12" s="76">
        <f>ModelInput!X19</f>
        <v>0</v>
      </c>
      <c r="Y12" s="76">
        <f>ModelInput!Y19</f>
        <v>0</v>
      </c>
      <c r="Z12" s="76">
        <f>ModelInput!Z19</f>
        <v>0</v>
      </c>
      <c r="AA12" s="76">
        <f>ModelInput!AA19</f>
        <v>0</v>
      </c>
      <c r="AB12" s="76">
        <f>ModelInput!AB19</f>
        <v>0</v>
      </c>
      <c r="AC12" s="76">
        <f>ModelInput!AC19</f>
        <v>0</v>
      </c>
      <c r="AD12" s="76">
        <f>ModelInput!AD19</f>
        <v>0</v>
      </c>
      <c r="AE12" s="76">
        <f>ModelInput!AE19</f>
        <v>0</v>
      </c>
      <c r="AF12" s="76">
        <f>ModelInput!AF19</f>
        <v>0</v>
      </c>
      <c r="AG12" s="76">
        <f>ModelInput!AG19</f>
        <v>0</v>
      </c>
      <c r="AH12" s="76">
        <f>ModelInput!AH19</f>
        <v>0</v>
      </c>
      <c r="AI12" s="76">
        <f>ModelInput!AI19</f>
        <v>0</v>
      </c>
      <c r="AJ12" s="76">
        <f>ModelInput!AJ19</f>
        <v>0</v>
      </c>
      <c r="AK12" s="76">
        <f>ModelInput!AK19</f>
        <v>0</v>
      </c>
      <c r="AL12" s="76">
        <f>ModelInput!AL19</f>
        <v>0</v>
      </c>
      <c r="AM12" s="76">
        <f>ModelInput!AM19</f>
        <v>0</v>
      </c>
      <c r="AN12" s="76">
        <f>ModelInput!AN19</f>
        <v>0</v>
      </c>
      <c r="AO12" s="76">
        <f>ModelInput!AO19</f>
        <v>0</v>
      </c>
      <c r="AP12" s="76">
        <f>ModelInput!AP19</f>
        <v>0</v>
      </c>
      <c r="AQ12" s="76">
        <f>ModelInput!AQ19</f>
        <v>0</v>
      </c>
      <c r="AR12" s="76">
        <f>ModelInput!AR19</f>
        <v>0</v>
      </c>
      <c r="AS12" s="76">
        <f>ModelInput!AS19</f>
        <v>0</v>
      </c>
      <c r="AT12" s="76">
        <f>ModelInput!AT19</f>
        <v>0</v>
      </c>
      <c r="AU12" s="76">
        <f>ModelInput!AU19</f>
        <v>0</v>
      </c>
      <c r="AV12" s="76">
        <f>ModelInput!AV19</f>
        <v>0</v>
      </c>
      <c r="AW12" s="76">
        <f>ModelInput!AW19</f>
        <v>0</v>
      </c>
      <c r="AX12" s="76">
        <f>ModelInput!AX19</f>
        <v>0</v>
      </c>
      <c r="AY12" s="76">
        <f>ModelInput!AY19</f>
        <v>0</v>
      </c>
      <c r="AZ12" s="76">
        <f>ModelInput!AZ19</f>
        <v>0</v>
      </c>
      <c r="BA12" s="76">
        <f>ModelInput!BA19</f>
        <v>0</v>
      </c>
      <c r="BB12" s="76">
        <f>ModelInput!BB19</f>
        <v>0</v>
      </c>
      <c r="BC12" s="76">
        <f>ModelInput!BC19</f>
        <v>0</v>
      </c>
      <c r="BD12" s="76">
        <f>ModelInput!BD19</f>
        <v>0</v>
      </c>
      <c r="BE12" s="76">
        <f>ModelInput!BE19</f>
        <v>0</v>
      </c>
      <c r="BF12" s="76">
        <f>ModelInput!BF19</f>
        <v>0</v>
      </c>
      <c r="BG12" s="76">
        <f>ModelInput!BG19</f>
        <v>0</v>
      </c>
      <c r="BH12" s="76">
        <f>ModelInput!BH19</f>
        <v>0</v>
      </c>
      <c r="BI12" s="6"/>
      <c r="BJ12" s="6"/>
      <c r="BK12" s="6"/>
    </row>
    <row r="13" spans="1:63" ht="16.899999999999999">
      <c r="E13" s="4" t="s">
        <v>172</v>
      </c>
      <c r="G13" s="4" t="s">
        <v>87</v>
      </c>
      <c r="J13" s="4"/>
      <c r="K13" s="76"/>
      <c r="L13" s="76">
        <f>ModelInput!L20</f>
        <v>0</v>
      </c>
      <c r="M13" s="76">
        <f>ModelInput!M20</f>
        <v>0</v>
      </c>
      <c r="N13" s="76">
        <f>ModelInput!N20</f>
        <v>0</v>
      </c>
      <c r="O13" s="76">
        <f>ModelInput!O20</f>
        <v>0</v>
      </c>
      <c r="P13" s="76">
        <f>ModelInput!P20</f>
        <v>0</v>
      </c>
      <c r="Q13" s="76">
        <f>ModelInput!Q20</f>
        <v>0</v>
      </c>
      <c r="R13" s="76">
        <f>ModelInput!R20</f>
        <v>0</v>
      </c>
      <c r="S13" s="76">
        <f>ModelInput!S20</f>
        <v>0.48219178082191783</v>
      </c>
      <c r="T13" s="76">
        <f>ModelInput!T20</f>
        <v>0</v>
      </c>
      <c r="U13" s="76">
        <f>ModelInput!U20</f>
        <v>0</v>
      </c>
      <c r="V13" s="76">
        <f>ModelInput!V20</f>
        <v>0</v>
      </c>
      <c r="W13" s="76">
        <f>ModelInput!W20</f>
        <v>0</v>
      </c>
      <c r="X13" s="76">
        <f>ModelInput!X20</f>
        <v>0</v>
      </c>
      <c r="Y13" s="76">
        <f>ModelInput!Y20</f>
        <v>0</v>
      </c>
      <c r="Z13" s="76">
        <f>ModelInput!Z20</f>
        <v>0</v>
      </c>
      <c r="AA13" s="76">
        <f>ModelInput!AA20</f>
        <v>0</v>
      </c>
      <c r="AB13" s="76">
        <f>ModelInput!AB20</f>
        <v>0</v>
      </c>
      <c r="AC13" s="76">
        <f>ModelInput!AC20</f>
        <v>0</v>
      </c>
      <c r="AD13" s="76">
        <f>ModelInput!AD20</f>
        <v>0</v>
      </c>
      <c r="AE13" s="76">
        <f>ModelInput!AE20</f>
        <v>0</v>
      </c>
      <c r="AF13" s="76">
        <f>ModelInput!AF20</f>
        <v>0</v>
      </c>
      <c r="AG13" s="76">
        <f>ModelInput!AG20</f>
        <v>0</v>
      </c>
      <c r="AH13" s="76">
        <f>ModelInput!AH20</f>
        <v>0</v>
      </c>
      <c r="AI13" s="76">
        <f>ModelInput!AI20</f>
        <v>0</v>
      </c>
      <c r="AJ13" s="76">
        <f>ModelInput!AJ20</f>
        <v>0</v>
      </c>
      <c r="AK13" s="76">
        <f>ModelInput!AK20</f>
        <v>0</v>
      </c>
      <c r="AL13" s="76">
        <f>ModelInput!AL20</f>
        <v>0</v>
      </c>
      <c r="AM13" s="76">
        <f>ModelInput!AM20</f>
        <v>0</v>
      </c>
      <c r="AN13" s="76">
        <f>ModelInput!AN20</f>
        <v>0</v>
      </c>
      <c r="AO13" s="76">
        <f>ModelInput!AO20</f>
        <v>0</v>
      </c>
      <c r="AP13" s="76">
        <f>ModelInput!AP20</f>
        <v>0</v>
      </c>
      <c r="AQ13" s="76">
        <f>ModelInput!AQ20</f>
        <v>0</v>
      </c>
      <c r="AR13" s="76">
        <f>ModelInput!AR20</f>
        <v>0</v>
      </c>
      <c r="AS13" s="76">
        <f>ModelInput!AS20</f>
        <v>0</v>
      </c>
      <c r="AT13" s="76">
        <f>ModelInput!AT20</f>
        <v>0</v>
      </c>
      <c r="AU13" s="76">
        <f>ModelInput!AU20</f>
        <v>0</v>
      </c>
      <c r="AV13" s="76">
        <f>ModelInput!AV20</f>
        <v>0</v>
      </c>
      <c r="AW13" s="76">
        <f>ModelInput!AW20</f>
        <v>0</v>
      </c>
      <c r="AX13" s="76">
        <f>ModelInput!AX20</f>
        <v>0</v>
      </c>
      <c r="AY13" s="76">
        <f>ModelInput!AY20</f>
        <v>0</v>
      </c>
      <c r="AZ13" s="76">
        <f>ModelInput!AZ20</f>
        <v>0</v>
      </c>
      <c r="BA13" s="76">
        <f>ModelInput!BA20</f>
        <v>0</v>
      </c>
      <c r="BB13" s="76">
        <f>ModelInput!BB20</f>
        <v>0</v>
      </c>
      <c r="BC13" s="76">
        <f>ModelInput!BC20</f>
        <v>0</v>
      </c>
      <c r="BD13" s="76">
        <f>ModelInput!BD20</f>
        <v>0</v>
      </c>
      <c r="BE13" s="76">
        <f>ModelInput!BE20</f>
        <v>0</v>
      </c>
      <c r="BF13" s="76">
        <f>ModelInput!BF20</f>
        <v>0</v>
      </c>
      <c r="BG13" s="76">
        <f>ModelInput!BG20</f>
        <v>0</v>
      </c>
      <c r="BH13" s="76">
        <f>ModelInput!BH20</f>
        <v>0</v>
      </c>
      <c r="BI13" s="6"/>
      <c r="BJ13" s="6"/>
      <c r="BK13" s="6"/>
    </row>
    <row r="14" spans="1:63" ht="16.899999999999999">
      <c r="E14" s="4" t="s">
        <v>173</v>
      </c>
      <c r="G14" s="4" t="s">
        <v>87</v>
      </c>
      <c r="J14" s="4"/>
      <c r="K14" s="77"/>
      <c r="L14" s="77">
        <f>ModelInput!L24</f>
        <v>0</v>
      </c>
      <c r="M14" s="77">
        <f>ModelInput!M24</f>
        <v>0</v>
      </c>
      <c r="N14" s="77">
        <f>ModelInput!N24</f>
        <v>0</v>
      </c>
      <c r="O14" s="77">
        <f>ModelInput!O24</f>
        <v>0</v>
      </c>
      <c r="P14" s="77">
        <f>ModelInput!P24</f>
        <v>0</v>
      </c>
      <c r="Q14" s="77">
        <f>ModelInput!Q24</f>
        <v>0</v>
      </c>
      <c r="R14" s="77">
        <f>ModelInput!R24</f>
        <v>0</v>
      </c>
      <c r="S14" s="77">
        <f>ModelInput!S24</f>
        <v>0.18630136986301371</v>
      </c>
      <c r="T14" s="77">
        <f>ModelInput!T24</f>
        <v>1</v>
      </c>
      <c r="U14" s="77">
        <f>ModelInput!U24</f>
        <v>1</v>
      </c>
      <c r="V14" s="77">
        <f>ModelInput!V24</f>
        <v>1</v>
      </c>
      <c r="W14" s="77">
        <f>ModelInput!W24</f>
        <v>1</v>
      </c>
      <c r="X14" s="77">
        <f>ModelInput!X24</f>
        <v>1</v>
      </c>
      <c r="Y14" s="77">
        <f>ModelInput!Y24</f>
        <v>1</v>
      </c>
      <c r="Z14" s="77">
        <f>ModelInput!Z24</f>
        <v>1</v>
      </c>
      <c r="AA14" s="77">
        <f>ModelInput!AA24</f>
        <v>1</v>
      </c>
      <c r="AB14" s="77">
        <f>ModelInput!AB24</f>
        <v>1</v>
      </c>
      <c r="AC14" s="77">
        <f>ModelInput!AC24</f>
        <v>1</v>
      </c>
      <c r="AD14" s="77">
        <f>ModelInput!AD24</f>
        <v>1</v>
      </c>
      <c r="AE14" s="77">
        <f>ModelInput!AE24</f>
        <v>1</v>
      </c>
      <c r="AF14" s="77">
        <f>ModelInput!AF24</f>
        <v>1</v>
      </c>
      <c r="AG14" s="77">
        <f>ModelInput!AG24</f>
        <v>1</v>
      </c>
      <c r="AH14" s="77">
        <f>ModelInput!AH24</f>
        <v>1</v>
      </c>
      <c r="AI14" s="77">
        <f>ModelInput!AI24</f>
        <v>1</v>
      </c>
      <c r="AJ14" s="77">
        <f>ModelInput!AJ24</f>
        <v>1</v>
      </c>
      <c r="AK14" s="77">
        <f>ModelInput!AK24</f>
        <v>1</v>
      </c>
      <c r="AL14" s="77">
        <f>ModelInput!AL24</f>
        <v>1</v>
      </c>
      <c r="AM14" s="77">
        <f>ModelInput!AM24</f>
        <v>1</v>
      </c>
      <c r="AN14" s="77">
        <f>ModelInput!AN24</f>
        <v>1</v>
      </c>
      <c r="AO14" s="77">
        <f>ModelInput!AO24</f>
        <v>1</v>
      </c>
      <c r="AP14" s="77">
        <f>ModelInput!AP24</f>
        <v>1</v>
      </c>
      <c r="AQ14" s="77">
        <f>ModelInput!AQ24</f>
        <v>1</v>
      </c>
      <c r="AR14" s="77">
        <f>ModelInput!AR24</f>
        <v>0.81369863013698629</v>
      </c>
      <c r="AS14" s="77">
        <f>ModelInput!AS24</f>
        <v>0</v>
      </c>
      <c r="AT14" s="77">
        <f>ModelInput!AT24</f>
        <v>0</v>
      </c>
      <c r="AU14" s="77">
        <f>ModelInput!AU24</f>
        <v>0</v>
      </c>
      <c r="AV14" s="77">
        <f>ModelInput!AV24</f>
        <v>0</v>
      </c>
      <c r="AW14" s="77">
        <f>ModelInput!AW24</f>
        <v>0</v>
      </c>
      <c r="AX14" s="77">
        <f>ModelInput!AX24</f>
        <v>0</v>
      </c>
      <c r="AY14" s="77">
        <f>ModelInput!AY24</f>
        <v>0</v>
      </c>
      <c r="AZ14" s="77">
        <f>ModelInput!AZ24</f>
        <v>0</v>
      </c>
      <c r="BA14" s="77">
        <f>ModelInput!BA24</f>
        <v>0</v>
      </c>
      <c r="BB14" s="77">
        <f>ModelInput!BB24</f>
        <v>0</v>
      </c>
      <c r="BC14" s="77">
        <f>ModelInput!BC24</f>
        <v>0</v>
      </c>
      <c r="BD14" s="77">
        <f>ModelInput!BD24</f>
        <v>0</v>
      </c>
      <c r="BE14" s="77">
        <f>ModelInput!BE24</f>
        <v>0</v>
      </c>
      <c r="BF14" s="77">
        <f>ModelInput!BF24</f>
        <v>0</v>
      </c>
      <c r="BG14" s="77">
        <f>ModelInput!BG24</f>
        <v>0</v>
      </c>
      <c r="BH14" s="77">
        <f>ModelInput!BH24</f>
        <v>0</v>
      </c>
      <c r="BI14" s="6"/>
      <c r="BJ14" s="6"/>
      <c r="BK14" s="6"/>
    </row>
    <row r="15" spans="1:63" ht="16.899999999999999">
      <c r="E15" s="4" t="s">
        <v>174</v>
      </c>
      <c r="G15" s="4" t="s">
        <v>175</v>
      </c>
      <c r="J15" s="4"/>
      <c r="K15" s="77"/>
      <c r="L15" s="75">
        <f>ModelInput!L25</f>
        <v>0</v>
      </c>
      <c r="M15" s="75">
        <f>ModelInput!M25</f>
        <v>0</v>
      </c>
      <c r="N15" s="75">
        <f>ModelInput!N25</f>
        <v>0</v>
      </c>
      <c r="O15" s="75">
        <f>ModelInput!O25</f>
        <v>0</v>
      </c>
      <c r="P15" s="75">
        <f>ModelInput!P25</f>
        <v>1</v>
      </c>
      <c r="Q15" s="75">
        <f>ModelInput!Q25</f>
        <v>2</v>
      </c>
      <c r="R15" s="75">
        <f>ModelInput!R25</f>
        <v>3</v>
      </c>
      <c r="S15" s="75">
        <f>ModelInput!S25</f>
        <v>4</v>
      </c>
      <c r="T15" s="75">
        <f>ModelInput!T25</f>
        <v>5</v>
      </c>
      <c r="U15" s="75">
        <f>ModelInput!U25</f>
        <v>6</v>
      </c>
      <c r="V15" s="75">
        <f>ModelInput!V25</f>
        <v>7</v>
      </c>
      <c r="W15" s="75">
        <f>ModelInput!W25</f>
        <v>8</v>
      </c>
      <c r="X15" s="75">
        <f>ModelInput!X25</f>
        <v>9</v>
      </c>
      <c r="Y15" s="75">
        <f>ModelInput!Y25</f>
        <v>10</v>
      </c>
      <c r="Z15" s="75">
        <f>ModelInput!Z25</f>
        <v>11</v>
      </c>
      <c r="AA15" s="75">
        <f>ModelInput!AA25</f>
        <v>12</v>
      </c>
      <c r="AB15" s="75">
        <f>ModelInput!AB25</f>
        <v>13</v>
      </c>
      <c r="AC15" s="75">
        <f>ModelInput!AC25</f>
        <v>14</v>
      </c>
      <c r="AD15" s="75">
        <f>ModelInput!AD25</f>
        <v>15</v>
      </c>
      <c r="AE15" s="75">
        <f>ModelInput!AE25</f>
        <v>16</v>
      </c>
      <c r="AF15" s="75">
        <f>ModelInput!AF25</f>
        <v>17</v>
      </c>
      <c r="AG15" s="75">
        <f>ModelInput!AG25</f>
        <v>18</v>
      </c>
      <c r="AH15" s="75">
        <f>ModelInput!AH25</f>
        <v>19</v>
      </c>
      <c r="AI15" s="75">
        <f>ModelInput!AI25</f>
        <v>20</v>
      </c>
      <c r="AJ15" s="75">
        <f>ModelInput!AJ25</f>
        <v>21</v>
      </c>
      <c r="AK15" s="75">
        <f>ModelInput!AK25</f>
        <v>22</v>
      </c>
      <c r="AL15" s="75">
        <f>ModelInput!AL25</f>
        <v>23</v>
      </c>
      <c r="AM15" s="75">
        <f>ModelInput!AM25</f>
        <v>24</v>
      </c>
      <c r="AN15" s="75">
        <f>ModelInput!AN25</f>
        <v>25</v>
      </c>
      <c r="AO15" s="75">
        <f>ModelInput!AO25</f>
        <v>26</v>
      </c>
      <c r="AP15" s="75">
        <f>ModelInput!AP25</f>
        <v>27</v>
      </c>
      <c r="AQ15" s="75">
        <f>ModelInput!AQ25</f>
        <v>28</v>
      </c>
      <c r="AR15" s="75">
        <f>ModelInput!AR25</f>
        <v>29</v>
      </c>
      <c r="AS15" s="75">
        <f>ModelInput!AS25</f>
        <v>0</v>
      </c>
      <c r="AT15" s="75">
        <f>ModelInput!AT25</f>
        <v>0</v>
      </c>
      <c r="AU15" s="75">
        <f>ModelInput!AU25</f>
        <v>0</v>
      </c>
      <c r="AV15" s="75">
        <f>ModelInput!AV25</f>
        <v>0</v>
      </c>
      <c r="AW15" s="75">
        <f>ModelInput!AW25</f>
        <v>0</v>
      </c>
      <c r="AX15" s="75">
        <f>ModelInput!AX25</f>
        <v>0</v>
      </c>
      <c r="AY15" s="75">
        <f>ModelInput!AY25</f>
        <v>0</v>
      </c>
      <c r="AZ15" s="75">
        <f>ModelInput!AZ25</f>
        <v>0</v>
      </c>
      <c r="BA15" s="75">
        <f>ModelInput!BA25</f>
        <v>0</v>
      </c>
      <c r="BB15" s="75">
        <f>ModelInput!BB25</f>
        <v>0</v>
      </c>
      <c r="BC15" s="75">
        <f>ModelInput!BC25</f>
        <v>0</v>
      </c>
      <c r="BD15" s="75">
        <f>ModelInput!BD25</f>
        <v>0</v>
      </c>
      <c r="BE15" s="75">
        <f>ModelInput!BE25</f>
        <v>0</v>
      </c>
      <c r="BF15" s="75">
        <f>ModelInput!BF25</f>
        <v>0</v>
      </c>
      <c r="BG15" s="75">
        <f>ModelInput!BG25</f>
        <v>0</v>
      </c>
      <c r="BH15" s="75">
        <f>ModelInput!BH25</f>
        <v>0</v>
      </c>
      <c r="BI15" s="6"/>
      <c r="BJ15" s="6"/>
      <c r="BK15" s="6"/>
    </row>
    <row r="16" spans="1:63" s="79" customFormat="1" ht="16.899999999999999">
      <c r="E16" s="79" t="s">
        <v>250</v>
      </c>
      <c r="G16" s="79" t="s">
        <v>249</v>
      </c>
      <c r="H16" s="6"/>
      <c r="I16" s="16"/>
      <c r="K16" s="77"/>
      <c r="L16" s="75">
        <f ca="1">ModelInput!L27</f>
        <v>0</v>
      </c>
      <c r="M16" s="75">
        <f ca="1">ModelInput!M27</f>
        <v>0</v>
      </c>
      <c r="N16" s="75">
        <f ca="1">ModelInput!N27</f>
        <v>0</v>
      </c>
      <c r="O16" s="75">
        <f ca="1">ModelInput!O27</f>
        <v>0</v>
      </c>
      <c r="P16" s="75">
        <f ca="1">ModelInput!P27</f>
        <v>0</v>
      </c>
      <c r="Q16" s="75">
        <f ca="1">ModelInput!Q27</f>
        <v>0</v>
      </c>
      <c r="R16" s="75">
        <f ca="1">ModelInput!R27</f>
        <v>0</v>
      </c>
      <c r="S16" s="75">
        <f ca="1">ModelInput!S27</f>
        <v>0</v>
      </c>
      <c r="T16" s="75">
        <f ca="1">ModelInput!T27</f>
        <v>0</v>
      </c>
      <c r="U16" s="75">
        <f ca="1">ModelInput!U27</f>
        <v>0</v>
      </c>
      <c r="V16" s="75">
        <f ca="1">ModelInput!V27</f>
        <v>0</v>
      </c>
      <c r="W16" s="75">
        <f ca="1">ModelInput!W27</f>
        <v>1</v>
      </c>
      <c r="X16" s="75">
        <f ca="1">ModelInput!X27</f>
        <v>0</v>
      </c>
      <c r="Y16" s="75">
        <f ca="1">ModelInput!Y27</f>
        <v>0</v>
      </c>
      <c r="Z16" s="75">
        <f ca="1">ModelInput!Z27</f>
        <v>0</v>
      </c>
      <c r="AA16" s="75">
        <f ca="1">ModelInput!AA27</f>
        <v>0</v>
      </c>
      <c r="AB16" s="75">
        <f ca="1">ModelInput!AB27</f>
        <v>1</v>
      </c>
      <c r="AC16" s="75">
        <f ca="1">ModelInput!AC27</f>
        <v>0</v>
      </c>
      <c r="AD16" s="75">
        <f ca="1">ModelInput!AD27</f>
        <v>0</v>
      </c>
      <c r="AE16" s="75">
        <f ca="1">ModelInput!AE27</f>
        <v>0</v>
      </c>
      <c r="AF16" s="75">
        <f ca="1">ModelInput!AF27</f>
        <v>0</v>
      </c>
      <c r="AG16" s="75">
        <f ca="1">ModelInput!AG27</f>
        <v>1</v>
      </c>
      <c r="AH16" s="75">
        <f ca="1">ModelInput!AH27</f>
        <v>0</v>
      </c>
      <c r="AI16" s="75">
        <f ca="1">ModelInput!AI27</f>
        <v>0</v>
      </c>
      <c r="AJ16" s="75">
        <f ca="1">ModelInput!AJ27</f>
        <v>0</v>
      </c>
      <c r="AK16" s="75">
        <f ca="1">ModelInput!AK27</f>
        <v>0</v>
      </c>
      <c r="AL16" s="75">
        <f ca="1">ModelInput!AL27</f>
        <v>1</v>
      </c>
      <c r="AM16" s="75">
        <f ca="1">ModelInput!AM27</f>
        <v>0</v>
      </c>
      <c r="AN16" s="75">
        <f ca="1">ModelInput!AN27</f>
        <v>0</v>
      </c>
      <c r="AO16" s="75">
        <f ca="1">ModelInput!AO27</f>
        <v>0</v>
      </c>
      <c r="AP16" s="75">
        <f ca="1">ModelInput!AP27</f>
        <v>0</v>
      </c>
      <c r="AQ16" s="75">
        <f ca="1">ModelInput!AQ27</f>
        <v>1</v>
      </c>
      <c r="AR16" s="75">
        <f ca="1">ModelInput!AR27</f>
        <v>0</v>
      </c>
      <c r="AS16" s="75">
        <f ca="1">ModelInput!AS27</f>
        <v>0</v>
      </c>
      <c r="AT16" s="75">
        <f ca="1">ModelInput!AT27</f>
        <v>0</v>
      </c>
      <c r="AU16" s="75">
        <f ca="1">ModelInput!AU27</f>
        <v>0</v>
      </c>
      <c r="AV16" s="75">
        <f ca="1">ModelInput!AV27</f>
        <v>0</v>
      </c>
      <c r="AW16" s="75">
        <f ca="1">ModelInput!AW27</f>
        <v>0</v>
      </c>
      <c r="AX16" s="75">
        <f ca="1">ModelInput!AX27</f>
        <v>0</v>
      </c>
      <c r="AY16" s="75">
        <f ca="1">ModelInput!AY27</f>
        <v>0</v>
      </c>
      <c r="AZ16" s="75">
        <f ca="1">ModelInput!AZ27</f>
        <v>0</v>
      </c>
      <c r="BA16" s="75">
        <f ca="1">ModelInput!BA27</f>
        <v>0</v>
      </c>
      <c r="BB16" s="75">
        <f ca="1">ModelInput!BB27</f>
        <v>0</v>
      </c>
      <c r="BC16" s="75">
        <f ca="1">ModelInput!BC27</f>
        <v>0</v>
      </c>
      <c r="BD16" s="75">
        <f ca="1">ModelInput!BD27</f>
        <v>0</v>
      </c>
      <c r="BE16" s="75">
        <f ca="1">ModelInput!BE27</f>
        <v>0</v>
      </c>
      <c r="BF16" s="75">
        <f ca="1">ModelInput!BF27</f>
        <v>0</v>
      </c>
      <c r="BG16" s="75">
        <f ca="1">ModelInput!BG27</f>
        <v>0</v>
      </c>
      <c r="BH16" s="75">
        <f ca="1">ModelInput!BH27</f>
        <v>0</v>
      </c>
      <c r="BI16" s="16"/>
      <c r="BJ16" s="16"/>
      <c r="BK16" s="16"/>
    </row>
    <row r="17" spans="2:103" s="79" customFormat="1" ht="16.899999999999999">
      <c r="E17" s="79" t="s">
        <v>178</v>
      </c>
      <c r="G17" s="4" t="s">
        <v>175</v>
      </c>
      <c r="I17" s="16"/>
      <c r="K17" s="77"/>
      <c r="L17" s="75">
        <f ca="1">ModelInput!L28</f>
        <v>0</v>
      </c>
      <c r="M17" s="75">
        <f ca="1">ModelInput!M28</f>
        <v>0</v>
      </c>
      <c r="N17" s="75">
        <f ca="1">ModelInput!N28</f>
        <v>0</v>
      </c>
      <c r="O17" s="75">
        <f ca="1">ModelInput!O28</f>
        <v>0</v>
      </c>
      <c r="P17" s="75">
        <f ca="1">ModelInput!P28</f>
        <v>1</v>
      </c>
      <c r="Q17" s="75">
        <f ca="1">ModelInput!Q28</f>
        <v>1</v>
      </c>
      <c r="R17" s="75">
        <f ca="1">ModelInput!R28</f>
        <v>1</v>
      </c>
      <c r="S17" s="75">
        <f ca="1">ModelInput!S28</f>
        <v>2</v>
      </c>
      <c r="T17" s="75">
        <f ca="1">ModelInput!T28</f>
        <v>2</v>
      </c>
      <c r="U17" s="75">
        <f ca="1">ModelInput!U28</f>
        <v>2</v>
      </c>
      <c r="V17" s="75">
        <f ca="1">ModelInput!V28</f>
        <v>2</v>
      </c>
      <c r="W17" s="75">
        <f ca="1">ModelInput!W28</f>
        <v>3</v>
      </c>
      <c r="X17" s="75">
        <f ca="1">ModelInput!X28</f>
        <v>3</v>
      </c>
      <c r="Y17" s="75">
        <f ca="1">ModelInput!Y28</f>
        <v>3</v>
      </c>
      <c r="Z17" s="75">
        <f ca="1">ModelInput!Z28</f>
        <v>3</v>
      </c>
      <c r="AA17" s="75">
        <f ca="1">ModelInput!AA28</f>
        <v>3</v>
      </c>
      <c r="AB17" s="75">
        <f ca="1">ModelInput!AB28</f>
        <v>4</v>
      </c>
      <c r="AC17" s="75">
        <f ca="1">ModelInput!AC28</f>
        <v>4</v>
      </c>
      <c r="AD17" s="75">
        <f ca="1">ModelInput!AD28</f>
        <v>4</v>
      </c>
      <c r="AE17" s="75">
        <f ca="1">ModelInput!AE28</f>
        <v>4</v>
      </c>
      <c r="AF17" s="75">
        <f ca="1">ModelInput!AF28</f>
        <v>4</v>
      </c>
      <c r="AG17" s="75">
        <f ca="1">ModelInput!AG28</f>
        <v>5</v>
      </c>
      <c r="AH17" s="75">
        <f ca="1">ModelInput!AH28</f>
        <v>5</v>
      </c>
      <c r="AI17" s="75">
        <f ca="1">ModelInput!AI28</f>
        <v>5</v>
      </c>
      <c r="AJ17" s="75">
        <f ca="1">ModelInput!AJ28</f>
        <v>5</v>
      </c>
      <c r="AK17" s="75">
        <f ca="1">ModelInput!AK28</f>
        <v>5</v>
      </c>
      <c r="AL17" s="75">
        <f ca="1">ModelInput!AL28</f>
        <v>6</v>
      </c>
      <c r="AM17" s="75">
        <f ca="1">ModelInput!AM28</f>
        <v>6</v>
      </c>
      <c r="AN17" s="75">
        <f ca="1">ModelInput!AN28</f>
        <v>6</v>
      </c>
      <c r="AO17" s="75">
        <f ca="1">ModelInput!AO28</f>
        <v>6</v>
      </c>
      <c r="AP17" s="75">
        <f ca="1">ModelInput!AP28</f>
        <v>6</v>
      </c>
      <c r="AQ17" s="75">
        <f ca="1">ModelInput!AQ28</f>
        <v>7</v>
      </c>
      <c r="AR17" s="75">
        <f ca="1">ModelInput!AR28</f>
        <v>7</v>
      </c>
      <c r="AS17" s="75">
        <f ca="1">ModelInput!AS28</f>
        <v>0</v>
      </c>
      <c r="AT17" s="75">
        <f ca="1">ModelInput!AT28</f>
        <v>0</v>
      </c>
      <c r="AU17" s="75">
        <f ca="1">ModelInput!AU28</f>
        <v>0</v>
      </c>
      <c r="AV17" s="75">
        <f ca="1">ModelInput!AV28</f>
        <v>0</v>
      </c>
      <c r="AW17" s="75">
        <f ca="1">ModelInput!AW28</f>
        <v>0</v>
      </c>
      <c r="AX17" s="75">
        <f ca="1">ModelInput!AX28</f>
        <v>0</v>
      </c>
      <c r="AY17" s="75">
        <f ca="1">ModelInput!AY28</f>
        <v>0</v>
      </c>
      <c r="AZ17" s="75">
        <f ca="1">ModelInput!AZ28</f>
        <v>0</v>
      </c>
      <c r="BA17" s="75">
        <f ca="1">ModelInput!BA28</f>
        <v>0</v>
      </c>
      <c r="BB17" s="75">
        <f ca="1">ModelInput!BB28</f>
        <v>0</v>
      </c>
      <c r="BC17" s="75">
        <f ca="1">ModelInput!BC28</f>
        <v>0</v>
      </c>
      <c r="BD17" s="75">
        <f ca="1">ModelInput!BD28</f>
        <v>0</v>
      </c>
      <c r="BE17" s="75">
        <f ca="1">ModelInput!BE28</f>
        <v>0</v>
      </c>
      <c r="BF17" s="75">
        <f ca="1">ModelInput!BF28</f>
        <v>0</v>
      </c>
      <c r="BG17" s="75">
        <f ca="1">ModelInput!BG28</f>
        <v>0</v>
      </c>
      <c r="BH17" s="75">
        <f ca="1">ModelInput!BH28</f>
        <v>0</v>
      </c>
      <c r="BI17" s="16"/>
      <c r="BJ17" s="16"/>
      <c r="BK17" s="16"/>
    </row>
    <row r="18" spans="2:103" s="79" customFormat="1" ht="16.899999999999999">
      <c r="G18" s="4"/>
      <c r="I18" s="16"/>
      <c r="K18" s="77"/>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16"/>
      <c r="BJ18" s="16"/>
      <c r="BK18" s="16"/>
    </row>
    <row r="19" spans="2:103" ht="15" customHeight="1">
      <c r="E19" s="4" t="s">
        <v>16</v>
      </c>
      <c r="G19" s="4" t="s">
        <v>161</v>
      </c>
      <c r="L19" s="58" t="str">
        <f>ModelInput!L30</f>
        <v>NA</v>
      </c>
      <c r="M19" s="58" t="str">
        <f>ModelInput!M30</f>
        <v>NA</v>
      </c>
      <c r="N19" s="58" t="str">
        <f>ModelInput!N30</f>
        <v>NA</v>
      </c>
      <c r="O19" s="58" t="str">
        <f>ModelInput!O30</f>
        <v>NA</v>
      </c>
      <c r="P19" s="58" t="b">
        <f>ModelInput!P30</f>
        <v>1</v>
      </c>
      <c r="Q19" s="58" t="b">
        <f>ModelInput!Q30</f>
        <v>1</v>
      </c>
      <c r="R19" s="58" t="b">
        <f>ModelInput!R30</f>
        <v>1</v>
      </c>
      <c r="S19" s="58" t="b">
        <f>ModelInput!S30</f>
        <v>1</v>
      </c>
      <c r="T19" s="58" t="b">
        <f>ModelInput!T30</f>
        <v>1</v>
      </c>
      <c r="U19" s="58" t="b">
        <f>ModelInput!U30</f>
        <v>1</v>
      </c>
      <c r="V19" s="58" t="b">
        <f>ModelInput!V30</f>
        <v>1</v>
      </c>
      <c r="W19" s="58" t="b">
        <f>ModelInput!W30</f>
        <v>1</v>
      </c>
      <c r="X19" s="58" t="b">
        <f>ModelInput!X30</f>
        <v>1</v>
      </c>
      <c r="Y19" s="58" t="b">
        <f>ModelInput!Y30</f>
        <v>1</v>
      </c>
      <c r="Z19" s="58" t="b">
        <f>ModelInput!Z30</f>
        <v>1</v>
      </c>
      <c r="AA19" s="58" t="b">
        <f>ModelInput!AA30</f>
        <v>1</v>
      </c>
      <c r="AB19" s="58" t="b">
        <f>ModelInput!AB30</f>
        <v>1</v>
      </c>
      <c r="AC19" s="58" t="b">
        <f>ModelInput!AC30</f>
        <v>1</v>
      </c>
      <c r="AD19" s="58" t="b">
        <f>ModelInput!AD30</f>
        <v>1</v>
      </c>
      <c r="AE19" s="58" t="b">
        <f>ModelInput!AE30</f>
        <v>1</v>
      </c>
      <c r="AF19" s="58" t="b">
        <f>ModelInput!AF30</f>
        <v>1</v>
      </c>
      <c r="AG19" s="58" t="b">
        <f>ModelInput!AG30</f>
        <v>1</v>
      </c>
      <c r="AH19" s="58" t="b">
        <f>ModelInput!AH30</f>
        <v>1</v>
      </c>
      <c r="AI19" s="58" t="b">
        <f>ModelInput!AI30</f>
        <v>1</v>
      </c>
      <c r="AJ19" s="58" t="b">
        <f>ModelInput!AJ30</f>
        <v>1</v>
      </c>
      <c r="AK19" s="58" t="b">
        <f>ModelInput!AK30</f>
        <v>1</v>
      </c>
      <c r="AL19" s="58" t="b">
        <f>ModelInput!AL30</f>
        <v>1</v>
      </c>
      <c r="AM19" s="58" t="b">
        <f>ModelInput!AM30</f>
        <v>1</v>
      </c>
      <c r="AN19" s="58" t="b">
        <f>ModelInput!AN30</f>
        <v>1</v>
      </c>
      <c r="AO19" s="58" t="b">
        <f>ModelInput!AO30</f>
        <v>1</v>
      </c>
      <c r="AP19" s="58" t="b">
        <f>ModelInput!AP30</f>
        <v>1</v>
      </c>
      <c r="AQ19" s="58" t="b">
        <f>ModelInput!AQ30</f>
        <v>1</v>
      </c>
      <c r="AR19" s="58" t="b">
        <f>ModelInput!AR30</f>
        <v>1</v>
      </c>
      <c r="AS19" s="58" t="str">
        <f>ModelInput!AS30</f>
        <v>NA</v>
      </c>
      <c r="AT19" s="58" t="str">
        <f>ModelInput!AT30</f>
        <v>NA</v>
      </c>
      <c r="AU19" s="58" t="str">
        <f>ModelInput!AU30</f>
        <v>NA</v>
      </c>
      <c r="AV19" s="58" t="str">
        <f>ModelInput!AV30</f>
        <v>NA</v>
      </c>
      <c r="AW19" s="58" t="str">
        <f>ModelInput!AW30</f>
        <v>NA</v>
      </c>
      <c r="AX19" s="58" t="str">
        <f>ModelInput!AX30</f>
        <v>NA</v>
      </c>
      <c r="AY19" s="58" t="str">
        <f>ModelInput!AY30</f>
        <v>NA</v>
      </c>
      <c r="AZ19" s="58" t="str">
        <f>ModelInput!AZ30</f>
        <v>NA</v>
      </c>
      <c r="BA19" s="58" t="str">
        <f>ModelInput!BA30</f>
        <v>NA</v>
      </c>
      <c r="BB19" s="58" t="str">
        <f>ModelInput!BB30</f>
        <v>NA</v>
      </c>
      <c r="BC19" s="58" t="str">
        <f>ModelInput!BC30</f>
        <v>NA</v>
      </c>
      <c r="BD19" s="58" t="str">
        <f>ModelInput!BD30</f>
        <v>NA</v>
      </c>
      <c r="BE19" s="58" t="str">
        <f>ModelInput!BE30</f>
        <v>NA</v>
      </c>
      <c r="BF19" s="58" t="str">
        <f>ModelInput!BF30</f>
        <v>NA</v>
      </c>
      <c r="BG19" s="58" t="str">
        <f>ModelInput!BG30</f>
        <v>NA</v>
      </c>
      <c r="BH19" s="58" t="str">
        <f>ModelInput!BH30</f>
        <v>NA</v>
      </c>
    </row>
    <row r="20" spans="2:103" ht="15" customHeight="1"/>
    <row r="21" spans="2:103" ht="16.899999999999999">
      <c r="B21" s="225">
        <f>MAX($B$5:B14)+1</f>
        <v>1</v>
      </c>
      <c r="C21" s="225" t="s">
        <v>327</v>
      </c>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8"/>
      <c r="BJ21" s="8"/>
      <c r="BK21" s="8"/>
    </row>
    <row r="22" spans="2:103" ht="16.899999999999999">
      <c r="J22" s="4"/>
      <c r="K22" s="9"/>
      <c r="L22" s="9"/>
      <c r="M22" s="9"/>
      <c r="N22" s="9"/>
      <c r="O22" s="9"/>
      <c r="P22" s="9"/>
      <c r="Q22" s="9"/>
      <c r="R22" s="45"/>
      <c r="S22" s="9"/>
      <c r="T22" s="9"/>
      <c r="U22" s="9"/>
      <c r="V22" s="9"/>
      <c r="W22" s="9"/>
      <c r="X22" s="10"/>
      <c r="Y22" s="10"/>
      <c r="Z22" s="10"/>
      <c r="AA22" s="10"/>
      <c r="AB22" s="10"/>
      <c r="AC22" s="10"/>
      <c r="AD22" s="10"/>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6"/>
      <c r="BJ22" s="6"/>
      <c r="BK22" s="6"/>
    </row>
    <row r="23" spans="2:103" ht="16.899999999999999">
      <c r="B23" s="24"/>
      <c r="C23" s="228">
        <f>MAX($B$5:C22)+0.1</f>
        <v>1.1000000000000001</v>
      </c>
      <c r="D23" s="227" t="s">
        <v>328</v>
      </c>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5"/>
    </row>
    <row r="24" spans="2:103" ht="16.899999999999999">
      <c r="E24" s="20"/>
      <c r="F24" s="20"/>
      <c r="J24" s="4"/>
      <c r="K24" s="9"/>
      <c r="L24" s="62"/>
      <c r="M24" s="62"/>
      <c r="N24" s="62"/>
      <c r="O24" s="62"/>
      <c r="P24" s="62"/>
      <c r="Q24" s="62"/>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91"/>
      <c r="AQ24" s="91"/>
      <c r="AR24" s="91"/>
      <c r="AS24" s="91"/>
      <c r="AT24" s="91"/>
      <c r="AU24" s="91"/>
      <c r="AV24" s="91"/>
      <c r="AW24" s="91"/>
      <c r="AX24" s="91"/>
      <c r="AY24" s="91"/>
      <c r="AZ24" s="91"/>
      <c r="BA24" s="91"/>
      <c r="BB24" s="91"/>
      <c r="BC24" s="91"/>
      <c r="BD24" s="91"/>
      <c r="BE24" s="91"/>
      <c r="BF24" s="91"/>
      <c r="BG24" s="91"/>
      <c r="BH24" s="91"/>
      <c r="BI24" s="6"/>
      <c r="BJ24" s="6"/>
      <c r="BK24" s="6"/>
    </row>
    <row r="25" spans="2:103" ht="16.899999999999999">
      <c r="E25" s="105" t="s">
        <v>180</v>
      </c>
      <c r="F25" s="20"/>
      <c r="G25" s="4" t="s">
        <v>97</v>
      </c>
      <c r="J25" s="4"/>
      <c r="K25" s="9"/>
      <c r="L25" s="62">
        <f>Capitalisation!L113</f>
        <v>0</v>
      </c>
      <c r="M25" s="62">
        <f>Capitalisation!M113</f>
        <v>0</v>
      </c>
      <c r="N25" s="62">
        <f>Capitalisation!N113</f>
        <v>0</v>
      </c>
      <c r="O25" s="62">
        <f>Capitalisation!O113</f>
        <v>0</v>
      </c>
      <c r="P25" s="62">
        <f>Capitalisation!P113</f>
        <v>0</v>
      </c>
      <c r="Q25" s="62">
        <f>Capitalisation!Q113</f>
        <v>0</v>
      </c>
      <c r="R25" s="221"/>
      <c r="S25" s="221"/>
      <c r="T25" s="221"/>
      <c r="U25" s="221"/>
      <c r="V25" s="221"/>
      <c r="W25" s="221"/>
      <c r="X25" s="221"/>
      <c r="Y25" s="221"/>
      <c r="Z25" s="221"/>
      <c r="AA25" s="221"/>
      <c r="AB25" s="221"/>
      <c r="AC25" s="221"/>
      <c r="AD25" s="221"/>
      <c r="AE25" s="221"/>
      <c r="AF25" s="221"/>
      <c r="AG25" s="221"/>
      <c r="AH25" s="221"/>
      <c r="AI25" s="221"/>
      <c r="AJ25" s="221"/>
      <c r="AK25" s="221"/>
      <c r="AL25" s="221"/>
      <c r="AM25" s="221"/>
      <c r="AN25" s="221"/>
      <c r="AO25" s="221"/>
      <c r="AP25" s="221"/>
      <c r="AQ25" s="221"/>
      <c r="AR25" s="221"/>
      <c r="AS25" s="221"/>
      <c r="AT25" s="221"/>
      <c r="AU25" s="221"/>
      <c r="AV25" s="221"/>
      <c r="AW25" s="221"/>
      <c r="AX25" s="221"/>
      <c r="AY25" s="221"/>
      <c r="AZ25" s="221"/>
      <c r="BA25" s="221"/>
      <c r="BB25" s="221"/>
      <c r="BC25" s="221"/>
      <c r="BD25" s="221"/>
      <c r="BE25" s="221"/>
      <c r="BF25" s="221"/>
      <c r="BG25" s="221"/>
      <c r="BH25" s="221"/>
      <c r="BI25" s="62"/>
      <c r="BJ25" s="62"/>
      <c r="BK25" s="62"/>
      <c r="BL25" s="62"/>
    </row>
    <row r="26" spans="2:103" ht="16.899999999999999">
      <c r="E26" s="20" t="s">
        <v>329</v>
      </c>
      <c r="F26" s="20"/>
      <c r="G26" s="4" t="s">
        <v>97</v>
      </c>
      <c r="J26" s="6" t="s">
        <v>330</v>
      </c>
      <c r="K26" s="9"/>
      <c r="L26" s="62">
        <f>Capitalisation!L114</f>
        <v>0</v>
      </c>
      <c r="M26" s="62">
        <f>Capitalisation!M114</f>
        <v>0</v>
      </c>
      <c r="N26" s="62">
        <f>Capitalisation!N114</f>
        <v>0</v>
      </c>
      <c r="O26" s="62">
        <f>Capitalisation!O114</f>
        <v>0</v>
      </c>
      <c r="P26" s="62">
        <f>Capitalisation!P114</f>
        <v>228.01657205359245</v>
      </c>
      <c r="Q26" s="62">
        <f>Capitalisation!Q114</f>
        <v>0</v>
      </c>
      <c r="R26" s="221"/>
      <c r="S26" s="221"/>
      <c r="T26" s="221"/>
      <c r="U26" s="221"/>
      <c r="V26" s="221"/>
      <c r="W26" s="221"/>
      <c r="X26" s="221"/>
      <c r="Y26" s="221"/>
      <c r="Z26" s="221"/>
      <c r="AA26" s="221"/>
      <c r="AB26" s="221"/>
      <c r="AC26" s="221"/>
      <c r="AD26" s="221"/>
      <c r="AE26" s="221"/>
      <c r="AF26" s="221"/>
      <c r="AG26" s="221"/>
      <c r="AH26" s="221"/>
      <c r="AI26" s="221"/>
      <c r="AJ26" s="221"/>
      <c r="AK26" s="221"/>
      <c r="AL26" s="221"/>
      <c r="AM26" s="221"/>
      <c r="AN26" s="221"/>
      <c r="AO26" s="221"/>
      <c r="AP26" s="221"/>
      <c r="AQ26" s="221"/>
      <c r="AR26" s="221"/>
      <c r="AS26" s="221"/>
      <c r="AT26" s="221"/>
      <c r="AU26" s="221"/>
      <c r="AV26" s="221"/>
      <c r="AW26" s="221"/>
      <c r="AX26" s="221"/>
      <c r="AY26" s="221"/>
      <c r="AZ26" s="221"/>
      <c r="BA26" s="221"/>
      <c r="BB26" s="221"/>
      <c r="BC26" s="221"/>
      <c r="BD26" s="221"/>
      <c r="BE26" s="221"/>
      <c r="BF26" s="221"/>
      <c r="BG26" s="221"/>
      <c r="BH26" s="221"/>
      <c r="BI26" s="62"/>
      <c r="BJ26" s="62"/>
      <c r="BK26" s="62"/>
      <c r="BL26" s="62"/>
    </row>
    <row r="27" spans="2:103" ht="16.899999999999999">
      <c r="E27" s="105" t="s">
        <v>295</v>
      </c>
      <c r="F27" s="20"/>
      <c r="G27" s="4" t="s">
        <v>97</v>
      </c>
      <c r="J27" s="4"/>
      <c r="K27" s="9"/>
      <c r="L27" s="62">
        <f>Capitalisation!L115</f>
        <v>0</v>
      </c>
      <c r="M27" s="62">
        <f>Capitalisation!M115</f>
        <v>0</v>
      </c>
      <c r="N27" s="62">
        <f>Capitalisation!N115</f>
        <v>0</v>
      </c>
      <c r="O27" s="62">
        <f>Capitalisation!O115</f>
        <v>0</v>
      </c>
      <c r="P27" s="62">
        <f>Capitalisation!P115</f>
        <v>381.46980186607561</v>
      </c>
      <c r="Q27" s="62">
        <f>Capitalisation!Q115</f>
        <v>741.65813567841906</v>
      </c>
      <c r="R27" s="221"/>
      <c r="S27" s="221"/>
      <c r="T27" s="221"/>
      <c r="U27" s="221"/>
      <c r="V27" s="221"/>
      <c r="W27" s="221"/>
      <c r="X27" s="221"/>
      <c r="Y27" s="221"/>
      <c r="Z27" s="221"/>
      <c r="AA27" s="221"/>
      <c r="AB27" s="221"/>
      <c r="AC27" s="221"/>
      <c r="AD27" s="221"/>
      <c r="AE27" s="221"/>
      <c r="AF27" s="221"/>
      <c r="AG27" s="221"/>
      <c r="AH27" s="221"/>
      <c r="AI27" s="221"/>
      <c r="AJ27" s="221"/>
      <c r="AK27" s="221"/>
      <c r="AL27" s="221"/>
      <c r="AM27" s="221"/>
      <c r="AN27" s="221"/>
      <c r="AO27" s="221"/>
      <c r="AP27" s="221"/>
      <c r="AQ27" s="221"/>
      <c r="AR27" s="221"/>
      <c r="AS27" s="221"/>
      <c r="AT27" s="221"/>
      <c r="AU27" s="221"/>
      <c r="AV27" s="221"/>
      <c r="AW27" s="221"/>
      <c r="AX27" s="221"/>
      <c r="AY27" s="221"/>
      <c r="AZ27" s="221"/>
      <c r="BA27" s="221"/>
      <c r="BB27" s="221"/>
      <c r="BC27" s="221"/>
      <c r="BD27" s="221"/>
      <c r="BE27" s="221"/>
      <c r="BF27" s="221"/>
      <c r="BG27" s="221"/>
      <c r="BH27" s="221"/>
      <c r="BI27" s="6"/>
      <c r="BJ27" s="6"/>
      <c r="BK27" s="6"/>
    </row>
    <row r="28" spans="2:103" ht="16.899999999999999">
      <c r="E28" s="105" t="s">
        <v>308</v>
      </c>
      <c r="F28" s="20"/>
      <c r="G28" s="4" t="s">
        <v>97</v>
      </c>
      <c r="J28" s="4"/>
      <c r="K28" s="9"/>
      <c r="L28" s="62">
        <f>Capitalisation!L116</f>
        <v>0</v>
      </c>
      <c r="M28" s="62">
        <f>Capitalisation!M116</f>
        <v>0</v>
      </c>
      <c r="N28" s="62">
        <f>Capitalisation!N116</f>
        <v>0</v>
      </c>
      <c r="O28" s="62">
        <f>Capitalisation!O116</f>
        <v>0</v>
      </c>
      <c r="P28" s="62">
        <f>Capitalisation!P116</f>
        <v>0</v>
      </c>
      <c r="Q28" s="62">
        <f>Capitalisation!Q116</f>
        <v>0</v>
      </c>
      <c r="R28" s="221"/>
      <c r="S28" s="221"/>
      <c r="T28" s="221"/>
      <c r="U28" s="221"/>
      <c r="V28" s="221"/>
      <c r="W28" s="221"/>
      <c r="X28" s="221"/>
      <c r="Y28" s="221"/>
      <c r="Z28" s="221"/>
      <c r="AA28" s="221"/>
      <c r="AB28" s="221"/>
      <c r="AC28" s="221"/>
      <c r="AD28" s="221"/>
      <c r="AE28" s="221"/>
      <c r="AF28" s="221"/>
      <c r="AG28" s="221"/>
      <c r="AH28" s="221"/>
      <c r="AI28" s="221"/>
      <c r="AJ28" s="221"/>
      <c r="AK28" s="221"/>
      <c r="AL28" s="221"/>
      <c r="AM28" s="221"/>
      <c r="AN28" s="221"/>
      <c r="AO28" s="221"/>
      <c r="AP28" s="221"/>
      <c r="AQ28" s="221"/>
      <c r="AR28" s="221"/>
      <c r="AS28" s="221"/>
      <c r="AT28" s="221"/>
      <c r="AU28" s="221"/>
      <c r="AV28" s="221"/>
      <c r="AW28" s="221"/>
      <c r="AX28" s="221"/>
      <c r="AY28" s="221"/>
      <c r="AZ28" s="221"/>
      <c r="BA28" s="221"/>
      <c r="BB28" s="221"/>
      <c r="BC28" s="221"/>
      <c r="BD28" s="221"/>
      <c r="BE28" s="221"/>
      <c r="BF28" s="221"/>
      <c r="BG28" s="221"/>
      <c r="BH28" s="221"/>
      <c r="BI28" s="6"/>
      <c r="BJ28" s="6"/>
      <c r="BK28" s="6"/>
    </row>
    <row r="29" spans="2:103" ht="16.899999999999999">
      <c r="E29" s="20" t="s">
        <v>294</v>
      </c>
      <c r="F29" s="20"/>
      <c r="G29" s="4" t="s">
        <v>97</v>
      </c>
      <c r="J29" s="4"/>
      <c r="K29" s="9"/>
      <c r="L29" s="62">
        <f>Capitalisation!L117</f>
        <v>0</v>
      </c>
      <c r="M29" s="62">
        <f>Capitalisation!M117</f>
        <v>0</v>
      </c>
      <c r="N29" s="62">
        <f>Capitalisation!N117</f>
        <v>0</v>
      </c>
      <c r="O29" s="62">
        <f>Capitalisation!O117</f>
        <v>0</v>
      </c>
      <c r="P29" s="62">
        <f>Capitalisation!P117</f>
        <v>0</v>
      </c>
      <c r="Q29" s="62">
        <f>Capitalisation!Q117</f>
        <v>0</v>
      </c>
      <c r="R29" s="221"/>
      <c r="S29" s="221"/>
      <c r="T29" s="221"/>
      <c r="U29" s="221"/>
      <c r="V29" s="221"/>
      <c r="W29" s="221"/>
      <c r="X29" s="221"/>
      <c r="Y29" s="221"/>
      <c r="Z29" s="221"/>
      <c r="AA29" s="221"/>
      <c r="AB29" s="221"/>
      <c r="AC29" s="221"/>
      <c r="AD29" s="221"/>
      <c r="AE29" s="221"/>
      <c r="AF29" s="221"/>
      <c r="AG29" s="221"/>
      <c r="AH29" s="221"/>
      <c r="AI29" s="221"/>
      <c r="AJ29" s="221"/>
      <c r="AK29" s="221"/>
      <c r="AL29" s="221"/>
      <c r="AM29" s="221"/>
      <c r="AN29" s="221"/>
      <c r="AO29" s="221"/>
      <c r="AP29" s="221"/>
      <c r="AQ29" s="221"/>
      <c r="AR29" s="221"/>
      <c r="AS29" s="221"/>
      <c r="AT29" s="221"/>
      <c r="AU29" s="221"/>
      <c r="AV29" s="221"/>
      <c r="AW29" s="221"/>
      <c r="AX29" s="221"/>
      <c r="AY29" s="221"/>
      <c r="AZ29" s="221"/>
      <c r="BA29" s="221"/>
      <c r="BB29" s="221"/>
      <c r="BC29" s="221"/>
      <c r="BD29" s="221"/>
      <c r="BE29" s="221"/>
      <c r="BF29" s="221"/>
      <c r="BG29" s="221"/>
      <c r="BH29" s="221"/>
      <c r="BI29" s="6"/>
      <c r="BJ29" s="6"/>
      <c r="BK29" s="6"/>
    </row>
    <row r="30" spans="2:103" ht="16.899999999999999">
      <c r="E30" s="20"/>
      <c r="F30" s="20"/>
      <c r="J30" s="4"/>
      <c r="K30" s="9"/>
      <c r="L30" s="62"/>
      <c r="M30" s="62"/>
      <c r="N30" s="62"/>
      <c r="O30" s="62"/>
      <c r="P30" s="62"/>
      <c r="Q30" s="62"/>
      <c r="R30" s="91"/>
      <c r="S30" s="91"/>
      <c r="T30" s="91"/>
      <c r="U30" s="91"/>
      <c r="V30" s="91"/>
      <c r="W30" s="91"/>
      <c r="X30" s="91"/>
      <c r="Y30" s="91"/>
      <c r="Z30" s="91"/>
      <c r="AA30" s="91"/>
      <c r="AB30" s="91"/>
      <c r="AC30" s="91"/>
      <c r="AD30" s="91"/>
      <c r="AE30" s="91"/>
      <c r="AF30" s="91"/>
      <c r="AG30" s="91"/>
      <c r="AH30" s="91"/>
      <c r="AI30" s="91"/>
      <c r="AJ30" s="91"/>
      <c r="AK30" s="91"/>
      <c r="AL30" s="91"/>
      <c r="AM30" s="91"/>
      <c r="AN30" s="91"/>
      <c r="AO30" s="91"/>
      <c r="AP30" s="91"/>
      <c r="AQ30" s="91"/>
      <c r="AR30" s="91"/>
      <c r="AS30" s="91"/>
      <c r="AT30" s="91"/>
      <c r="AU30" s="91"/>
      <c r="AV30" s="91"/>
      <c r="AW30" s="91"/>
      <c r="AX30" s="91"/>
      <c r="AY30" s="91"/>
      <c r="AZ30" s="91"/>
      <c r="BA30" s="91"/>
      <c r="BB30" s="91"/>
      <c r="BC30" s="91"/>
      <c r="BD30" s="91"/>
      <c r="BE30" s="91"/>
      <c r="BF30" s="91"/>
      <c r="BG30" s="91"/>
      <c r="BH30" s="91"/>
      <c r="BI30" s="6"/>
      <c r="BJ30" s="6"/>
      <c r="BK30" s="6"/>
    </row>
    <row r="31" spans="2:103" ht="16.899999999999999">
      <c r="B31" s="225">
        <f>MAX($B$5:B30)+1</f>
        <v>2</v>
      </c>
      <c r="C31" s="225" t="s">
        <v>38</v>
      </c>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8"/>
      <c r="BJ31" s="8"/>
      <c r="BK31" s="8"/>
    </row>
    <row r="32" spans="2:103" ht="16.899999999999999">
      <c r="E32" s="20"/>
      <c r="F32" s="20"/>
      <c r="J32" s="4"/>
      <c r="K32" s="9"/>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
      <c r="BJ32" s="6"/>
      <c r="BK32" s="6"/>
    </row>
    <row r="33" spans="2:103" ht="16.899999999999999">
      <c r="B33" s="24"/>
      <c r="C33" s="228">
        <f>MAX($B$5:C32)+0.1</f>
        <v>2.1</v>
      </c>
      <c r="D33" s="227" t="s">
        <v>331</v>
      </c>
      <c r="E33" s="37"/>
      <c r="F33" s="37"/>
      <c r="G33" s="37"/>
      <c r="H33" s="37"/>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c r="AX33" s="37"/>
      <c r="AY33" s="37"/>
      <c r="AZ33" s="37"/>
      <c r="BA33" s="37"/>
      <c r="BB33" s="37"/>
      <c r="BC33" s="37"/>
      <c r="BD33" s="37"/>
      <c r="BE33" s="37"/>
      <c r="BF33" s="37"/>
      <c r="BG33" s="37"/>
      <c r="BH33" s="37"/>
      <c r="BI33" s="37"/>
      <c r="BJ33" s="37"/>
      <c r="BK33" s="37"/>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5"/>
    </row>
    <row r="34" spans="2:103" s="6" customFormat="1" ht="16.899999999999999">
      <c r="C34" s="64" t="s">
        <v>332</v>
      </c>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row>
    <row r="35" spans="2:103" ht="16.899999999999999">
      <c r="E35" s="4" t="s">
        <v>333</v>
      </c>
      <c r="G35" s="4" t="s">
        <v>97</v>
      </c>
      <c r="J35" s="4"/>
      <c r="K35" s="9"/>
      <c r="L35" s="83">
        <f>K41</f>
        <v>0</v>
      </c>
      <c r="M35" s="83">
        <f t="shared" ref="M35:Q35" si="2">L41</f>
        <v>0</v>
      </c>
      <c r="N35" s="83">
        <f t="shared" si="2"/>
        <v>0</v>
      </c>
      <c r="O35" s="83">
        <f t="shared" si="2"/>
        <v>0</v>
      </c>
      <c r="P35" s="83">
        <f>O41</f>
        <v>0</v>
      </c>
      <c r="Q35" s="83">
        <f t="shared" si="2"/>
        <v>633.17549812935533</v>
      </c>
      <c r="R35" s="214"/>
      <c r="S35" s="214"/>
      <c r="T35" s="214"/>
      <c r="U35" s="214"/>
      <c r="V35" s="214"/>
      <c r="W35" s="214"/>
      <c r="X35" s="214"/>
      <c r="Y35" s="214"/>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214"/>
      <c r="AY35" s="214"/>
      <c r="AZ35" s="214"/>
      <c r="BA35" s="214"/>
      <c r="BB35" s="214"/>
      <c r="BC35" s="214"/>
      <c r="BD35" s="214"/>
      <c r="BE35" s="214"/>
      <c r="BF35" s="214"/>
      <c r="BG35" s="214"/>
      <c r="BH35" s="214"/>
      <c r="BI35" s="6"/>
      <c r="BJ35" s="6"/>
      <c r="BK35" s="6"/>
    </row>
    <row r="36" spans="2:103" ht="16.899999999999999">
      <c r="E36" s="20" t="s">
        <v>334</v>
      </c>
      <c r="G36" s="4" t="s">
        <v>97</v>
      </c>
      <c r="K36" s="9"/>
      <c r="L36" s="102">
        <f t="shared" ref="L36:Q36" si="3">L26</f>
        <v>0</v>
      </c>
      <c r="M36" s="102">
        <f t="shared" si="3"/>
        <v>0</v>
      </c>
      <c r="N36" s="102">
        <f t="shared" si="3"/>
        <v>0</v>
      </c>
      <c r="O36" s="102">
        <f t="shared" si="3"/>
        <v>0</v>
      </c>
      <c r="P36" s="102">
        <f t="shared" si="3"/>
        <v>228.01657205359245</v>
      </c>
      <c r="Q36" s="102">
        <f t="shared" si="3"/>
        <v>0</v>
      </c>
      <c r="R36" s="215"/>
      <c r="S36" s="215"/>
      <c r="T36" s="215"/>
      <c r="U36" s="215"/>
      <c r="V36" s="215"/>
      <c r="W36" s="215"/>
      <c r="X36" s="215"/>
      <c r="Y36" s="215"/>
      <c r="Z36" s="215"/>
      <c r="AA36" s="215"/>
      <c r="AB36" s="215"/>
      <c r="AC36" s="215"/>
      <c r="AD36" s="215"/>
      <c r="AE36" s="215"/>
      <c r="AF36" s="215"/>
      <c r="AG36" s="215"/>
      <c r="AH36" s="215"/>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c r="BI36" s="6"/>
      <c r="BJ36" s="6"/>
      <c r="BK36" s="6"/>
    </row>
    <row r="37" spans="2:103" ht="16.899999999999999">
      <c r="E37" s="4" t="s">
        <v>335</v>
      </c>
      <c r="G37" s="4" t="s">
        <v>97</v>
      </c>
      <c r="J37" s="6" t="s">
        <v>336</v>
      </c>
      <c r="K37" s="9"/>
      <c r="L37" s="83">
        <f t="shared" ref="L37:Q37" si="4">L27</f>
        <v>0</v>
      </c>
      <c r="M37" s="83">
        <f>M27</f>
        <v>0</v>
      </c>
      <c r="N37" s="83">
        <f t="shared" si="4"/>
        <v>0</v>
      </c>
      <c r="O37" s="83">
        <f>O27</f>
        <v>0</v>
      </c>
      <c r="P37" s="83">
        <f t="shared" si="4"/>
        <v>381.46980186607561</v>
      </c>
      <c r="Q37" s="83">
        <f t="shared" si="4"/>
        <v>741.65813567841906</v>
      </c>
      <c r="R37" s="214"/>
      <c r="S37" s="214"/>
      <c r="T37" s="214"/>
      <c r="U37" s="214"/>
      <c r="V37" s="214"/>
      <c r="W37" s="214"/>
      <c r="X37" s="214"/>
      <c r="Y37" s="214"/>
      <c r="Z37" s="214"/>
      <c r="AA37" s="214"/>
      <c r="AB37" s="214"/>
      <c r="AC37" s="214"/>
      <c r="AD37" s="214"/>
      <c r="AE37" s="214"/>
      <c r="AF37" s="214"/>
      <c r="AG37" s="214"/>
      <c r="AH37" s="214"/>
      <c r="AI37" s="214"/>
      <c r="AJ37" s="214"/>
      <c r="AK37" s="214"/>
      <c r="AL37" s="214"/>
      <c r="AM37" s="214"/>
      <c r="AN37" s="214"/>
      <c r="AO37" s="214"/>
      <c r="AP37" s="214"/>
      <c r="AQ37" s="214"/>
      <c r="AR37" s="214"/>
      <c r="AS37" s="214"/>
      <c r="AT37" s="214"/>
      <c r="AU37" s="214"/>
      <c r="AV37" s="214"/>
      <c r="AW37" s="214"/>
      <c r="AX37" s="214"/>
      <c r="AY37" s="214"/>
      <c r="AZ37" s="214"/>
      <c r="BA37" s="214"/>
      <c r="BB37" s="214"/>
      <c r="BC37" s="214"/>
      <c r="BD37" s="214"/>
      <c r="BE37" s="214"/>
      <c r="BF37" s="214"/>
      <c r="BG37" s="214"/>
      <c r="BH37" s="214"/>
      <c r="BI37" s="6"/>
      <c r="BJ37" s="6"/>
      <c r="BK37" s="6"/>
    </row>
    <row r="38" spans="2:103" ht="16.899999999999999">
      <c r="C38" s="29"/>
      <c r="D38" s="29"/>
      <c r="E38" s="4" t="s">
        <v>337</v>
      </c>
      <c r="G38" s="4" t="s">
        <v>97</v>
      </c>
      <c r="L38" s="86">
        <f>SUM(L35:L37)</f>
        <v>0</v>
      </c>
      <c r="M38" s="86">
        <f>SUM(M35:M37)</f>
        <v>0</v>
      </c>
      <c r="N38" s="86">
        <f t="shared" ref="N38:Q38" si="5">SUM(N35:N37)</f>
        <v>0</v>
      </c>
      <c r="O38" s="86">
        <f>SUM(O35:O37)</f>
        <v>0</v>
      </c>
      <c r="P38" s="86">
        <f t="shared" si="5"/>
        <v>609.48637391966804</v>
      </c>
      <c r="Q38" s="86">
        <f t="shared" si="5"/>
        <v>1374.8336338077743</v>
      </c>
      <c r="R38" s="216"/>
      <c r="S38" s="216"/>
      <c r="T38" s="216"/>
      <c r="U38" s="216"/>
      <c r="V38" s="216"/>
      <c r="W38" s="216"/>
      <c r="X38" s="216"/>
      <c r="Y38" s="216"/>
      <c r="Z38" s="216"/>
      <c r="AA38" s="216"/>
      <c r="AB38" s="216"/>
      <c r="AC38" s="216"/>
      <c r="AD38" s="216"/>
      <c r="AE38" s="216"/>
      <c r="AF38" s="216"/>
      <c r="AG38" s="216"/>
      <c r="AH38" s="216"/>
      <c r="AI38" s="216"/>
      <c r="AJ38" s="216"/>
      <c r="AK38" s="216"/>
      <c r="AL38" s="216"/>
      <c r="AM38" s="216"/>
      <c r="AN38" s="216"/>
      <c r="AO38" s="216"/>
      <c r="AP38" s="216"/>
      <c r="AQ38" s="216"/>
      <c r="AR38" s="216"/>
      <c r="AS38" s="216"/>
      <c r="AT38" s="216"/>
      <c r="AU38" s="216"/>
      <c r="AV38" s="216"/>
      <c r="AW38" s="216"/>
      <c r="AX38" s="216"/>
      <c r="AY38" s="216"/>
      <c r="AZ38" s="216"/>
      <c r="BA38" s="216"/>
      <c r="BB38" s="216"/>
      <c r="BC38" s="216"/>
      <c r="BD38" s="216"/>
      <c r="BE38" s="216"/>
      <c r="BF38" s="216"/>
      <c r="BG38" s="216"/>
      <c r="BH38" s="216"/>
    </row>
    <row r="39" spans="2:103" ht="16.899999999999999">
      <c r="C39" s="29"/>
      <c r="D39" s="29"/>
      <c r="E39" s="4" t="s">
        <v>338</v>
      </c>
      <c r="G39" s="4" t="s">
        <v>97</v>
      </c>
      <c r="J39" s="6" t="s">
        <v>339</v>
      </c>
      <c r="L39" s="83">
        <f>L84</f>
        <v>0</v>
      </c>
      <c r="M39" s="83">
        <f t="shared" ref="M39:Q39" si="6">M84</f>
        <v>0</v>
      </c>
      <c r="N39" s="83">
        <f t="shared" si="6"/>
        <v>0</v>
      </c>
      <c r="O39" s="83">
        <f t="shared" si="6"/>
        <v>0</v>
      </c>
      <c r="P39" s="83">
        <f t="shared" si="6"/>
        <v>23.689124209687272</v>
      </c>
      <c r="Q39" s="83">
        <f t="shared" si="6"/>
        <v>60.476531493128363</v>
      </c>
      <c r="R39" s="214"/>
      <c r="S39" s="214"/>
      <c r="T39" s="214"/>
      <c r="U39" s="214"/>
      <c r="V39" s="214"/>
      <c r="W39" s="214"/>
      <c r="X39" s="214"/>
      <c r="Y39" s="214"/>
      <c r="Z39" s="214"/>
      <c r="AA39" s="214"/>
      <c r="AB39" s="214"/>
      <c r="AC39" s="214"/>
      <c r="AD39" s="214"/>
      <c r="AE39" s="214"/>
      <c r="AF39" s="214"/>
      <c r="AG39" s="214"/>
      <c r="AH39" s="214"/>
      <c r="AI39" s="214"/>
      <c r="AJ39" s="214"/>
      <c r="AK39" s="214"/>
      <c r="AL39" s="214"/>
      <c r="AM39" s="214"/>
      <c r="AN39" s="214"/>
      <c r="AO39" s="214"/>
      <c r="AP39" s="214"/>
      <c r="AQ39" s="214"/>
      <c r="AR39" s="214"/>
      <c r="AS39" s="214"/>
      <c r="AT39" s="214"/>
      <c r="AU39" s="214"/>
      <c r="AV39" s="214"/>
      <c r="AW39" s="214"/>
      <c r="AX39" s="214"/>
      <c r="AY39" s="214"/>
      <c r="AZ39" s="214"/>
      <c r="BA39" s="214"/>
      <c r="BB39" s="214"/>
      <c r="BC39" s="214"/>
      <c r="BD39" s="214"/>
      <c r="BE39" s="214"/>
      <c r="BF39" s="214"/>
      <c r="BG39" s="214"/>
      <c r="BH39" s="214"/>
    </row>
    <row r="40" spans="2:103" ht="16.899999999999999">
      <c r="C40" s="29"/>
      <c r="D40" s="29"/>
      <c r="E40" s="4" t="s">
        <v>340</v>
      </c>
      <c r="G40" s="4" t="s">
        <v>97</v>
      </c>
      <c r="J40" s="6" t="s">
        <v>341</v>
      </c>
      <c r="L40" s="83">
        <f t="shared" ref="L40:Q40" si="7">-(SUM(L38:L39))*L8</f>
        <v>0</v>
      </c>
      <c r="M40" s="83">
        <f t="shared" si="7"/>
        <v>0</v>
      </c>
      <c r="N40" s="83">
        <f t="shared" si="7"/>
        <v>0</v>
      </c>
      <c r="O40" s="83">
        <f t="shared" si="7"/>
        <v>0</v>
      </c>
      <c r="P40" s="83">
        <f t="shared" si="7"/>
        <v>0</v>
      </c>
      <c r="Q40" s="83">
        <f t="shared" si="7"/>
        <v>0</v>
      </c>
      <c r="R40" s="214"/>
      <c r="S40" s="214"/>
      <c r="T40" s="214"/>
      <c r="U40" s="214"/>
      <c r="V40" s="214"/>
      <c r="W40" s="214"/>
      <c r="X40" s="214"/>
      <c r="Y40" s="214"/>
      <c r="Z40" s="214"/>
      <c r="AA40" s="214"/>
      <c r="AB40" s="214"/>
      <c r="AC40" s="214"/>
      <c r="AD40" s="214"/>
      <c r="AE40" s="214"/>
      <c r="AF40" s="214"/>
      <c r="AG40" s="214"/>
      <c r="AH40" s="214"/>
      <c r="AI40" s="214"/>
      <c r="AJ40" s="214"/>
      <c r="AK40" s="214"/>
      <c r="AL40" s="214"/>
      <c r="AM40" s="214"/>
      <c r="AN40" s="214"/>
      <c r="AO40" s="214"/>
      <c r="AP40" s="214"/>
      <c r="AQ40" s="214"/>
      <c r="AR40" s="214"/>
      <c r="AS40" s="214"/>
      <c r="AT40" s="214"/>
      <c r="AU40" s="214"/>
      <c r="AV40" s="214"/>
      <c r="AW40" s="214"/>
      <c r="AX40" s="214"/>
      <c r="AY40" s="214"/>
      <c r="AZ40" s="214"/>
      <c r="BA40" s="214"/>
      <c r="BB40" s="214"/>
      <c r="BC40" s="214"/>
      <c r="BD40" s="214"/>
      <c r="BE40" s="214"/>
      <c r="BF40" s="214"/>
      <c r="BG40" s="214"/>
      <c r="BH40" s="214"/>
    </row>
    <row r="41" spans="2:103" ht="16.899999999999999">
      <c r="C41" s="29"/>
      <c r="D41" s="29"/>
      <c r="E41" s="4" t="s">
        <v>342</v>
      </c>
      <c r="G41" s="4" t="s">
        <v>97</v>
      </c>
      <c r="J41" s="6" t="s">
        <v>343</v>
      </c>
      <c r="L41" s="86">
        <f>SUM(L38:L40)</f>
        <v>0</v>
      </c>
      <c r="M41" s="86">
        <f>SUM(M38:M40)</f>
        <v>0</v>
      </c>
      <c r="N41" s="86">
        <f>SUM(N38:N40)</f>
        <v>0</v>
      </c>
      <c r="O41" s="86">
        <f>SUM(O38:O40)</f>
        <v>0</v>
      </c>
      <c r="P41" s="86">
        <f>SUM(P38:P40)</f>
        <v>633.17549812935533</v>
      </c>
      <c r="Q41" s="86">
        <f t="shared" ref="Q41" si="8">SUM(Q38:Q40)</f>
        <v>1435.3101653009026</v>
      </c>
      <c r="R41" s="216"/>
      <c r="S41" s="216"/>
      <c r="T41" s="216"/>
      <c r="U41" s="216"/>
      <c r="V41" s="216"/>
      <c r="W41" s="216"/>
      <c r="X41" s="216"/>
      <c r="Y41" s="216"/>
      <c r="Z41" s="216"/>
      <c r="AA41" s="216"/>
      <c r="AB41" s="216"/>
      <c r="AC41" s="216"/>
      <c r="AD41" s="216"/>
      <c r="AE41" s="216"/>
      <c r="AF41" s="216"/>
      <c r="AG41" s="216"/>
      <c r="AH41" s="216"/>
      <c r="AI41" s="216"/>
      <c r="AJ41" s="216"/>
      <c r="AK41" s="216"/>
      <c r="AL41" s="216"/>
      <c r="AM41" s="216"/>
      <c r="AN41" s="216"/>
      <c r="AO41" s="216"/>
      <c r="AP41" s="216"/>
      <c r="AQ41" s="216"/>
      <c r="AR41" s="216"/>
      <c r="AS41" s="216"/>
      <c r="AT41" s="216"/>
      <c r="AU41" s="216"/>
      <c r="AV41" s="216"/>
      <c r="AW41" s="216"/>
      <c r="AX41" s="216"/>
      <c r="AY41" s="216"/>
      <c r="AZ41" s="216"/>
      <c r="BA41" s="216"/>
      <c r="BB41" s="216"/>
      <c r="BC41" s="216"/>
      <c r="BD41" s="216"/>
      <c r="BE41" s="216"/>
      <c r="BF41" s="216"/>
      <c r="BG41" s="216"/>
      <c r="BH41" s="216"/>
    </row>
    <row r="42" spans="2:103" ht="16.899999999999999">
      <c r="E42" s="20"/>
      <c r="F42" s="20"/>
      <c r="J42" s="4"/>
      <c r="K42" s="9"/>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
      <c r="BJ42" s="6"/>
      <c r="BK42" s="6"/>
    </row>
    <row r="43" spans="2:103" ht="16.899999999999999">
      <c r="B43" s="24"/>
      <c r="C43" s="228">
        <f>MAX($B$5:C42)+0.1</f>
        <v>2.2000000000000002</v>
      </c>
      <c r="D43" s="227" t="s">
        <v>344</v>
      </c>
      <c r="E43" s="37"/>
      <c r="F43" s="37"/>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5"/>
    </row>
    <row r="44" spans="2:103" s="6" customFormat="1" ht="16.899999999999999">
      <c r="C44" s="64" t="s">
        <v>332</v>
      </c>
      <c r="D44" s="64"/>
      <c r="E44" s="64"/>
      <c r="F44" s="64"/>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4"/>
      <c r="AM44" s="64"/>
      <c r="AN44" s="64"/>
      <c r="AO44" s="64"/>
      <c r="AP44" s="64"/>
      <c r="AQ44" s="64"/>
      <c r="AR44" s="64"/>
      <c r="AS44" s="64"/>
      <c r="AT44" s="64"/>
      <c r="AU44" s="64"/>
      <c r="AV44" s="64"/>
      <c r="AW44" s="64"/>
      <c r="AX44" s="64"/>
      <c r="AY44" s="64"/>
      <c r="AZ44" s="64"/>
      <c r="BA44" s="64"/>
      <c r="BB44" s="64"/>
      <c r="BC44" s="64"/>
      <c r="BD44" s="64"/>
      <c r="BE44" s="64"/>
      <c r="BF44" s="64"/>
      <c r="BG44" s="64"/>
      <c r="BH44" s="64"/>
      <c r="BI44" s="64"/>
      <c r="BJ44" s="64"/>
      <c r="BK44" s="64"/>
    </row>
    <row r="45" spans="2:103" ht="16.899999999999999">
      <c r="E45" s="4" t="s">
        <v>333</v>
      </c>
      <c r="G45" s="4" t="s">
        <v>97</v>
      </c>
      <c r="J45" s="4"/>
      <c r="K45" s="9"/>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6"/>
      <c r="BJ45" s="6"/>
      <c r="BK45" s="6"/>
    </row>
    <row r="46" spans="2:103" ht="16.899999999999999">
      <c r="E46" s="20" t="s">
        <v>345</v>
      </c>
      <c r="G46" s="4" t="s">
        <v>97</v>
      </c>
      <c r="J46" s="6" t="s">
        <v>330</v>
      </c>
      <c r="K46" s="9"/>
      <c r="L46" s="214"/>
      <c r="M46" s="214"/>
      <c r="N46" s="214"/>
      <c r="O46" s="214"/>
      <c r="P46" s="214"/>
      <c r="Q46" s="214"/>
      <c r="R46" s="214"/>
      <c r="S46" s="214"/>
      <c r="T46" s="214"/>
      <c r="U46" s="214"/>
      <c r="V46" s="214"/>
      <c r="W46" s="214"/>
      <c r="X46" s="214"/>
      <c r="Y46" s="214"/>
      <c r="Z46" s="214"/>
      <c r="AA46" s="214"/>
      <c r="AB46" s="214"/>
      <c r="AC46" s="214"/>
      <c r="AD46" s="214"/>
      <c r="AE46" s="214"/>
      <c r="AF46" s="214"/>
      <c r="AG46" s="214"/>
      <c r="AH46" s="214"/>
      <c r="AI46" s="214"/>
      <c r="AJ46" s="214"/>
      <c r="AK46" s="214"/>
      <c r="AL46" s="214"/>
      <c r="AM46" s="214"/>
      <c r="AN46" s="214"/>
      <c r="AO46" s="214"/>
      <c r="AP46" s="214"/>
      <c r="AQ46" s="214"/>
      <c r="AR46" s="214"/>
      <c r="AS46" s="214"/>
      <c r="AT46" s="214"/>
      <c r="AU46" s="214"/>
      <c r="AV46" s="214"/>
      <c r="AW46" s="214"/>
      <c r="AX46" s="214"/>
      <c r="AY46" s="214"/>
      <c r="AZ46" s="214"/>
      <c r="BA46" s="214"/>
      <c r="BB46" s="214"/>
      <c r="BC46" s="214"/>
      <c r="BD46" s="214"/>
      <c r="BE46" s="214"/>
      <c r="BF46" s="214"/>
      <c r="BG46" s="214"/>
      <c r="BH46" s="214"/>
      <c r="BI46" s="6"/>
      <c r="BJ46" s="6"/>
      <c r="BK46" s="6"/>
    </row>
    <row r="47" spans="2:103" ht="16.899999999999999">
      <c r="E47" s="4" t="s">
        <v>335</v>
      </c>
      <c r="G47" s="4" t="s">
        <v>97</v>
      </c>
      <c r="J47" s="6" t="s">
        <v>336</v>
      </c>
      <c r="K47" s="9"/>
      <c r="L47" s="214"/>
      <c r="M47" s="214"/>
      <c r="N47" s="214"/>
      <c r="O47" s="214"/>
      <c r="P47" s="214"/>
      <c r="Q47" s="214"/>
      <c r="R47" s="214"/>
      <c r="S47" s="214"/>
      <c r="T47" s="214"/>
      <c r="U47" s="214"/>
      <c r="V47" s="214"/>
      <c r="W47" s="214"/>
      <c r="X47" s="214"/>
      <c r="Y47" s="214"/>
      <c r="Z47" s="214"/>
      <c r="AA47" s="214"/>
      <c r="AB47" s="214"/>
      <c r="AC47" s="214"/>
      <c r="AD47" s="214"/>
      <c r="AE47" s="214"/>
      <c r="AF47" s="214"/>
      <c r="AG47" s="214"/>
      <c r="AH47" s="214"/>
      <c r="AI47" s="214"/>
      <c r="AJ47" s="214"/>
      <c r="AK47" s="214"/>
      <c r="AL47" s="214"/>
      <c r="AM47" s="214"/>
      <c r="AN47" s="214"/>
      <c r="AO47" s="214"/>
      <c r="AP47" s="214"/>
      <c r="AQ47" s="214"/>
      <c r="AR47" s="214"/>
      <c r="AS47" s="214"/>
      <c r="AT47" s="214"/>
      <c r="AU47" s="214"/>
      <c r="AV47" s="214"/>
      <c r="AW47" s="214"/>
      <c r="AX47" s="214"/>
      <c r="AY47" s="214"/>
      <c r="AZ47" s="214"/>
      <c r="BA47" s="214"/>
      <c r="BB47" s="214"/>
      <c r="BC47" s="214"/>
      <c r="BD47" s="214"/>
      <c r="BE47" s="214"/>
      <c r="BF47" s="214"/>
      <c r="BG47" s="214"/>
      <c r="BH47" s="214"/>
      <c r="BI47" s="6"/>
      <c r="BJ47" s="6"/>
      <c r="BK47" s="6"/>
    </row>
    <row r="48" spans="2:103" ht="16.899999999999999">
      <c r="C48" s="29"/>
      <c r="D48" s="29"/>
      <c r="E48" s="4" t="s">
        <v>337</v>
      </c>
      <c r="G48" s="4" t="s">
        <v>97</v>
      </c>
      <c r="L48" s="214"/>
      <c r="M48" s="214"/>
      <c r="N48" s="214"/>
      <c r="O48" s="214"/>
      <c r="P48" s="214"/>
      <c r="Q48" s="214"/>
      <c r="R48" s="214"/>
      <c r="S48" s="214"/>
      <c r="T48" s="214"/>
      <c r="U48" s="214"/>
      <c r="V48" s="214"/>
      <c r="W48" s="214"/>
      <c r="X48" s="214"/>
      <c r="Y48" s="214"/>
      <c r="Z48" s="214"/>
      <c r="AA48" s="214"/>
      <c r="AB48" s="214"/>
      <c r="AC48" s="214"/>
      <c r="AD48" s="214"/>
      <c r="AE48" s="214"/>
      <c r="AF48" s="214"/>
      <c r="AG48" s="214"/>
      <c r="AH48" s="214"/>
      <c r="AI48" s="214"/>
      <c r="AJ48" s="214"/>
      <c r="AK48" s="214"/>
      <c r="AL48" s="214"/>
      <c r="AM48" s="214"/>
      <c r="AN48" s="214"/>
      <c r="AO48" s="214"/>
      <c r="AP48" s="214"/>
      <c r="AQ48" s="214"/>
      <c r="AR48" s="214"/>
      <c r="AS48" s="214"/>
      <c r="AT48" s="214"/>
      <c r="AU48" s="214"/>
      <c r="AV48" s="214"/>
      <c r="AW48" s="214"/>
      <c r="AX48" s="214"/>
      <c r="AY48" s="214"/>
      <c r="AZ48" s="214"/>
      <c r="BA48" s="214"/>
      <c r="BB48" s="214"/>
      <c r="BC48" s="214"/>
      <c r="BD48" s="214"/>
      <c r="BE48" s="214"/>
      <c r="BF48" s="214"/>
      <c r="BG48" s="214"/>
      <c r="BH48" s="214"/>
    </row>
    <row r="49" spans="2:103" ht="16.899999999999999">
      <c r="C49" s="29"/>
      <c r="D49" s="29"/>
      <c r="E49" s="4" t="s">
        <v>346</v>
      </c>
      <c r="G49" s="4" t="s">
        <v>97</v>
      </c>
      <c r="J49" s="6" t="s">
        <v>339</v>
      </c>
      <c r="L49" s="214"/>
      <c r="M49" s="214"/>
      <c r="N49" s="214"/>
      <c r="O49" s="214"/>
      <c r="P49" s="214"/>
      <c r="Q49" s="214"/>
      <c r="R49" s="214"/>
      <c r="S49" s="214"/>
      <c r="T49" s="214"/>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214"/>
      <c r="AT49" s="214"/>
      <c r="AU49" s="214"/>
      <c r="AV49" s="214"/>
      <c r="AW49" s="214"/>
      <c r="AX49" s="214"/>
      <c r="AY49" s="214"/>
      <c r="AZ49" s="214"/>
      <c r="BA49" s="214"/>
      <c r="BB49" s="214"/>
      <c r="BC49" s="214"/>
      <c r="BD49" s="214"/>
      <c r="BE49" s="214"/>
      <c r="BF49" s="214"/>
      <c r="BG49" s="214"/>
      <c r="BH49" s="214"/>
    </row>
    <row r="50" spans="2:103" ht="16.899999999999999">
      <c r="C50" s="29"/>
      <c r="D50" s="29"/>
      <c r="E50" s="79" t="s">
        <v>241</v>
      </c>
      <c r="G50" s="4" t="s">
        <v>97</v>
      </c>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4"/>
      <c r="AY50" s="214"/>
      <c r="AZ50" s="214"/>
      <c r="BA50" s="214"/>
      <c r="BB50" s="214"/>
      <c r="BC50" s="214"/>
      <c r="BD50" s="214"/>
      <c r="BE50" s="214"/>
      <c r="BF50" s="214"/>
      <c r="BG50" s="214"/>
      <c r="BH50" s="214"/>
    </row>
    <row r="51" spans="2:103" ht="16.899999999999999">
      <c r="C51" s="29"/>
      <c r="D51" s="29"/>
      <c r="E51" s="4" t="s">
        <v>347</v>
      </c>
      <c r="G51" s="4" t="s">
        <v>97</v>
      </c>
      <c r="J51" s="6" t="s">
        <v>348</v>
      </c>
      <c r="L51" s="214"/>
      <c r="M51" s="214"/>
      <c r="N51" s="214"/>
      <c r="O51" s="214"/>
      <c r="P51" s="214"/>
      <c r="Q51" s="214"/>
      <c r="R51" s="214"/>
      <c r="S51" s="214"/>
      <c r="T51" s="214"/>
      <c r="U51" s="214"/>
      <c r="V51" s="214"/>
      <c r="W51" s="214"/>
      <c r="X51" s="214"/>
      <c r="Y51" s="214"/>
      <c r="Z51" s="214"/>
      <c r="AA51" s="214"/>
      <c r="AB51" s="214"/>
      <c r="AC51" s="214"/>
      <c r="AD51" s="214"/>
      <c r="AE51" s="214"/>
      <c r="AF51" s="214"/>
      <c r="AG51" s="214"/>
      <c r="AH51" s="214"/>
      <c r="AI51" s="214"/>
      <c r="AJ51" s="214"/>
      <c r="AK51" s="214"/>
      <c r="AL51" s="214"/>
      <c r="AM51" s="214"/>
      <c r="AN51" s="214"/>
      <c r="AO51" s="214"/>
      <c r="AP51" s="214"/>
      <c r="AQ51" s="214"/>
      <c r="AR51" s="214"/>
      <c r="AS51" s="214"/>
      <c r="AT51" s="214"/>
      <c r="AU51" s="214"/>
      <c r="AV51" s="214"/>
      <c r="AW51" s="214"/>
      <c r="AX51" s="214"/>
      <c r="AY51" s="214"/>
      <c r="AZ51" s="214"/>
      <c r="BA51" s="214"/>
      <c r="BB51" s="214"/>
      <c r="BC51" s="214"/>
      <c r="BD51" s="214"/>
      <c r="BE51" s="214"/>
      <c r="BF51" s="214"/>
      <c r="BG51" s="214"/>
      <c r="BH51" s="214"/>
    </row>
    <row r="52" spans="2:103" ht="16.899999999999999">
      <c r="C52" s="29"/>
      <c r="D52" s="29"/>
      <c r="E52" s="4" t="s">
        <v>342</v>
      </c>
      <c r="G52" s="4" t="s">
        <v>97</v>
      </c>
      <c r="J52" s="6" t="s">
        <v>343</v>
      </c>
      <c r="L52" s="214"/>
      <c r="M52" s="214"/>
      <c r="N52" s="214"/>
      <c r="O52" s="214"/>
      <c r="P52" s="214"/>
      <c r="Q52" s="214"/>
      <c r="R52" s="214"/>
      <c r="S52" s="214"/>
      <c r="T52" s="214"/>
      <c r="U52" s="214"/>
      <c r="V52" s="214"/>
      <c r="W52" s="214"/>
      <c r="X52" s="214"/>
      <c r="Y52" s="214"/>
      <c r="Z52" s="214"/>
      <c r="AA52" s="214"/>
      <c r="AB52" s="214"/>
      <c r="AC52" s="214"/>
      <c r="AD52" s="214"/>
      <c r="AE52" s="214"/>
      <c r="AF52" s="214"/>
      <c r="AG52" s="214"/>
      <c r="AH52" s="214"/>
      <c r="AI52" s="214"/>
      <c r="AJ52" s="214"/>
      <c r="AK52" s="214"/>
      <c r="AL52" s="214"/>
      <c r="AM52" s="214"/>
      <c r="AN52" s="214"/>
      <c r="AO52" s="214"/>
      <c r="AP52" s="214"/>
      <c r="AQ52" s="214"/>
      <c r="AR52" s="214"/>
      <c r="AS52" s="214"/>
      <c r="AT52" s="214"/>
      <c r="AU52" s="214"/>
      <c r="AV52" s="214"/>
      <c r="AW52" s="214"/>
      <c r="AX52" s="214"/>
      <c r="AY52" s="214"/>
      <c r="AZ52" s="214"/>
      <c r="BA52" s="214"/>
      <c r="BB52" s="214"/>
      <c r="BC52" s="214"/>
      <c r="BD52" s="214"/>
      <c r="BE52" s="214"/>
      <c r="BF52" s="214"/>
      <c r="BG52" s="214"/>
      <c r="BH52" s="214"/>
    </row>
    <row r="53" spans="2:103" ht="16.899999999999999">
      <c r="C53" s="29"/>
      <c r="D53" s="29"/>
      <c r="L53" s="107"/>
      <c r="M53" s="107"/>
      <c r="N53" s="107"/>
      <c r="O53" s="107"/>
      <c r="P53" s="107"/>
      <c r="Q53" s="107"/>
      <c r="R53" s="107"/>
      <c r="S53" s="107"/>
      <c r="T53" s="107"/>
      <c r="U53" s="107"/>
      <c r="V53" s="107"/>
      <c r="W53" s="107"/>
      <c r="X53" s="107"/>
      <c r="Y53" s="107"/>
      <c r="Z53" s="107"/>
      <c r="AA53" s="107"/>
      <c r="AB53" s="107"/>
      <c r="AC53" s="107"/>
      <c r="AD53" s="107"/>
      <c r="AE53" s="107"/>
      <c r="AF53" s="107"/>
      <c r="AG53" s="107"/>
      <c r="AH53" s="107"/>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row>
    <row r="54" spans="2:103" ht="16.899999999999999">
      <c r="B54" s="24"/>
      <c r="C54" s="228">
        <f>MAX($B$5:C53)+0.1</f>
        <v>2.3000000000000003</v>
      </c>
      <c r="D54" s="227" t="s">
        <v>38</v>
      </c>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5"/>
    </row>
    <row r="55" spans="2:103" s="6" customFormat="1" ht="16.899999999999999">
      <c r="C55" s="64" t="s">
        <v>349</v>
      </c>
      <c r="D55" s="64"/>
      <c r="E55" s="64"/>
      <c r="F55" s="64"/>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4"/>
      <c r="AL55" s="64"/>
      <c r="AM55" s="64"/>
      <c r="AN55" s="64"/>
      <c r="AO55" s="64"/>
      <c r="AP55" s="64"/>
      <c r="AQ55" s="64"/>
      <c r="AR55" s="64"/>
      <c r="AS55" s="64"/>
      <c r="AT55" s="64"/>
      <c r="AU55" s="64"/>
      <c r="AV55" s="64"/>
      <c r="AW55" s="64"/>
      <c r="AX55" s="64"/>
      <c r="AY55" s="64"/>
      <c r="AZ55" s="64"/>
      <c r="BA55" s="64"/>
      <c r="BB55" s="64"/>
      <c r="BC55" s="64"/>
      <c r="BD55" s="64"/>
      <c r="BE55" s="64"/>
      <c r="BF55" s="64"/>
      <c r="BG55" s="64"/>
      <c r="BH55" s="64"/>
      <c r="BI55" s="64"/>
      <c r="BJ55" s="64"/>
      <c r="BK55" s="64"/>
    </row>
    <row r="56" spans="2:103" ht="16.899999999999999">
      <c r="E56" s="105"/>
      <c r="F56" s="105"/>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c r="AL56" s="134"/>
      <c r="AM56" s="134"/>
      <c r="AN56" s="134"/>
      <c r="AO56" s="134"/>
      <c r="AP56" s="134"/>
      <c r="AQ56" s="134"/>
      <c r="AR56" s="134"/>
      <c r="AS56" s="134"/>
      <c r="AT56" s="134"/>
      <c r="AU56" s="134"/>
      <c r="AV56" s="134"/>
      <c r="AW56" s="134"/>
      <c r="AX56" s="134"/>
      <c r="AY56" s="134"/>
      <c r="AZ56" s="134"/>
      <c r="BA56" s="134"/>
      <c r="BB56" s="134"/>
      <c r="BC56" s="134"/>
      <c r="BD56" s="134"/>
      <c r="BE56" s="134"/>
      <c r="BF56" s="134"/>
      <c r="BG56" s="134"/>
      <c r="BH56" s="134"/>
      <c r="BI56" s="19"/>
      <c r="BJ56" s="19"/>
      <c r="BK56" s="19"/>
      <c r="BL56" s="19"/>
      <c r="BM56" s="19"/>
      <c r="BN56" s="19"/>
      <c r="BO56" s="19"/>
      <c r="BP56" s="19"/>
      <c r="BQ56" s="19"/>
      <c r="BR56" s="19"/>
      <c r="BS56" s="19"/>
      <c r="BT56" s="19"/>
      <c r="BU56" s="19"/>
      <c r="BV56" s="19"/>
      <c r="BW56" s="19"/>
      <c r="BX56" s="19"/>
      <c r="BY56" s="19"/>
      <c r="BZ56" s="19"/>
      <c r="CA56" s="19"/>
      <c r="CB56" s="19"/>
      <c r="CC56" s="19"/>
      <c r="CD56" s="19"/>
      <c r="CE56" s="19"/>
      <c r="CF56" s="19"/>
      <c r="CG56" s="19"/>
      <c r="CH56" s="19"/>
      <c r="CI56" s="19"/>
      <c r="CJ56" s="19"/>
      <c r="CK56" s="19"/>
      <c r="CL56" s="19"/>
      <c r="CM56" s="19"/>
      <c r="CN56" s="19"/>
      <c r="CO56" s="19"/>
      <c r="CP56" s="19"/>
      <c r="CQ56" s="19"/>
      <c r="CR56" s="19"/>
      <c r="CS56" s="19"/>
      <c r="CT56" s="19"/>
      <c r="CU56" s="19"/>
      <c r="CV56" s="19"/>
    </row>
    <row r="57" spans="2:103" ht="16.899999999999999">
      <c r="C57" s="29"/>
      <c r="D57" s="29"/>
      <c r="E57" s="4" t="s">
        <v>350</v>
      </c>
      <c r="G57" s="4" t="s">
        <v>97</v>
      </c>
      <c r="L57" s="214"/>
      <c r="M57" s="214"/>
      <c r="N57" s="214"/>
      <c r="O57" s="214"/>
      <c r="P57" s="214"/>
      <c r="Q57" s="214"/>
      <c r="R57" s="214"/>
      <c r="S57" s="214"/>
      <c r="T57" s="214"/>
      <c r="U57" s="214"/>
      <c r="V57" s="214"/>
      <c r="W57" s="214"/>
      <c r="X57" s="214"/>
      <c r="Y57" s="214"/>
      <c r="Z57" s="214"/>
      <c r="AA57" s="214"/>
      <c r="AB57" s="214"/>
      <c r="AC57" s="214"/>
      <c r="AD57" s="214"/>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214"/>
      <c r="BC57" s="214"/>
      <c r="BD57" s="214"/>
      <c r="BE57" s="214"/>
      <c r="BF57" s="214"/>
      <c r="BG57" s="214"/>
      <c r="BH57" s="214"/>
    </row>
    <row r="58" spans="2:103" ht="16.899999999999999">
      <c r="C58" s="29"/>
      <c r="D58" s="29"/>
      <c r="E58" s="4" t="s">
        <v>351</v>
      </c>
      <c r="G58" s="4" t="s">
        <v>97</v>
      </c>
      <c r="J58" s="6" t="s">
        <v>341</v>
      </c>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4"/>
      <c r="AY58" s="214"/>
      <c r="AZ58" s="214"/>
      <c r="BA58" s="214"/>
      <c r="BB58" s="214"/>
      <c r="BC58" s="214"/>
      <c r="BD58" s="214"/>
      <c r="BE58" s="214"/>
      <c r="BF58" s="214"/>
      <c r="BG58" s="214"/>
      <c r="BH58" s="214"/>
    </row>
    <row r="59" spans="2:103" ht="16.899999999999999">
      <c r="C59" s="29"/>
      <c r="D59" s="29"/>
      <c r="E59" s="4" t="s">
        <v>352</v>
      </c>
      <c r="G59" s="4" t="s">
        <v>97</v>
      </c>
      <c r="J59" s="6" t="s">
        <v>353</v>
      </c>
      <c r="L59" s="214"/>
      <c r="M59" s="214"/>
      <c r="N59" s="214"/>
      <c r="O59" s="214"/>
      <c r="P59" s="214"/>
      <c r="Q59" s="214"/>
      <c r="R59" s="214"/>
      <c r="S59" s="214"/>
      <c r="T59" s="214"/>
      <c r="U59" s="214"/>
      <c r="V59" s="214"/>
      <c r="W59" s="214"/>
      <c r="X59" s="214"/>
      <c r="Y59" s="214"/>
      <c r="Z59" s="214"/>
      <c r="AA59" s="214"/>
      <c r="AB59" s="214"/>
      <c r="AC59" s="214"/>
      <c r="AD59" s="214"/>
      <c r="AE59" s="214"/>
      <c r="AF59" s="214"/>
      <c r="AG59" s="214"/>
      <c r="AH59" s="214"/>
      <c r="AI59" s="214"/>
      <c r="AJ59" s="214"/>
      <c r="AK59" s="214"/>
      <c r="AL59" s="214"/>
      <c r="AM59" s="214"/>
      <c r="AN59" s="214"/>
      <c r="AO59" s="214"/>
      <c r="AP59" s="214"/>
      <c r="AQ59" s="214"/>
      <c r="AR59" s="214"/>
      <c r="AS59" s="214"/>
      <c r="AT59" s="214"/>
      <c r="AU59" s="214"/>
      <c r="AV59" s="214"/>
      <c r="AW59" s="214"/>
      <c r="AX59" s="214"/>
      <c r="AY59" s="214"/>
      <c r="AZ59" s="214"/>
      <c r="BA59" s="214"/>
      <c r="BB59" s="214"/>
      <c r="BC59" s="214"/>
      <c r="BD59" s="214"/>
      <c r="BE59" s="214"/>
      <c r="BF59" s="214"/>
      <c r="BG59" s="214"/>
      <c r="BH59" s="214"/>
    </row>
    <row r="60" spans="2:103" ht="16.899999999999999">
      <c r="C60" s="29"/>
      <c r="D60" s="29"/>
      <c r="E60" s="4" t="s">
        <v>231</v>
      </c>
      <c r="G60" s="4" t="s">
        <v>97</v>
      </c>
      <c r="J60" s="6" t="s">
        <v>354</v>
      </c>
      <c r="L60" s="214"/>
      <c r="M60" s="214"/>
      <c r="N60" s="214"/>
      <c r="O60" s="214"/>
      <c r="P60" s="214"/>
      <c r="Q60" s="214"/>
      <c r="R60" s="214"/>
      <c r="S60" s="214"/>
      <c r="T60" s="214"/>
      <c r="U60" s="214"/>
      <c r="V60" s="214"/>
      <c r="W60" s="214"/>
      <c r="X60" s="214"/>
      <c r="Y60" s="214"/>
      <c r="Z60" s="214"/>
      <c r="AA60" s="214"/>
      <c r="AB60" s="214"/>
      <c r="AC60" s="214"/>
      <c r="AD60" s="214"/>
      <c r="AE60" s="214"/>
      <c r="AF60" s="214"/>
      <c r="AG60" s="214"/>
      <c r="AH60" s="214"/>
      <c r="AI60" s="214"/>
      <c r="AJ60" s="214"/>
      <c r="AK60" s="214"/>
      <c r="AL60" s="214"/>
      <c r="AM60" s="214"/>
      <c r="AN60" s="214"/>
      <c r="AO60" s="214"/>
      <c r="AP60" s="214"/>
      <c r="AQ60" s="214"/>
      <c r="AR60" s="214"/>
      <c r="AS60" s="214"/>
      <c r="AT60" s="214"/>
      <c r="AU60" s="214"/>
      <c r="AV60" s="214"/>
      <c r="AW60" s="214"/>
      <c r="AX60" s="214"/>
      <c r="AY60" s="214"/>
      <c r="AZ60" s="214"/>
      <c r="BA60" s="214"/>
      <c r="BB60" s="214"/>
      <c r="BC60" s="214"/>
      <c r="BD60" s="214"/>
      <c r="BE60" s="214"/>
      <c r="BF60" s="214"/>
      <c r="BG60" s="214"/>
      <c r="BH60" s="214"/>
    </row>
    <row r="61" spans="2:103" ht="16.899999999999999">
      <c r="C61" s="29"/>
      <c r="D61" s="29"/>
      <c r="E61" s="4" t="s">
        <v>232</v>
      </c>
      <c r="G61" s="4" t="s">
        <v>97</v>
      </c>
      <c r="J61" s="6" t="s">
        <v>355</v>
      </c>
      <c r="L61" s="214"/>
      <c r="M61" s="214"/>
      <c r="N61" s="214"/>
      <c r="O61" s="214"/>
      <c r="P61" s="214"/>
      <c r="Q61" s="214"/>
      <c r="R61" s="214"/>
      <c r="S61" s="214"/>
      <c r="T61" s="214"/>
      <c r="U61" s="214"/>
      <c r="V61" s="214"/>
      <c r="W61" s="214"/>
      <c r="X61" s="214"/>
      <c r="Y61" s="214"/>
      <c r="Z61" s="214"/>
      <c r="AA61" s="214"/>
      <c r="AB61" s="214"/>
      <c r="AC61" s="214"/>
      <c r="AD61" s="214"/>
      <c r="AE61" s="214"/>
      <c r="AF61" s="214"/>
      <c r="AG61" s="214"/>
      <c r="AH61" s="214"/>
      <c r="AI61" s="214"/>
      <c r="AJ61" s="214"/>
      <c r="AK61" s="214"/>
      <c r="AL61" s="214"/>
      <c r="AM61" s="214"/>
      <c r="AN61" s="214"/>
      <c r="AO61" s="214"/>
      <c r="AP61" s="214"/>
      <c r="AQ61" s="214"/>
      <c r="AR61" s="214"/>
      <c r="AS61" s="214"/>
      <c r="AT61" s="214"/>
      <c r="AU61" s="214"/>
      <c r="AV61" s="214"/>
      <c r="AW61" s="214"/>
      <c r="AX61" s="214"/>
      <c r="AY61" s="214"/>
      <c r="AZ61" s="214"/>
      <c r="BA61" s="214"/>
      <c r="BB61" s="214"/>
      <c r="BC61" s="214"/>
      <c r="BD61" s="214"/>
      <c r="BE61" s="214"/>
      <c r="BF61" s="214"/>
      <c r="BG61" s="214"/>
      <c r="BH61" s="214"/>
    </row>
    <row r="62" spans="2:103" ht="16.899999999999999">
      <c r="C62" s="29"/>
      <c r="D62" s="29"/>
      <c r="E62" s="4" t="s">
        <v>233</v>
      </c>
      <c r="G62" s="4" t="s">
        <v>97</v>
      </c>
      <c r="J62" s="6" t="s">
        <v>356</v>
      </c>
      <c r="L62" s="214"/>
      <c r="M62" s="214"/>
      <c r="N62" s="214"/>
      <c r="O62" s="214"/>
      <c r="P62" s="214"/>
      <c r="Q62" s="214"/>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214"/>
      <c r="AO62" s="214"/>
      <c r="AP62" s="214"/>
      <c r="AQ62" s="214"/>
      <c r="AR62" s="214"/>
      <c r="AS62" s="214"/>
      <c r="AT62" s="214"/>
      <c r="AU62" s="214"/>
      <c r="AV62" s="214"/>
      <c r="AW62" s="214"/>
      <c r="AX62" s="214"/>
      <c r="AY62" s="214"/>
      <c r="AZ62" s="214"/>
      <c r="BA62" s="214"/>
      <c r="BB62" s="214"/>
      <c r="BC62" s="214"/>
      <c r="BD62" s="214"/>
      <c r="BE62" s="214"/>
      <c r="BF62" s="214"/>
      <c r="BG62" s="214"/>
      <c r="BH62" s="214"/>
    </row>
    <row r="63" spans="2:103" ht="16.899999999999999">
      <c r="C63" s="29"/>
      <c r="D63" s="29"/>
      <c r="E63" s="4" t="s">
        <v>234</v>
      </c>
      <c r="G63" s="4" t="s">
        <v>97</v>
      </c>
      <c r="J63" s="6" t="s">
        <v>357</v>
      </c>
      <c r="L63" s="214"/>
      <c r="M63" s="214"/>
      <c r="N63" s="214"/>
      <c r="O63" s="214"/>
      <c r="P63" s="214"/>
      <c r="Q63" s="214"/>
      <c r="R63" s="214"/>
      <c r="S63" s="214"/>
      <c r="T63" s="214"/>
      <c r="U63" s="214"/>
      <c r="V63" s="214"/>
      <c r="W63" s="214"/>
      <c r="X63" s="214"/>
      <c r="Y63" s="214"/>
      <c r="Z63" s="214"/>
      <c r="AA63" s="214"/>
      <c r="AB63" s="214"/>
      <c r="AC63" s="214"/>
      <c r="AD63" s="214"/>
      <c r="AE63" s="214"/>
      <c r="AF63" s="214"/>
      <c r="AG63" s="214"/>
      <c r="AH63" s="214"/>
      <c r="AI63" s="214"/>
      <c r="AJ63" s="214"/>
      <c r="AK63" s="214"/>
      <c r="AL63" s="214"/>
      <c r="AM63" s="214"/>
      <c r="AN63" s="214"/>
      <c r="AO63" s="214"/>
      <c r="AP63" s="214"/>
      <c r="AQ63" s="214"/>
      <c r="AR63" s="214"/>
      <c r="AS63" s="214"/>
      <c r="AT63" s="214"/>
      <c r="AU63" s="214"/>
      <c r="AV63" s="214"/>
      <c r="AW63" s="214"/>
      <c r="AX63" s="214"/>
      <c r="AY63" s="214"/>
      <c r="AZ63" s="214"/>
      <c r="BA63" s="214"/>
      <c r="BB63" s="214"/>
      <c r="BC63" s="214"/>
      <c r="BD63" s="214"/>
      <c r="BE63" s="214"/>
      <c r="BF63" s="214"/>
      <c r="BG63" s="214"/>
      <c r="BH63" s="214"/>
    </row>
    <row r="64" spans="2:103" ht="16.899999999999999">
      <c r="C64" s="29"/>
      <c r="D64" s="29"/>
      <c r="E64" s="4" t="s">
        <v>36</v>
      </c>
      <c r="G64" s="4" t="s">
        <v>97</v>
      </c>
      <c r="J64" s="6" t="s">
        <v>358</v>
      </c>
      <c r="L64" s="214"/>
      <c r="M64" s="214"/>
      <c r="N64" s="214"/>
      <c r="O64" s="214"/>
      <c r="P64" s="214"/>
      <c r="Q64" s="214"/>
      <c r="R64" s="214"/>
      <c r="S64" s="214"/>
      <c r="T64" s="214"/>
      <c r="U64" s="214"/>
      <c r="V64" s="214"/>
      <c r="W64" s="214"/>
      <c r="X64" s="214"/>
      <c r="Y64" s="214"/>
      <c r="Z64" s="214"/>
      <c r="AA64" s="214"/>
      <c r="AB64" s="214"/>
      <c r="AC64" s="214"/>
      <c r="AD64" s="214"/>
      <c r="AE64" s="214"/>
      <c r="AF64" s="214"/>
      <c r="AG64" s="214"/>
      <c r="AH64" s="214"/>
      <c r="AI64" s="214"/>
      <c r="AJ64" s="214"/>
      <c r="AK64" s="214"/>
      <c r="AL64" s="214"/>
      <c r="AM64" s="214"/>
      <c r="AN64" s="214"/>
      <c r="AO64" s="214"/>
      <c r="AP64" s="214"/>
      <c r="AQ64" s="214"/>
      <c r="AR64" s="214"/>
      <c r="AS64" s="214"/>
      <c r="AT64" s="214"/>
      <c r="AU64" s="214"/>
      <c r="AV64" s="214"/>
      <c r="AW64" s="214"/>
      <c r="AX64" s="214"/>
      <c r="AY64" s="214"/>
      <c r="AZ64" s="214"/>
      <c r="BA64" s="214"/>
      <c r="BB64" s="214"/>
      <c r="BC64" s="214"/>
      <c r="BD64" s="214"/>
      <c r="BE64" s="214"/>
      <c r="BF64" s="214"/>
      <c r="BG64" s="214"/>
      <c r="BH64" s="214"/>
    </row>
    <row r="65" spans="2:103" ht="16.899999999999999">
      <c r="C65" s="29"/>
      <c r="D65" s="29"/>
      <c r="E65" s="4" t="s">
        <v>359</v>
      </c>
      <c r="G65" s="4" t="s">
        <v>97</v>
      </c>
      <c r="J65" s="6" t="s">
        <v>360</v>
      </c>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14"/>
      <c r="BF65" s="214"/>
      <c r="BG65" s="214"/>
      <c r="BH65" s="214"/>
    </row>
    <row r="66" spans="2:103" ht="16.899999999999999">
      <c r="C66" s="29"/>
      <c r="D66" s="29"/>
      <c r="L66" s="107"/>
      <c r="M66" s="107"/>
      <c r="N66" s="107"/>
      <c r="O66" s="107"/>
      <c r="P66" s="107"/>
      <c r="Q66" s="107"/>
      <c r="R66" s="107"/>
      <c r="S66" s="107"/>
      <c r="T66" s="107"/>
      <c r="U66" s="107"/>
      <c r="V66" s="107"/>
      <c r="W66" s="107"/>
      <c r="X66" s="107"/>
      <c r="Y66" s="107"/>
      <c r="Z66" s="107"/>
      <c r="AA66" s="107"/>
      <c r="AB66" s="107"/>
      <c r="AC66" s="107"/>
      <c r="AD66" s="107"/>
      <c r="AE66" s="107"/>
      <c r="AF66" s="107"/>
      <c r="AG66" s="107"/>
      <c r="AH66" s="107"/>
      <c r="AI66" s="107"/>
      <c r="AJ66" s="107"/>
      <c r="AK66" s="107"/>
      <c r="AL66" s="107"/>
      <c r="AM66" s="107"/>
      <c r="AN66" s="107"/>
      <c r="AO66" s="107"/>
      <c r="AP66" s="107"/>
      <c r="AQ66" s="107"/>
      <c r="AR66" s="107"/>
      <c r="AS66" s="107"/>
      <c r="AT66" s="107"/>
      <c r="AU66" s="107"/>
      <c r="AV66" s="107"/>
      <c r="AW66" s="107"/>
      <c r="AX66" s="107"/>
      <c r="AY66" s="107"/>
      <c r="AZ66" s="107"/>
      <c r="BA66" s="107"/>
      <c r="BB66" s="107"/>
      <c r="BC66" s="107"/>
      <c r="BD66" s="107"/>
      <c r="BE66" s="107"/>
      <c r="BF66" s="107"/>
      <c r="BG66" s="107"/>
      <c r="BH66" s="107"/>
    </row>
    <row r="67" spans="2:103" ht="16.899999999999999">
      <c r="B67" s="225">
        <f>MAX($B$5:B66)+1</f>
        <v>3</v>
      </c>
      <c r="C67" s="225" t="s">
        <v>361</v>
      </c>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8"/>
      <c r="BJ67" s="8"/>
      <c r="BK67" s="8"/>
    </row>
    <row r="68" spans="2:103" ht="16.899999999999999">
      <c r="C68" s="29"/>
      <c r="D68" s="29"/>
    </row>
    <row r="69" spans="2:103" ht="16.899999999999999">
      <c r="B69" s="24"/>
      <c r="C69" s="228">
        <f>MAX($B$5:C68)+0.1</f>
        <v>3.1</v>
      </c>
      <c r="D69" s="227" t="s">
        <v>362</v>
      </c>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c r="AV69" s="37"/>
      <c r="AW69" s="37"/>
      <c r="AX69" s="37"/>
      <c r="AY69" s="37"/>
      <c r="AZ69" s="37"/>
      <c r="BA69" s="37"/>
      <c r="BB69" s="37"/>
      <c r="BC69" s="37"/>
      <c r="BD69" s="37"/>
      <c r="BE69" s="37"/>
      <c r="BF69" s="37"/>
      <c r="BG69" s="37"/>
      <c r="BH69" s="37"/>
      <c r="BI69" s="37"/>
      <c r="BJ69" s="37"/>
      <c r="BK69" s="37"/>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5"/>
    </row>
    <row r="70" spans="2:103" ht="16.899999999999999">
      <c r="C70" s="29"/>
      <c r="D70" s="29"/>
      <c r="E70" s="20"/>
      <c r="F70" s="20"/>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c r="AN70" s="73"/>
      <c r="AO70" s="73"/>
      <c r="AP70" s="73"/>
      <c r="AQ70" s="73"/>
      <c r="AR70" s="73"/>
      <c r="AS70" s="73"/>
      <c r="AT70" s="73"/>
      <c r="AU70" s="73"/>
      <c r="AV70" s="73"/>
      <c r="AW70" s="73"/>
      <c r="AX70" s="73"/>
      <c r="AY70" s="73"/>
      <c r="AZ70" s="73"/>
      <c r="BA70" s="73"/>
      <c r="BB70" s="73"/>
      <c r="BC70" s="73"/>
      <c r="BD70" s="73"/>
      <c r="BE70" s="73"/>
      <c r="BF70" s="73"/>
      <c r="BG70" s="73"/>
      <c r="BH70" s="73"/>
    </row>
    <row r="71" spans="2:103" ht="16.899999999999999">
      <c r="C71" s="29"/>
      <c r="D71" s="29"/>
      <c r="E71" s="20" t="s">
        <v>363</v>
      </c>
      <c r="F71" s="20"/>
      <c r="G71" s="4" t="s">
        <v>80</v>
      </c>
      <c r="J71" s="6" t="s">
        <v>272</v>
      </c>
      <c r="L71" s="88">
        <f>ModelInput!L84</f>
        <v>0</v>
      </c>
      <c r="M71" s="88">
        <f>ModelInput!M84</f>
        <v>0</v>
      </c>
      <c r="N71" s="88">
        <f>ModelInput!N84</f>
        <v>0</v>
      </c>
      <c r="O71" s="88">
        <f>ModelInput!O84</f>
        <v>0</v>
      </c>
      <c r="P71" s="88">
        <f>ModelInput!P84</f>
        <v>5.7297704491559243E-2</v>
      </c>
      <c r="Q71" s="88">
        <f>ModelInput!Q84</f>
        <v>6.0899999999999954E-2</v>
      </c>
      <c r="R71" s="214"/>
      <c r="S71" s="214"/>
      <c r="T71" s="214"/>
      <c r="U71" s="214"/>
      <c r="V71" s="214"/>
      <c r="W71" s="214"/>
      <c r="X71" s="214"/>
      <c r="Y71" s="214"/>
      <c r="Z71" s="214"/>
      <c r="AA71" s="214"/>
      <c r="AB71" s="214"/>
      <c r="AC71" s="214"/>
      <c r="AD71" s="214"/>
      <c r="AE71" s="214"/>
      <c r="AF71" s="214"/>
      <c r="AG71" s="214"/>
      <c r="AH71" s="214"/>
      <c r="AI71" s="214"/>
      <c r="AJ71" s="214"/>
      <c r="AK71" s="214"/>
      <c r="AL71" s="214"/>
      <c r="AM71" s="214"/>
      <c r="AN71" s="214"/>
      <c r="AO71" s="214"/>
      <c r="AP71" s="214"/>
      <c r="AQ71" s="214"/>
      <c r="AR71" s="214"/>
      <c r="AS71" s="214"/>
      <c r="AT71" s="214"/>
      <c r="AU71" s="214"/>
      <c r="AV71" s="214"/>
      <c r="AW71" s="214"/>
      <c r="AX71" s="214"/>
      <c r="AY71" s="214"/>
      <c r="AZ71" s="214"/>
      <c r="BA71" s="214"/>
      <c r="BB71" s="214"/>
      <c r="BC71" s="214"/>
      <c r="BD71" s="214"/>
      <c r="BE71" s="214"/>
      <c r="BF71" s="214"/>
      <c r="BG71" s="214"/>
      <c r="BH71" s="214"/>
    </row>
    <row r="72" spans="2:103" ht="16.899999999999999">
      <c r="C72" s="29"/>
      <c r="D72" s="29"/>
      <c r="E72" s="20" t="s">
        <v>364</v>
      </c>
      <c r="F72" s="20"/>
      <c r="G72" s="4" t="s">
        <v>80</v>
      </c>
      <c r="J72" s="6" t="s">
        <v>272</v>
      </c>
      <c r="L72" s="214"/>
      <c r="M72" s="214"/>
      <c r="N72" s="214"/>
      <c r="O72" s="214"/>
      <c r="P72" s="214"/>
      <c r="Q72" s="214"/>
      <c r="R72" s="214"/>
      <c r="S72" s="214"/>
      <c r="T72" s="214"/>
      <c r="U72" s="214"/>
      <c r="V72" s="214"/>
      <c r="W72" s="214"/>
      <c r="X72" s="214"/>
      <c r="Y72" s="214"/>
      <c r="Z72" s="214"/>
      <c r="AA72" s="214"/>
      <c r="AB72" s="214"/>
      <c r="AC72" s="214"/>
      <c r="AD72" s="214"/>
      <c r="AE72" s="214"/>
      <c r="AF72" s="214"/>
      <c r="AG72" s="214"/>
      <c r="AH72" s="214"/>
      <c r="AI72" s="214"/>
      <c r="AJ72" s="214"/>
      <c r="AK72" s="214"/>
      <c r="AL72" s="214"/>
      <c r="AM72" s="214"/>
      <c r="AN72" s="214"/>
      <c r="AO72" s="214"/>
      <c r="AP72" s="214"/>
      <c r="AQ72" s="214"/>
      <c r="AR72" s="214"/>
      <c r="AS72" s="214"/>
      <c r="AT72" s="214"/>
      <c r="AU72" s="214"/>
      <c r="AV72" s="214"/>
      <c r="AW72" s="214"/>
      <c r="AX72" s="214"/>
      <c r="AY72" s="214"/>
      <c r="AZ72" s="214"/>
      <c r="BA72" s="214"/>
      <c r="BB72" s="214"/>
      <c r="BC72" s="214"/>
      <c r="BD72" s="214"/>
      <c r="BE72" s="214"/>
      <c r="BF72" s="214"/>
      <c r="BG72" s="214"/>
      <c r="BH72" s="214"/>
    </row>
    <row r="73" spans="2:103" ht="16.899999999999999">
      <c r="C73" s="29"/>
      <c r="D73" s="29"/>
      <c r="E73" s="20" t="s">
        <v>365</v>
      </c>
      <c r="F73" s="20"/>
      <c r="G73" s="4" t="s">
        <v>80</v>
      </c>
      <c r="J73" s="6" t="s">
        <v>366</v>
      </c>
      <c r="L73" s="214"/>
      <c r="M73" s="214"/>
      <c r="N73" s="214"/>
      <c r="O73" s="214"/>
      <c r="P73" s="214"/>
      <c r="Q73" s="214"/>
      <c r="R73" s="214"/>
      <c r="S73" s="214"/>
      <c r="T73" s="214"/>
      <c r="U73" s="214"/>
      <c r="V73" s="214"/>
      <c r="W73" s="214"/>
      <c r="X73" s="214"/>
      <c r="Y73" s="214"/>
      <c r="Z73" s="214"/>
      <c r="AA73" s="214"/>
      <c r="AB73" s="214"/>
      <c r="AC73" s="214"/>
      <c r="AD73" s="214"/>
      <c r="AE73" s="214"/>
      <c r="AF73" s="214"/>
      <c r="AG73" s="214"/>
      <c r="AH73" s="214"/>
      <c r="AI73" s="214"/>
      <c r="AJ73" s="214"/>
      <c r="AK73" s="214"/>
      <c r="AL73" s="214"/>
      <c r="AM73" s="214"/>
      <c r="AN73" s="214"/>
      <c r="AO73" s="214"/>
      <c r="AP73" s="214"/>
      <c r="AQ73" s="214"/>
      <c r="AR73" s="214"/>
      <c r="AS73" s="214"/>
      <c r="AT73" s="214"/>
      <c r="AU73" s="214"/>
      <c r="AV73" s="214"/>
      <c r="AW73" s="214"/>
      <c r="AX73" s="214"/>
      <c r="AY73" s="214"/>
      <c r="AZ73" s="214"/>
      <c r="BA73" s="214"/>
      <c r="BB73" s="214"/>
      <c r="BC73" s="214"/>
      <c r="BD73" s="214"/>
      <c r="BE73" s="214"/>
      <c r="BF73" s="214"/>
      <c r="BG73" s="214"/>
      <c r="BH73" s="214"/>
    </row>
    <row r="74" spans="2:103" ht="16.899999999999999">
      <c r="C74" s="29"/>
      <c r="D74" s="29"/>
      <c r="E74" s="20"/>
      <c r="F74" s="2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c r="AO74" s="90"/>
      <c r="AP74" s="90"/>
      <c r="AQ74" s="90"/>
      <c r="AR74" s="90"/>
      <c r="AS74" s="90"/>
      <c r="AT74" s="90"/>
      <c r="AU74" s="90"/>
      <c r="AV74" s="90"/>
      <c r="AW74" s="90"/>
      <c r="AX74" s="90"/>
      <c r="AY74" s="90"/>
      <c r="AZ74" s="90"/>
      <c r="BA74" s="90"/>
      <c r="BB74" s="90"/>
      <c r="BC74" s="90"/>
      <c r="BD74" s="90"/>
      <c r="BE74" s="90"/>
      <c r="BF74" s="90"/>
      <c r="BG74" s="90"/>
      <c r="BH74" s="90"/>
    </row>
    <row r="75" spans="2:103" ht="16.899999999999999">
      <c r="B75" s="24"/>
      <c r="C75" s="228">
        <f>MAX($B$5:C74)+0.1</f>
        <v>3.2</v>
      </c>
      <c r="D75" s="227" t="s">
        <v>367</v>
      </c>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5"/>
    </row>
    <row r="76" spans="2:103" ht="16.899999999999999">
      <c r="C76" s="29"/>
      <c r="D76" s="29"/>
    </row>
    <row r="77" spans="2:103" ht="16.899999999999999">
      <c r="C77" s="29"/>
      <c r="D77" s="29"/>
      <c r="E77" s="4" t="s">
        <v>368</v>
      </c>
      <c r="G77" s="4" t="s">
        <v>97</v>
      </c>
      <c r="L77" s="82">
        <f t="shared" ref="L77:Q77" si="9">SUM(L36,L35)</f>
        <v>0</v>
      </c>
      <c r="M77" s="82">
        <f t="shared" si="9"/>
        <v>0</v>
      </c>
      <c r="N77" s="82">
        <f t="shared" si="9"/>
        <v>0</v>
      </c>
      <c r="O77" s="82">
        <f t="shared" si="9"/>
        <v>0</v>
      </c>
      <c r="P77" s="82">
        <f t="shared" si="9"/>
        <v>228.01657205359245</v>
      </c>
      <c r="Q77" s="82">
        <f t="shared" si="9"/>
        <v>633.17549812935533</v>
      </c>
      <c r="R77" s="214"/>
      <c r="S77" s="214"/>
      <c r="T77" s="214"/>
      <c r="U77" s="214"/>
      <c r="V77" s="214"/>
      <c r="W77" s="214"/>
      <c r="X77" s="214"/>
      <c r="Y77" s="214"/>
      <c r="Z77" s="214"/>
      <c r="AA77" s="214"/>
      <c r="AB77" s="214"/>
      <c r="AC77" s="214"/>
      <c r="AD77" s="214"/>
      <c r="AE77" s="214"/>
      <c r="AF77" s="214"/>
      <c r="AG77" s="214"/>
      <c r="AH77" s="214"/>
      <c r="AI77" s="214"/>
      <c r="AJ77" s="214"/>
      <c r="AK77" s="214"/>
      <c r="AL77" s="214"/>
      <c r="AM77" s="214"/>
      <c r="AN77" s="214"/>
      <c r="AO77" s="214"/>
      <c r="AP77" s="214"/>
      <c r="AQ77" s="214"/>
      <c r="AR77" s="214"/>
      <c r="AS77" s="214"/>
      <c r="AT77" s="214"/>
      <c r="AU77" s="214"/>
      <c r="AV77" s="214"/>
      <c r="AW77" s="214"/>
      <c r="AX77" s="214"/>
      <c r="AY77" s="214"/>
      <c r="AZ77" s="214"/>
      <c r="BA77" s="214"/>
      <c r="BB77" s="214"/>
      <c r="BC77" s="214"/>
      <c r="BD77" s="214"/>
      <c r="BE77" s="214"/>
      <c r="BF77" s="214"/>
      <c r="BG77" s="214"/>
      <c r="BH77" s="214"/>
    </row>
    <row r="78" spans="2:103" ht="16.899999999999999">
      <c r="C78" s="29"/>
      <c r="D78" s="29"/>
      <c r="L78" s="85"/>
      <c r="M78" s="85"/>
      <c r="N78" s="85"/>
      <c r="O78" s="85"/>
      <c r="P78" s="85"/>
      <c r="Q78" s="85"/>
      <c r="R78" s="85"/>
      <c r="S78" s="85"/>
      <c r="T78" s="85"/>
      <c r="U78" s="85"/>
      <c r="V78" s="85"/>
      <c r="W78" s="85"/>
      <c r="X78" s="85"/>
      <c r="Y78" s="85"/>
      <c r="Z78" s="85"/>
      <c r="AA78" s="85"/>
      <c r="AB78" s="85"/>
      <c r="AC78" s="85"/>
      <c r="AD78" s="85"/>
      <c r="AE78" s="85"/>
      <c r="AF78" s="85"/>
      <c r="AG78" s="85"/>
      <c r="AH78" s="85"/>
      <c r="AI78" s="85"/>
      <c r="AJ78" s="85"/>
      <c r="AK78" s="85"/>
      <c r="AL78" s="85"/>
      <c r="AM78" s="85"/>
      <c r="AN78" s="85"/>
      <c r="AO78" s="85"/>
      <c r="AP78" s="85"/>
      <c r="AQ78" s="85"/>
      <c r="AR78" s="85"/>
      <c r="AS78" s="85"/>
      <c r="AT78" s="85"/>
      <c r="AU78" s="85"/>
      <c r="AV78" s="85"/>
      <c r="AW78" s="85"/>
      <c r="AX78" s="85"/>
      <c r="AY78" s="85"/>
      <c r="AZ78" s="85"/>
      <c r="BA78" s="85"/>
      <c r="BB78" s="85"/>
      <c r="BC78" s="85"/>
      <c r="BD78" s="85"/>
      <c r="BE78" s="85"/>
      <c r="BF78" s="85"/>
      <c r="BG78" s="85"/>
      <c r="BH78" s="85"/>
    </row>
    <row r="79" spans="2:103" ht="16.899999999999999">
      <c r="C79" s="29"/>
      <c r="D79" s="29"/>
      <c r="E79" s="4" t="s">
        <v>369</v>
      </c>
      <c r="G79" s="4" t="s">
        <v>97</v>
      </c>
      <c r="K79" s="82"/>
      <c r="L79" s="82">
        <f t="shared" ref="L79:Q79" si="10">L37</f>
        <v>0</v>
      </c>
      <c r="M79" s="82">
        <f t="shared" si="10"/>
        <v>0</v>
      </c>
      <c r="N79" s="82">
        <f t="shared" si="10"/>
        <v>0</v>
      </c>
      <c r="O79" s="82">
        <f t="shared" si="10"/>
        <v>0</v>
      </c>
      <c r="P79" s="82">
        <f t="shared" si="10"/>
        <v>381.46980186607561</v>
      </c>
      <c r="Q79" s="82">
        <f t="shared" si="10"/>
        <v>741.65813567841906</v>
      </c>
      <c r="R79" s="214"/>
      <c r="S79" s="214"/>
      <c r="T79" s="214"/>
      <c r="U79" s="214"/>
      <c r="V79" s="214"/>
      <c r="W79" s="214"/>
      <c r="X79" s="214"/>
      <c r="Y79" s="214"/>
      <c r="Z79" s="214"/>
      <c r="AA79" s="214"/>
      <c r="AB79" s="214"/>
      <c r="AC79" s="214"/>
      <c r="AD79" s="214"/>
      <c r="AE79" s="214"/>
      <c r="AF79" s="214"/>
      <c r="AG79" s="214"/>
      <c r="AH79" s="214"/>
      <c r="AI79" s="214"/>
      <c r="AJ79" s="214"/>
      <c r="AK79" s="214"/>
      <c r="AL79" s="214"/>
      <c r="AM79" s="214"/>
      <c r="AN79" s="214"/>
      <c r="AO79" s="214"/>
      <c r="AP79" s="214"/>
      <c r="AQ79" s="214"/>
      <c r="AR79" s="214"/>
      <c r="AS79" s="214"/>
      <c r="AT79" s="214"/>
      <c r="AU79" s="214"/>
      <c r="AV79" s="214"/>
      <c r="AW79" s="214"/>
      <c r="AX79" s="214"/>
      <c r="AY79" s="214"/>
      <c r="AZ79" s="214"/>
      <c r="BA79" s="214"/>
      <c r="BB79" s="214"/>
      <c r="BC79" s="214"/>
      <c r="BD79" s="214"/>
      <c r="BE79" s="214"/>
      <c r="BF79" s="214"/>
      <c r="BG79" s="214"/>
      <c r="BH79" s="214"/>
    </row>
    <row r="80" spans="2:103" ht="16.899999999999999">
      <c r="C80" s="29"/>
      <c r="D80" s="29"/>
      <c r="E80" s="4" t="s">
        <v>370</v>
      </c>
      <c r="G80" s="4" t="s">
        <v>97</v>
      </c>
      <c r="L80" s="82">
        <f>L79/(2+L71)</f>
        <v>0</v>
      </c>
      <c r="M80" s="82">
        <f>M79/(2+M71)</f>
        <v>0</v>
      </c>
      <c r="N80" s="82">
        <f t="shared" ref="N80" si="11">N79/(2+N71)</f>
        <v>0</v>
      </c>
      <c r="O80" s="82">
        <f>O79/(2+O71)</f>
        <v>0</v>
      </c>
      <c r="P80" s="82">
        <f>P79/(2+P71)</f>
        <v>185.42275191054668</v>
      </c>
      <c r="Q80" s="82">
        <f>Q79/(2+Q71)</f>
        <v>359.87099601068417</v>
      </c>
      <c r="R80" s="214"/>
      <c r="S80" s="214"/>
      <c r="T80" s="214"/>
      <c r="U80" s="214"/>
      <c r="V80" s="214"/>
      <c r="W80" s="214"/>
      <c r="X80" s="214"/>
      <c r="Y80" s="214"/>
      <c r="Z80" s="214"/>
      <c r="AA80" s="214"/>
      <c r="AB80" s="214"/>
      <c r="AC80" s="214"/>
      <c r="AD80" s="214"/>
      <c r="AE80" s="214"/>
      <c r="AF80" s="214"/>
      <c r="AG80" s="214"/>
      <c r="AH80" s="214"/>
      <c r="AI80" s="214"/>
      <c r="AJ80" s="214"/>
      <c r="AK80" s="214"/>
      <c r="AL80" s="214"/>
      <c r="AM80" s="214"/>
      <c r="AN80" s="214"/>
      <c r="AO80" s="214"/>
      <c r="AP80" s="214"/>
      <c r="AQ80" s="214"/>
      <c r="AR80" s="214"/>
      <c r="AS80" s="214"/>
      <c r="AT80" s="214"/>
      <c r="AU80" s="214"/>
      <c r="AV80" s="214"/>
      <c r="AW80" s="214"/>
      <c r="AX80" s="214"/>
      <c r="AY80" s="214"/>
      <c r="AZ80" s="214"/>
      <c r="BA80" s="214"/>
      <c r="BB80" s="214"/>
      <c r="BC80" s="214"/>
      <c r="BD80" s="214"/>
      <c r="BE80" s="214"/>
      <c r="BF80" s="214"/>
      <c r="BG80" s="214"/>
      <c r="BH80" s="214"/>
    </row>
    <row r="81" spans="2:103" ht="16.899999999999999">
      <c r="C81" s="29"/>
      <c r="D81" s="29"/>
    </row>
    <row r="82" spans="2:103" ht="16.899999999999999">
      <c r="C82" s="29"/>
      <c r="D82" s="29"/>
      <c r="E82" s="4" t="s">
        <v>371</v>
      </c>
      <c r="G82" s="4" t="s">
        <v>97</v>
      </c>
      <c r="L82" s="82">
        <f>L77+L80</f>
        <v>0</v>
      </c>
      <c r="M82" s="82">
        <f>M77+M80</f>
        <v>0</v>
      </c>
      <c r="N82" s="82">
        <f t="shared" ref="N82:Q82" si="12">N77+N80</f>
        <v>0</v>
      </c>
      <c r="O82" s="82">
        <f>O77+O80</f>
        <v>0</v>
      </c>
      <c r="P82" s="82">
        <f>P77+P80</f>
        <v>413.43932396413913</v>
      </c>
      <c r="Q82" s="82">
        <f t="shared" si="12"/>
        <v>993.0464941400395</v>
      </c>
      <c r="R82" s="214"/>
      <c r="S82" s="214"/>
      <c r="T82" s="214"/>
      <c r="U82" s="214"/>
      <c r="V82" s="214"/>
      <c r="W82" s="214"/>
      <c r="X82" s="214"/>
      <c r="Y82" s="214"/>
      <c r="Z82" s="214"/>
      <c r="AA82" s="214"/>
      <c r="AB82" s="214"/>
      <c r="AC82" s="214"/>
      <c r="AD82" s="214"/>
      <c r="AE82" s="214"/>
      <c r="AF82" s="214"/>
      <c r="AG82" s="214"/>
      <c r="AH82" s="214"/>
      <c r="AI82" s="214"/>
      <c r="AJ82" s="214"/>
      <c r="AK82" s="214"/>
      <c r="AL82" s="214"/>
      <c r="AM82" s="214"/>
      <c r="AN82" s="214"/>
      <c r="AO82" s="214"/>
      <c r="AP82" s="214"/>
      <c r="AQ82" s="214"/>
      <c r="AR82" s="214"/>
      <c r="AS82" s="214"/>
      <c r="AT82" s="214"/>
      <c r="AU82" s="214"/>
      <c r="AV82" s="214"/>
      <c r="AW82" s="214"/>
      <c r="AX82" s="214"/>
      <c r="AY82" s="214"/>
      <c r="AZ82" s="214"/>
      <c r="BA82" s="214"/>
      <c r="BB82" s="214"/>
      <c r="BC82" s="214"/>
      <c r="BD82" s="214"/>
      <c r="BE82" s="214"/>
      <c r="BF82" s="214"/>
      <c r="BG82" s="214"/>
      <c r="BH82" s="214"/>
    </row>
    <row r="83" spans="2:103" ht="16.899999999999999">
      <c r="C83" s="29"/>
      <c r="D83" s="29"/>
    </row>
    <row r="84" spans="2:103" ht="16.899999999999999">
      <c r="C84" s="29"/>
      <c r="D84" s="29"/>
      <c r="E84" s="4" t="s">
        <v>367</v>
      </c>
      <c r="G84" s="4" t="s">
        <v>97</v>
      </c>
      <c r="J84" s="6" t="s">
        <v>339</v>
      </c>
      <c r="L84" s="115">
        <f>L71*L82</f>
        <v>0</v>
      </c>
      <c r="M84" s="115">
        <f>M71*M82</f>
        <v>0</v>
      </c>
      <c r="N84" s="115">
        <f t="shared" ref="N84" si="13">N71*N82</f>
        <v>0</v>
      </c>
      <c r="O84" s="115">
        <f>O71*O82</f>
        <v>0</v>
      </c>
      <c r="P84" s="115">
        <f>P71*P82</f>
        <v>23.689124209687272</v>
      </c>
      <c r="Q84" s="115">
        <f>Q71*Q82</f>
        <v>60.476531493128363</v>
      </c>
      <c r="R84" s="214"/>
      <c r="S84" s="214"/>
      <c r="T84" s="214"/>
      <c r="U84" s="214"/>
      <c r="V84" s="214"/>
      <c r="W84" s="214"/>
      <c r="X84" s="214"/>
      <c r="Y84" s="214"/>
      <c r="Z84" s="214"/>
      <c r="AA84" s="214"/>
      <c r="AB84" s="214"/>
      <c r="AC84" s="214"/>
      <c r="AD84" s="214"/>
      <c r="AE84" s="214"/>
      <c r="AF84" s="214"/>
      <c r="AG84" s="214"/>
      <c r="AH84" s="214"/>
      <c r="AI84" s="214"/>
      <c r="AJ84" s="214"/>
      <c r="AK84" s="214"/>
      <c r="AL84" s="214"/>
      <c r="AM84" s="214"/>
      <c r="AN84" s="214"/>
      <c r="AO84" s="214"/>
      <c r="AP84" s="214"/>
      <c r="AQ84" s="214"/>
      <c r="AR84" s="214"/>
      <c r="AS84" s="214"/>
      <c r="AT84" s="214"/>
      <c r="AU84" s="214"/>
      <c r="AV84" s="214"/>
      <c r="AW84" s="214"/>
      <c r="AX84" s="214"/>
      <c r="AY84" s="214"/>
      <c r="AZ84" s="214"/>
      <c r="BA84" s="214"/>
      <c r="BB84" s="214"/>
      <c r="BC84" s="214"/>
      <c r="BD84" s="214"/>
      <c r="BE84" s="214"/>
      <c r="BF84" s="214"/>
      <c r="BG84" s="214"/>
      <c r="BH84" s="214"/>
    </row>
    <row r="85" spans="2:103" ht="16.899999999999999">
      <c r="C85" s="29"/>
      <c r="D85" s="29"/>
      <c r="E85" s="20"/>
      <c r="F85" s="20"/>
      <c r="L85" s="200"/>
      <c r="M85" s="200"/>
      <c r="N85" s="201"/>
      <c r="O85" s="90"/>
      <c r="P85" s="90"/>
      <c r="Q85" s="90"/>
      <c r="R85" s="90"/>
      <c r="S85" s="90"/>
      <c r="T85" s="90"/>
      <c r="U85" s="90"/>
      <c r="V85" s="90"/>
      <c r="W85" s="90"/>
      <c r="X85" s="90"/>
      <c r="Y85" s="90"/>
      <c r="Z85" s="90"/>
      <c r="AA85" s="90"/>
      <c r="AB85" s="90"/>
      <c r="AC85" s="90"/>
      <c r="AD85" s="90"/>
      <c r="AE85" s="90"/>
      <c r="AF85" s="90"/>
      <c r="AG85" s="90"/>
      <c r="AH85" s="90"/>
      <c r="AI85" s="90"/>
      <c r="AJ85" s="90"/>
      <c r="AK85" s="90"/>
      <c r="AL85" s="90"/>
      <c r="AM85" s="90"/>
      <c r="AN85" s="90"/>
      <c r="AO85" s="90"/>
      <c r="AP85" s="90"/>
      <c r="AQ85" s="90"/>
      <c r="AR85" s="90"/>
      <c r="AS85" s="90"/>
      <c r="AT85" s="90"/>
      <c r="AU85" s="90"/>
      <c r="AV85" s="90"/>
      <c r="AW85" s="90"/>
      <c r="AX85" s="90"/>
      <c r="AY85" s="90"/>
      <c r="AZ85" s="90"/>
      <c r="BA85" s="90"/>
      <c r="BB85" s="90"/>
      <c r="BC85" s="90"/>
      <c r="BD85" s="90"/>
      <c r="BE85" s="90"/>
      <c r="BF85" s="90"/>
      <c r="BG85" s="90"/>
      <c r="BH85" s="90"/>
    </row>
    <row r="86" spans="2:103" ht="16.899999999999999">
      <c r="B86" s="24"/>
      <c r="C86" s="228">
        <f>MAX($B$5:C85)+0.1</f>
        <v>3.3000000000000003</v>
      </c>
      <c r="D86" s="227" t="s">
        <v>372</v>
      </c>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24"/>
      <c r="BM86" s="24"/>
      <c r="BN86" s="24"/>
      <c r="BO86" s="24"/>
      <c r="BP86" s="24"/>
      <c r="BQ86" s="24"/>
      <c r="BR86" s="24"/>
      <c r="BS86" s="24"/>
      <c r="BT86" s="24"/>
      <c r="BU86" s="24"/>
      <c r="BV86" s="24"/>
      <c r="BW86" s="24"/>
      <c r="BX86" s="24"/>
      <c r="BY86" s="24"/>
      <c r="BZ86" s="24"/>
      <c r="CA86" s="24"/>
      <c r="CB86" s="24"/>
      <c r="CC86" s="24"/>
      <c r="CD86" s="24"/>
      <c r="CE86" s="24"/>
      <c r="CF86" s="24"/>
      <c r="CG86" s="24"/>
      <c r="CH86" s="24"/>
      <c r="CI86" s="24"/>
      <c r="CJ86" s="24"/>
      <c r="CK86" s="24"/>
      <c r="CL86" s="24"/>
      <c r="CM86" s="24"/>
      <c r="CN86" s="24"/>
      <c r="CO86" s="24"/>
      <c r="CP86" s="24"/>
      <c r="CQ86" s="24"/>
      <c r="CR86" s="24"/>
      <c r="CS86" s="24"/>
      <c r="CT86" s="24"/>
      <c r="CU86" s="24"/>
      <c r="CV86" s="24"/>
      <c r="CW86" s="24"/>
      <c r="CX86" s="24"/>
      <c r="CY86" s="25"/>
    </row>
    <row r="87" spans="2:103" ht="16.899999999999999">
      <c r="C87" s="29"/>
      <c r="D87" s="29"/>
    </row>
    <row r="88" spans="2:103" ht="16.899999999999999">
      <c r="C88" s="29"/>
      <c r="D88" s="29"/>
      <c r="E88" s="4" t="s">
        <v>368</v>
      </c>
      <c r="G88" s="4" t="s">
        <v>97</v>
      </c>
      <c r="L88" s="214"/>
      <c r="M88" s="214"/>
      <c r="N88" s="214"/>
      <c r="O88" s="214"/>
      <c r="P88" s="214"/>
      <c r="Q88" s="214"/>
      <c r="R88" s="214"/>
      <c r="S88" s="214"/>
      <c r="T88" s="214"/>
      <c r="U88" s="214"/>
      <c r="V88" s="214"/>
      <c r="W88" s="214"/>
      <c r="X88" s="214"/>
      <c r="Y88" s="214"/>
      <c r="Z88" s="214"/>
      <c r="AA88" s="214"/>
      <c r="AB88" s="214"/>
      <c r="AC88" s="214"/>
      <c r="AD88" s="214"/>
      <c r="AE88" s="214"/>
      <c r="AF88" s="214"/>
      <c r="AG88" s="214"/>
      <c r="AH88" s="214"/>
      <c r="AI88" s="214"/>
      <c r="AJ88" s="214"/>
      <c r="AK88" s="214"/>
      <c r="AL88" s="214"/>
      <c r="AM88" s="214"/>
      <c r="AN88" s="214"/>
      <c r="AO88" s="214"/>
      <c r="AP88" s="214"/>
      <c r="AQ88" s="214"/>
      <c r="AR88" s="214"/>
      <c r="AS88" s="214"/>
      <c r="AT88" s="214"/>
      <c r="AU88" s="214"/>
      <c r="AV88" s="214"/>
      <c r="AW88" s="214"/>
      <c r="AX88" s="214"/>
      <c r="AY88" s="214"/>
      <c r="AZ88" s="214"/>
      <c r="BA88" s="214"/>
      <c r="BB88" s="214"/>
      <c r="BC88" s="214"/>
      <c r="BD88" s="214"/>
      <c r="BE88" s="214"/>
      <c r="BF88" s="214"/>
      <c r="BG88" s="214"/>
      <c r="BH88" s="214"/>
    </row>
    <row r="89" spans="2:103" ht="16.899999999999999">
      <c r="C89" s="29"/>
      <c r="D89" s="29"/>
      <c r="L89" s="214"/>
      <c r="M89" s="214"/>
      <c r="N89" s="214"/>
      <c r="O89" s="214"/>
      <c r="P89" s="214"/>
      <c r="Q89" s="214"/>
      <c r="R89" s="214"/>
      <c r="S89" s="214"/>
      <c r="T89" s="214"/>
      <c r="U89" s="214"/>
      <c r="V89" s="214"/>
      <c r="W89" s="214"/>
      <c r="X89" s="214"/>
      <c r="Y89" s="214"/>
      <c r="Z89" s="214"/>
      <c r="AA89" s="214"/>
      <c r="AB89" s="214"/>
      <c r="AC89" s="214"/>
      <c r="AD89" s="214"/>
      <c r="AE89" s="214"/>
      <c r="AF89" s="214"/>
      <c r="AG89" s="214"/>
      <c r="AH89" s="214"/>
      <c r="AI89" s="214"/>
      <c r="AJ89" s="214"/>
      <c r="AK89" s="214"/>
      <c r="AL89" s="214"/>
      <c r="AM89" s="214"/>
      <c r="AN89" s="214"/>
      <c r="AO89" s="214"/>
      <c r="AP89" s="214"/>
      <c r="AQ89" s="214"/>
      <c r="AR89" s="214"/>
      <c r="AS89" s="214"/>
      <c r="AT89" s="214"/>
      <c r="AU89" s="214"/>
      <c r="AV89" s="214"/>
      <c r="AW89" s="214"/>
      <c r="AX89" s="214"/>
      <c r="AY89" s="214"/>
      <c r="AZ89" s="214"/>
      <c r="BA89" s="214"/>
      <c r="BB89" s="214"/>
      <c r="BC89" s="214"/>
      <c r="BD89" s="214"/>
      <c r="BE89" s="214"/>
      <c r="BF89" s="214"/>
      <c r="BG89" s="214"/>
      <c r="BH89" s="214"/>
    </row>
    <row r="90" spans="2:103" ht="16.899999999999999">
      <c r="C90" s="29"/>
      <c r="D90" s="29"/>
      <c r="E90" s="4" t="s">
        <v>369</v>
      </c>
      <c r="G90" s="4" t="s">
        <v>97</v>
      </c>
      <c r="K90" s="82"/>
      <c r="L90" s="214"/>
      <c r="M90" s="214"/>
      <c r="N90" s="214"/>
      <c r="O90" s="214"/>
      <c r="P90" s="214"/>
      <c r="Q90" s="214"/>
      <c r="R90" s="214"/>
      <c r="S90" s="214"/>
      <c r="T90" s="214"/>
      <c r="U90" s="214"/>
      <c r="V90" s="214"/>
      <c r="W90" s="214"/>
      <c r="X90" s="214"/>
      <c r="Y90" s="214"/>
      <c r="Z90" s="214"/>
      <c r="AA90" s="214"/>
      <c r="AB90" s="214"/>
      <c r="AC90" s="214"/>
      <c r="AD90" s="214"/>
      <c r="AE90" s="214"/>
      <c r="AF90" s="214"/>
      <c r="AG90" s="214"/>
      <c r="AH90" s="214"/>
      <c r="AI90" s="214"/>
      <c r="AJ90" s="214"/>
      <c r="AK90" s="214"/>
      <c r="AL90" s="214"/>
      <c r="AM90" s="214"/>
      <c r="AN90" s="214"/>
      <c r="AO90" s="214"/>
      <c r="AP90" s="214"/>
      <c r="AQ90" s="214"/>
      <c r="AR90" s="214"/>
      <c r="AS90" s="214"/>
      <c r="AT90" s="214"/>
      <c r="AU90" s="214"/>
      <c r="AV90" s="214"/>
      <c r="AW90" s="214"/>
      <c r="AX90" s="214"/>
      <c r="AY90" s="214"/>
      <c r="AZ90" s="214"/>
      <c r="BA90" s="214"/>
      <c r="BB90" s="214"/>
      <c r="BC90" s="214"/>
      <c r="BD90" s="214"/>
      <c r="BE90" s="214"/>
      <c r="BF90" s="214"/>
      <c r="BG90" s="214"/>
      <c r="BH90" s="214"/>
    </row>
    <row r="91" spans="2:103" ht="16.899999999999999">
      <c r="C91" s="29"/>
      <c r="D91" s="29"/>
      <c r="E91" s="4" t="s">
        <v>370</v>
      </c>
      <c r="G91" s="4" t="s">
        <v>97</v>
      </c>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4"/>
      <c r="AY91" s="214"/>
      <c r="AZ91" s="214"/>
      <c r="BA91" s="214"/>
      <c r="BB91" s="214"/>
      <c r="BC91" s="214"/>
      <c r="BD91" s="214"/>
      <c r="BE91" s="214"/>
      <c r="BF91" s="214"/>
      <c r="BG91" s="214"/>
      <c r="BH91" s="214"/>
    </row>
    <row r="92" spans="2:103" ht="16.899999999999999">
      <c r="C92" s="29"/>
      <c r="D92" s="29"/>
      <c r="L92" s="214"/>
      <c r="M92" s="214"/>
      <c r="N92" s="214"/>
      <c r="O92" s="214"/>
      <c r="P92" s="214"/>
      <c r="Q92" s="214"/>
      <c r="R92" s="214"/>
      <c r="S92" s="214"/>
      <c r="T92" s="214"/>
      <c r="U92" s="214"/>
      <c r="V92" s="214"/>
      <c r="W92" s="214"/>
      <c r="X92" s="214"/>
      <c r="Y92" s="214"/>
      <c r="Z92" s="214"/>
      <c r="AA92" s="214"/>
      <c r="AB92" s="214"/>
      <c r="AC92" s="214"/>
      <c r="AD92" s="214"/>
      <c r="AE92" s="214"/>
      <c r="AF92" s="214"/>
      <c r="AG92" s="214"/>
      <c r="AH92" s="214"/>
      <c r="AI92" s="214"/>
      <c r="AJ92" s="214"/>
      <c r="AK92" s="214"/>
      <c r="AL92" s="214"/>
      <c r="AM92" s="214"/>
      <c r="AN92" s="214"/>
      <c r="AO92" s="214"/>
      <c r="AP92" s="214"/>
      <c r="AQ92" s="214"/>
      <c r="AR92" s="214"/>
      <c r="AS92" s="214"/>
      <c r="AT92" s="214"/>
      <c r="AU92" s="214"/>
      <c r="AV92" s="214"/>
      <c r="AW92" s="214"/>
      <c r="AX92" s="214"/>
      <c r="AY92" s="214"/>
      <c r="AZ92" s="214"/>
      <c r="BA92" s="214"/>
      <c r="BB92" s="214"/>
      <c r="BC92" s="214"/>
      <c r="BD92" s="214"/>
      <c r="BE92" s="214"/>
      <c r="BF92" s="214"/>
      <c r="BG92" s="214"/>
      <c r="BH92" s="214"/>
    </row>
    <row r="93" spans="2:103" ht="16.899999999999999">
      <c r="C93" s="29"/>
      <c r="D93" s="29"/>
      <c r="E93" s="4" t="s">
        <v>371</v>
      </c>
      <c r="G93" s="4" t="s">
        <v>97</v>
      </c>
      <c r="L93" s="214"/>
      <c r="M93" s="214"/>
      <c r="N93" s="214"/>
      <c r="O93" s="214"/>
      <c r="P93" s="214"/>
      <c r="Q93" s="214"/>
      <c r="R93" s="214"/>
      <c r="S93" s="214"/>
      <c r="T93" s="214"/>
      <c r="U93" s="214"/>
      <c r="V93" s="214"/>
      <c r="W93" s="214"/>
      <c r="X93" s="214"/>
      <c r="Y93" s="214"/>
      <c r="Z93" s="214"/>
      <c r="AA93" s="214"/>
      <c r="AB93" s="214"/>
      <c r="AC93" s="214"/>
      <c r="AD93" s="214"/>
      <c r="AE93" s="214"/>
      <c r="AF93" s="214"/>
      <c r="AG93" s="214"/>
      <c r="AH93" s="214"/>
      <c r="AI93" s="214"/>
      <c r="AJ93" s="214"/>
      <c r="AK93" s="214"/>
      <c r="AL93" s="214"/>
      <c r="AM93" s="214"/>
      <c r="AN93" s="214"/>
      <c r="AO93" s="214"/>
      <c r="AP93" s="214"/>
      <c r="AQ93" s="214"/>
      <c r="AR93" s="214"/>
      <c r="AS93" s="214"/>
      <c r="AT93" s="214"/>
      <c r="AU93" s="214"/>
      <c r="AV93" s="214"/>
      <c r="AW93" s="214"/>
      <c r="AX93" s="214"/>
      <c r="AY93" s="214"/>
      <c r="AZ93" s="214"/>
      <c r="BA93" s="214"/>
      <c r="BB93" s="214"/>
      <c r="BC93" s="214"/>
      <c r="BD93" s="214"/>
      <c r="BE93" s="214"/>
      <c r="BF93" s="214"/>
      <c r="BG93" s="214"/>
      <c r="BH93" s="214"/>
    </row>
    <row r="94" spans="2:103" ht="16.899999999999999">
      <c r="C94" s="29"/>
      <c r="D94" s="29"/>
      <c r="L94" s="214"/>
      <c r="M94" s="214"/>
      <c r="N94" s="214"/>
      <c r="O94" s="214"/>
      <c r="P94" s="214"/>
      <c r="Q94" s="214"/>
      <c r="R94" s="214"/>
      <c r="S94" s="214"/>
      <c r="T94" s="214"/>
      <c r="U94" s="214"/>
      <c r="V94" s="214"/>
      <c r="W94" s="214"/>
      <c r="X94" s="214"/>
      <c r="Y94" s="214"/>
      <c r="Z94" s="214"/>
      <c r="AA94" s="214"/>
      <c r="AB94" s="214"/>
      <c r="AC94" s="214"/>
      <c r="AD94" s="214"/>
      <c r="AE94" s="214"/>
      <c r="AF94" s="214"/>
      <c r="AG94" s="214"/>
      <c r="AH94" s="214"/>
      <c r="AI94" s="214"/>
      <c r="AJ94" s="214"/>
      <c r="AK94" s="214"/>
      <c r="AL94" s="214"/>
      <c r="AM94" s="214"/>
      <c r="AN94" s="214"/>
      <c r="AO94" s="214"/>
      <c r="AP94" s="214"/>
      <c r="AQ94" s="214"/>
      <c r="AR94" s="214"/>
      <c r="AS94" s="214"/>
      <c r="AT94" s="214"/>
      <c r="AU94" s="214"/>
      <c r="AV94" s="214"/>
      <c r="AW94" s="214"/>
      <c r="AX94" s="214"/>
      <c r="AY94" s="214"/>
      <c r="AZ94" s="214"/>
      <c r="BA94" s="214"/>
      <c r="BB94" s="214"/>
      <c r="BC94" s="214"/>
      <c r="BD94" s="214"/>
      <c r="BE94" s="214"/>
      <c r="BF94" s="214"/>
      <c r="BG94" s="214"/>
      <c r="BH94" s="214"/>
    </row>
    <row r="95" spans="2:103" ht="16.899999999999999">
      <c r="C95" s="29"/>
      <c r="D95" s="29"/>
      <c r="E95" s="4" t="s">
        <v>373</v>
      </c>
      <c r="G95" s="4" t="s">
        <v>97</v>
      </c>
      <c r="J95" s="6" t="s">
        <v>339</v>
      </c>
      <c r="L95" s="214"/>
      <c r="M95" s="214"/>
      <c r="N95" s="214"/>
      <c r="O95" s="214"/>
      <c r="P95" s="214"/>
      <c r="Q95" s="214"/>
      <c r="R95" s="214"/>
      <c r="S95" s="214"/>
      <c r="T95" s="214"/>
      <c r="U95" s="214"/>
      <c r="V95" s="214"/>
      <c r="W95" s="214"/>
      <c r="X95" s="214"/>
      <c r="Y95" s="214"/>
      <c r="Z95" s="214"/>
      <c r="AA95" s="214"/>
      <c r="AB95" s="214"/>
      <c r="AC95" s="214"/>
      <c r="AD95" s="214"/>
      <c r="AE95" s="214"/>
      <c r="AF95" s="214"/>
      <c r="AG95" s="214"/>
      <c r="AH95" s="214"/>
      <c r="AI95" s="214"/>
      <c r="AJ95" s="214"/>
      <c r="AK95" s="214"/>
      <c r="AL95" s="214"/>
      <c r="AM95" s="214"/>
      <c r="AN95" s="214"/>
      <c r="AO95" s="214"/>
      <c r="AP95" s="214"/>
      <c r="AQ95" s="214"/>
      <c r="AR95" s="214"/>
      <c r="AS95" s="214"/>
      <c r="AT95" s="214"/>
      <c r="AU95" s="214"/>
      <c r="AV95" s="214"/>
      <c r="AW95" s="214"/>
      <c r="AX95" s="214"/>
      <c r="AY95" s="214"/>
      <c r="AZ95" s="214"/>
      <c r="BA95" s="214"/>
      <c r="BB95" s="214"/>
      <c r="BC95" s="214"/>
      <c r="BD95" s="214"/>
      <c r="BE95" s="214"/>
      <c r="BF95" s="214"/>
      <c r="BG95" s="214"/>
      <c r="BH95" s="214"/>
    </row>
    <row r="96" spans="2:103" ht="16.899999999999999">
      <c r="C96" s="29"/>
      <c r="D96" s="29"/>
      <c r="L96" s="85"/>
      <c r="N96" s="85"/>
      <c r="O96" s="202"/>
      <c r="P96" s="202"/>
    </row>
    <row r="97" spans="2:103" ht="16.899999999999999">
      <c r="B97" s="24"/>
      <c r="C97" s="228">
        <f>MAX($B$5:C84)+0.1</f>
        <v>3.3000000000000003</v>
      </c>
      <c r="D97" s="227" t="s">
        <v>374</v>
      </c>
      <c r="E97" s="37"/>
      <c r="F97" s="37"/>
      <c r="G97" s="37"/>
      <c r="H97" s="37"/>
      <c r="I97" s="37"/>
      <c r="J97" s="37"/>
      <c r="K97" s="37"/>
      <c r="L97" s="203"/>
      <c r="M97" s="37"/>
      <c r="N97" s="37"/>
      <c r="O97" s="205"/>
      <c r="P97" s="205"/>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24"/>
      <c r="BM97" s="24"/>
      <c r="BN97" s="24"/>
      <c r="BO97" s="24"/>
      <c r="BP97" s="24"/>
      <c r="BQ97" s="24"/>
      <c r="BR97" s="24"/>
      <c r="BS97" s="24"/>
      <c r="BT97" s="24"/>
      <c r="BU97" s="24"/>
      <c r="BV97" s="24"/>
      <c r="BW97" s="24"/>
      <c r="BX97" s="24"/>
      <c r="BY97" s="24"/>
      <c r="BZ97" s="24"/>
      <c r="CA97" s="24"/>
      <c r="CB97" s="24"/>
      <c r="CC97" s="24"/>
      <c r="CD97" s="24"/>
      <c r="CE97" s="24"/>
      <c r="CF97" s="24"/>
      <c r="CG97" s="24"/>
      <c r="CH97" s="24"/>
      <c r="CI97" s="24"/>
      <c r="CJ97" s="24"/>
      <c r="CK97" s="24"/>
      <c r="CL97" s="24"/>
      <c r="CM97" s="24"/>
      <c r="CN97" s="24"/>
      <c r="CO97" s="24"/>
      <c r="CP97" s="24"/>
      <c r="CQ97" s="24"/>
      <c r="CR97" s="24"/>
      <c r="CS97" s="24"/>
      <c r="CT97" s="24"/>
      <c r="CU97" s="24"/>
      <c r="CV97" s="24"/>
      <c r="CW97" s="24"/>
      <c r="CX97" s="24"/>
      <c r="CY97" s="25"/>
    </row>
    <row r="98" spans="2:103" ht="16.899999999999999">
      <c r="C98" s="64"/>
      <c r="D98" s="64"/>
      <c r="E98" s="64"/>
      <c r="F98" s="64"/>
      <c r="G98" s="64"/>
      <c r="H98" s="64"/>
      <c r="I98" s="64"/>
      <c r="J98" s="64"/>
      <c r="K98" s="64"/>
      <c r="L98" s="64"/>
      <c r="M98" s="64"/>
      <c r="N98" s="64"/>
      <c r="O98" s="204"/>
      <c r="P98" s="204"/>
      <c r="Q98" s="204"/>
      <c r="R98" s="64"/>
      <c r="S98" s="64"/>
      <c r="T98" s="64"/>
      <c r="U98" s="64"/>
      <c r="V98" s="64"/>
      <c r="W98" s="64"/>
      <c r="X98" s="64"/>
      <c r="Y98" s="64"/>
      <c r="Z98" s="64"/>
      <c r="AA98" s="64"/>
      <c r="AB98" s="64"/>
      <c r="AC98" s="64"/>
      <c r="AD98" s="64"/>
      <c r="AE98" s="64"/>
      <c r="AF98" s="64"/>
      <c r="AG98" s="64"/>
      <c r="AH98" s="64"/>
      <c r="AI98" s="64"/>
      <c r="AJ98" s="64"/>
      <c r="AK98" s="64"/>
      <c r="AL98" s="64"/>
      <c r="AM98" s="64"/>
      <c r="AN98" s="64"/>
      <c r="AO98" s="64"/>
      <c r="AP98" s="64"/>
      <c r="AQ98" s="64"/>
      <c r="AR98" s="64"/>
      <c r="AS98" s="64"/>
      <c r="AT98" s="64"/>
      <c r="AU98" s="64"/>
      <c r="AV98" s="64"/>
      <c r="AW98" s="64"/>
      <c r="AX98" s="64"/>
      <c r="AY98" s="64"/>
      <c r="AZ98" s="64"/>
      <c r="BA98" s="64"/>
      <c r="BB98" s="64"/>
      <c r="BC98" s="64"/>
      <c r="BD98" s="64"/>
      <c r="BE98" s="64"/>
      <c r="BF98" s="64"/>
      <c r="BG98" s="64"/>
      <c r="BH98" s="64"/>
      <c r="BI98" s="64"/>
      <c r="BJ98" s="64"/>
      <c r="BK98" s="64"/>
    </row>
    <row r="99" spans="2:103" ht="16.899999999999999">
      <c r="C99" s="29"/>
      <c r="D99" s="29"/>
      <c r="E99" s="4" t="s">
        <v>375</v>
      </c>
      <c r="G99" s="4" t="s">
        <v>97</v>
      </c>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4"/>
      <c r="AY99" s="214"/>
      <c r="AZ99" s="214"/>
      <c r="BA99" s="214"/>
      <c r="BB99" s="214"/>
      <c r="BC99" s="214"/>
      <c r="BD99" s="214"/>
      <c r="BE99" s="214"/>
      <c r="BF99" s="214"/>
      <c r="BG99" s="214"/>
      <c r="BH99" s="214"/>
    </row>
    <row r="100" spans="2:103" ht="16.899999999999999">
      <c r="C100" s="29"/>
      <c r="D100" s="29"/>
      <c r="E100" s="4" t="s">
        <v>376</v>
      </c>
      <c r="G100" s="4" t="s">
        <v>97</v>
      </c>
      <c r="L100" s="214"/>
      <c r="M100" s="214"/>
      <c r="N100" s="214"/>
      <c r="O100" s="214"/>
      <c r="P100" s="214"/>
      <c r="Q100" s="214"/>
      <c r="R100" s="214"/>
      <c r="S100" s="214"/>
      <c r="T100" s="214"/>
      <c r="U100" s="214"/>
      <c r="V100" s="214"/>
      <c r="W100" s="214"/>
      <c r="X100" s="214"/>
      <c r="Y100" s="214"/>
      <c r="Z100" s="214"/>
      <c r="AA100" s="214"/>
      <c r="AB100" s="214"/>
      <c r="AC100" s="214"/>
      <c r="AD100" s="214"/>
      <c r="AE100" s="214"/>
      <c r="AF100" s="214"/>
      <c r="AG100" s="214"/>
      <c r="AH100" s="214"/>
      <c r="AI100" s="214"/>
      <c r="AJ100" s="214"/>
      <c r="AK100" s="214"/>
      <c r="AL100" s="214"/>
      <c r="AM100" s="214"/>
      <c r="AN100" s="214"/>
      <c r="AO100" s="214"/>
      <c r="AP100" s="214"/>
      <c r="AQ100" s="214"/>
      <c r="AR100" s="214"/>
      <c r="AS100" s="214"/>
      <c r="AT100" s="214"/>
      <c r="AU100" s="214"/>
      <c r="AV100" s="214"/>
      <c r="AW100" s="214"/>
      <c r="AX100" s="214"/>
      <c r="AY100" s="214"/>
      <c r="AZ100" s="214"/>
      <c r="BA100" s="214"/>
      <c r="BB100" s="214"/>
      <c r="BC100" s="214"/>
      <c r="BD100" s="214"/>
      <c r="BE100" s="214"/>
      <c r="BF100" s="214"/>
      <c r="BG100" s="214"/>
      <c r="BH100" s="214"/>
    </row>
    <row r="101" spans="2:103" ht="16.899999999999999">
      <c r="C101" s="29"/>
      <c r="D101" s="29"/>
      <c r="E101" s="4" t="s">
        <v>377</v>
      </c>
      <c r="G101" s="4" t="s">
        <v>97</v>
      </c>
      <c r="L101" s="214"/>
      <c r="M101" s="214"/>
      <c r="N101" s="214"/>
      <c r="O101" s="214"/>
      <c r="P101" s="214"/>
      <c r="Q101" s="214"/>
      <c r="R101" s="214"/>
      <c r="S101" s="214"/>
      <c r="T101" s="214"/>
      <c r="U101" s="214"/>
      <c r="V101" s="214"/>
      <c r="W101" s="214"/>
      <c r="X101" s="214"/>
      <c r="Y101" s="214"/>
      <c r="Z101" s="214"/>
      <c r="AA101" s="214"/>
      <c r="AB101" s="214"/>
      <c r="AC101" s="214"/>
      <c r="AD101" s="214"/>
      <c r="AE101" s="214"/>
      <c r="AF101" s="214"/>
      <c r="AG101" s="214"/>
      <c r="AH101" s="214"/>
      <c r="AI101" s="214"/>
      <c r="AJ101" s="214"/>
      <c r="AK101" s="214"/>
      <c r="AL101" s="214"/>
      <c r="AM101" s="214"/>
      <c r="AN101" s="214"/>
      <c r="AO101" s="214"/>
      <c r="AP101" s="214"/>
      <c r="AQ101" s="214"/>
      <c r="AR101" s="214"/>
      <c r="AS101" s="214"/>
      <c r="AT101" s="214"/>
      <c r="AU101" s="214"/>
      <c r="AV101" s="214"/>
      <c r="AW101" s="214"/>
      <c r="AX101" s="214"/>
      <c r="AY101" s="214"/>
      <c r="AZ101" s="214"/>
      <c r="BA101" s="214"/>
      <c r="BB101" s="214"/>
      <c r="BC101" s="214"/>
      <c r="BD101" s="214"/>
      <c r="BE101" s="214"/>
      <c r="BF101" s="214"/>
      <c r="BG101" s="214"/>
      <c r="BH101" s="214"/>
    </row>
    <row r="102" spans="2:103" ht="16.899999999999999">
      <c r="C102" s="29"/>
      <c r="D102" s="29"/>
      <c r="L102" s="82"/>
      <c r="M102" s="82"/>
      <c r="N102" s="82"/>
      <c r="O102" s="82"/>
      <c r="P102" s="82"/>
      <c r="Q102" s="82"/>
      <c r="R102" s="82"/>
      <c r="S102" s="82"/>
      <c r="T102" s="82"/>
      <c r="U102" s="82"/>
      <c r="V102" s="82"/>
      <c r="W102" s="82"/>
      <c r="X102" s="82"/>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row>
    <row r="103" spans="2:103" ht="16.899999999999999">
      <c r="C103" s="29"/>
      <c r="D103" s="29"/>
      <c r="E103" s="4" t="s">
        <v>378</v>
      </c>
      <c r="G103" s="4" t="s">
        <v>97</v>
      </c>
      <c r="J103" s="6" t="s">
        <v>360</v>
      </c>
      <c r="L103" s="214"/>
      <c r="M103" s="214"/>
      <c r="N103" s="214"/>
      <c r="O103" s="214"/>
      <c r="P103" s="214"/>
      <c r="Q103" s="214"/>
      <c r="R103" s="214"/>
      <c r="S103" s="214"/>
      <c r="T103" s="214"/>
      <c r="U103" s="214"/>
      <c r="V103" s="214"/>
      <c r="W103" s="214"/>
      <c r="X103" s="214"/>
      <c r="Y103" s="214"/>
      <c r="Z103" s="214"/>
      <c r="AA103" s="214"/>
      <c r="AB103" s="214"/>
      <c r="AC103" s="214"/>
      <c r="AD103" s="214"/>
      <c r="AE103" s="214"/>
      <c r="AF103" s="214"/>
      <c r="AG103" s="214"/>
      <c r="AH103" s="214"/>
      <c r="AI103" s="214"/>
      <c r="AJ103" s="214"/>
      <c r="AK103" s="214"/>
      <c r="AL103" s="214"/>
      <c r="AM103" s="214"/>
      <c r="AN103" s="214"/>
      <c r="AO103" s="214"/>
      <c r="AP103" s="214"/>
      <c r="AQ103" s="214"/>
      <c r="AR103" s="214"/>
      <c r="AS103" s="214"/>
      <c r="AT103" s="214"/>
      <c r="AU103" s="214"/>
      <c r="AV103" s="214"/>
      <c r="AW103" s="214"/>
      <c r="AX103" s="214"/>
      <c r="AY103" s="214"/>
      <c r="AZ103" s="214"/>
      <c r="BA103" s="214"/>
      <c r="BB103" s="214"/>
      <c r="BC103" s="214"/>
      <c r="BD103" s="214"/>
      <c r="BE103" s="214"/>
      <c r="BF103" s="214"/>
      <c r="BG103" s="214"/>
      <c r="BH103" s="214"/>
    </row>
    <row r="104" spans="2:103" ht="16.899999999999999">
      <c r="C104" s="29"/>
      <c r="D104" s="29"/>
      <c r="L104" s="82"/>
      <c r="M104" s="82"/>
      <c r="N104" s="82"/>
      <c r="O104" s="82"/>
      <c r="P104" s="82"/>
      <c r="Q104" s="82"/>
      <c r="R104" s="82"/>
      <c r="S104" s="82"/>
      <c r="T104" s="82"/>
      <c r="U104" s="82"/>
      <c r="V104" s="82"/>
      <c r="W104" s="82"/>
      <c r="X104" s="82"/>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row>
    <row r="105" spans="2:103" s="9" customFormat="1" ht="16.899999999999999">
      <c r="C105" s="192"/>
      <c r="D105" s="192"/>
      <c r="E105" s="9" t="s">
        <v>379</v>
      </c>
      <c r="G105" s="9" t="s">
        <v>258</v>
      </c>
      <c r="H105" s="193"/>
      <c r="I105" s="193"/>
      <c r="J105" s="193"/>
      <c r="L105" s="214"/>
      <c r="M105" s="214"/>
      <c r="N105" s="214"/>
      <c r="O105" s="214"/>
      <c r="P105" s="214"/>
      <c r="Q105" s="214"/>
      <c r="R105" s="214"/>
      <c r="S105" s="214"/>
      <c r="T105" s="214"/>
      <c r="U105" s="214"/>
      <c r="V105" s="214"/>
      <c r="W105" s="214"/>
      <c r="X105" s="214"/>
      <c r="Y105" s="214"/>
      <c r="Z105" s="214"/>
      <c r="AA105" s="214"/>
      <c r="AB105" s="214"/>
      <c r="AC105" s="214"/>
      <c r="AD105" s="214"/>
      <c r="AE105" s="214"/>
      <c r="AF105" s="214"/>
      <c r="AG105" s="214"/>
      <c r="AH105" s="214"/>
      <c r="AI105" s="214"/>
      <c r="AJ105" s="214"/>
      <c r="AK105" s="214"/>
      <c r="AL105" s="214"/>
      <c r="AM105" s="214"/>
      <c r="AN105" s="214"/>
      <c r="AO105" s="214"/>
      <c r="AP105" s="214"/>
      <c r="AQ105" s="214"/>
      <c r="AR105" s="214"/>
      <c r="AS105" s="214"/>
      <c r="AT105" s="214"/>
      <c r="AU105" s="214"/>
      <c r="AV105" s="214"/>
      <c r="AW105" s="214"/>
      <c r="AX105" s="214"/>
      <c r="AY105" s="214"/>
      <c r="AZ105" s="214"/>
      <c r="BA105" s="214"/>
      <c r="BB105" s="214"/>
      <c r="BC105" s="214"/>
      <c r="BD105" s="214"/>
      <c r="BE105" s="214"/>
      <c r="BF105" s="214"/>
      <c r="BG105" s="214"/>
      <c r="BH105" s="214"/>
    </row>
    <row r="106" spans="2:103" ht="16.899999999999999">
      <c r="C106" s="29"/>
      <c r="D106" s="29"/>
      <c r="E106" s="4" t="s">
        <v>380</v>
      </c>
      <c r="G106" s="4" t="s">
        <v>97</v>
      </c>
      <c r="J106" s="6" t="s">
        <v>381</v>
      </c>
      <c r="L106" s="214"/>
      <c r="M106" s="214"/>
      <c r="N106" s="214"/>
      <c r="O106" s="214"/>
      <c r="P106" s="214"/>
      <c r="Q106" s="214"/>
      <c r="R106" s="214"/>
      <c r="S106" s="214"/>
      <c r="T106" s="214"/>
      <c r="U106" s="214"/>
      <c r="V106" s="214"/>
      <c r="W106" s="214"/>
      <c r="X106" s="214"/>
      <c r="Y106" s="214"/>
      <c r="Z106" s="214"/>
      <c r="AA106" s="214"/>
      <c r="AB106" s="214"/>
      <c r="AC106" s="214"/>
      <c r="AD106" s="214"/>
      <c r="AE106" s="214"/>
      <c r="AF106" s="214"/>
      <c r="AG106" s="214"/>
      <c r="AH106" s="214"/>
      <c r="AI106" s="214"/>
      <c r="AJ106" s="214"/>
      <c r="AK106" s="214"/>
      <c r="AL106" s="214"/>
      <c r="AM106" s="214"/>
      <c r="AN106" s="214"/>
      <c r="AO106" s="214"/>
      <c r="AP106" s="214"/>
      <c r="AQ106" s="214"/>
      <c r="AR106" s="214"/>
      <c r="AS106" s="214"/>
      <c r="AT106" s="214"/>
      <c r="AU106" s="214"/>
      <c r="AV106" s="214"/>
      <c r="AW106" s="214"/>
      <c r="AX106" s="214"/>
      <c r="AY106" s="214"/>
      <c r="AZ106" s="214"/>
      <c r="BA106" s="214"/>
      <c r="BB106" s="214"/>
      <c r="BC106" s="214"/>
      <c r="BD106" s="214"/>
      <c r="BE106" s="214"/>
      <c r="BF106" s="214"/>
      <c r="BG106" s="214"/>
      <c r="BH106" s="214"/>
    </row>
    <row r="107" spans="2:103" ht="16.899999999999999">
      <c r="C107" s="29"/>
      <c r="D107" s="29"/>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row>
    <row r="108" spans="2:103" ht="16.899999999999999">
      <c r="C108" s="29"/>
      <c r="D108" s="29"/>
      <c r="E108" s="4" t="s">
        <v>382</v>
      </c>
      <c r="G108" s="4" t="s">
        <v>97</v>
      </c>
      <c r="J108" s="6" t="s">
        <v>383</v>
      </c>
      <c r="L108" s="214"/>
      <c r="M108" s="214"/>
      <c r="N108" s="214"/>
      <c r="O108" s="214"/>
      <c r="P108" s="214"/>
      <c r="Q108" s="214"/>
      <c r="R108" s="214"/>
      <c r="S108" s="214"/>
      <c r="T108" s="214"/>
      <c r="U108" s="214"/>
      <c r="V108" s="214"/>
      <c r="W108" s="214"/>
      <c r="X108" s="214"/>
      <c r="Y108" s="214"/>
      <c r="Z108" s="214"/>
      <c r="AA108" s="214"/>
      <c r="AB108" s="214"/>
      <c r="AC108" s="214"/>
      <c r="AD108" s="214"/>
      <c r="AE108" s="214"/>
      <c r="AF108" s="214"/>
      <c r="AG108" s="214"/>
      <c r="AH108" s="214"/>
      <c r="AI108" s="214"/>
      <c r="AJ108" s="214"/>
      <c r="AK108" s="214"/>
      <c r="AL108" s="214"/>
      <c r="AM108" s="214"/>
      <c r="AN108" s="214"/>
      <c r="AO108" s="214"/>
      <c r="AP108" s="214"/>
      <c r="AQ108" s="214"/>
      <c r="AR108" s="214"/>
      <c r="AS108" s="214"/>
      <c r="AT108" s="214"/>
      <c r="AU108" s="214"/>
      <c r="AV108" s="214"/>
      <c r="AW108" s="214"/>
      <c r="AX108" s="214"/>
      <c r="AY108" s="214"/>
      <c r="AZ108" s="214"/>
      <c r="BA108" s="214"/>
      <c r="BB108" s="214"/>
      <c r="BC108" s="214"/>
      <c r="BD108" s="214"/>
      <c r="BE108" s="214"/>
      <c r="BF108" s="214"/>
      <c r="BG108" s="214"/>
      <c r="BH108" s="214"/>
    </row>
    <row r="109" spans="2:103" ht="16.899999999999999">
      <c r="C109" s="29"/>
      <c r="D109" s="29"/>
    </row>
    <row r="110" spans="2:103" ht="16.899999999999999">
      <c r="C110" s="29"/>
      <c r="D110" s="29"/>
      <c r="E110" s="4" t="s">
        <v>374</v>
      </c>
      <c r="G110" s="4" t="s">
        <v>97</v>
      </c>
      <c r="J110" s="6" t="s">
        <v>384</v>
      </c>
      <c r="L110" s="214"/>
      <c r="M110" s="214"/>
      <c r="N110" s="214"/>
      <c r="O110" s="214"/>
      <c r="P110" s="214"/>
      <c r="Q110" s="214"/>
      <c r="R110" s="214"/>
      <c r="S110" s="214"/>
      <c r="T110" s="214"/>
      <c r="U110" s="214"/>
      <c r="V110" s="214"/>
      <c r="W110" s="214"/>
      <c r="X110" s="214"/>
      <c r="Y110" s="214"/>
      <c r="Z110" s="214"/>
      <c r="AA110" s="214"/>
      <c r="AB110" s="214"/>
      <c r="AC110" s="214"/>
      <c r="AD110" s="214"/>
      <c r="AE110" s="214"/>
      <c r="AF110" s="214"/>
      <c r="AG110" s="214"/>
      <c r="AH110" s="214"/>
      <c r="AI110" s="214"/>
      <c r="AJ110" s="214"/>
      <c r="AK110" s="214"/>
      <c r="AL110" s="214"/>
      <c r="AM110" s="214"/>
      <c r="AN110" s="214"/>
      <c r="AO110" s="214"/>
      <c r="AP110" s="214"/>
      <c r="AQ110" s="214"/>
      <c r="AR110" s="214"/>
      <c r="AS110" s="214"/>
      <c r="AT110" s="214"/>
      <c r="AU110" s="214"/>
      <c r="AV110" s="214"/>
      <c r="AW110" s="214"/>
      <c r="AX110" s="214"/>
      <c r="AY110" s="214"/>
      <c r="AZ110" s="214"/>
      <c r="BA110" s="214"/>
      <c r="BB110" s="214"/>
      <c r="BC110" s="214"/>
      <c r="BD110" s="214"/>
      <c r="BE110" s="214"/>
      <c r="BF110" s="214"/>
      <c r="BG110" s="214"/>
      <c r="BH110" s="214"/>
    </row>
    <row r="111" spans="2:103" ht="16.899999999999999">
      <c r="H111" s="4"/>
      <c r="I111" s="4"/>
      <c r="J111" s="4"/>
    </row>
    <row r="112" spans="2:103" s="10" customFormat="1" ht="16.899999999999999">
      <c r="B112" s="30" t="s">
        <v>51</v>
      </c>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1"/>
      <c r="BJ112" s="31"/>
      <c r="BK112" s="31"/>
    </row>
    <row r="113" spans="3:59" ht="16.899999999999999">
      <c r="I113" s="4"/>
      <c r="J113" s="4"/>
      <c r="S113" s="148"/>
    </row>
    <row r="114" spans="3:59" ht="16.899999999999999">
      <c r="C114" s="29"/>
      <c r="D114" s="29"/>
      <c r="S114" s="149"/>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row>
    <row r="115" spans="3:59" ht="16.899999999999999" hidden="1">
      <c r="C115" s="29"/>
      <c r="D115" s="29"/>
      <c r="S115" s="148"/>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row>
    <row r="116" spans="3:59" ht="16.899999999999999" hidden="1">
      <c r="C116" s="29"/>
      <c r="D116" s="29"/>
      <c r="S116" s="148"/>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row>
    <row r="117" spans="3:59" ht="16.899999999999999" hidden="1">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row>
    <row r="118" spans="3:59" ht="15" hidden="1" customHeight="1">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row>
    <row r="119" spans="3:59" ht="15" hidden="1" customHeight="1">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row>
    <row r="120" spans="3:59" ht="15" hidden="1" customHeight="1">
      <c r="E120" s="150"/>
    </row>
    <row r="121" spans="3:59" ht="15" hidden="1" customHeight="1">
      <c r="L121" s="151"/>
      <c r="M121" s="151"/>
      <c r="N121" s="151"/>
      <c r="O121" s="151"/>
      <c r="P121" s="151"/>
      <c r="Q121" s="151"/>
      <c r="R121" s="151"/>
      <c r="S121" s="151"/>
      <c r="T121" s="151"/>
      <c r="U121" s="151"/>
      <c r="V121" s="151"/>
      <c r="W121" s="151"/>
      <c r="X121" s="151"/>
      <c r="Y121" s="151"/>
      <c r="Z121" s="151"/>
      <c r="AA121" s="151"/>
      <c r="AB121" s="151"/>
      <c r="AC121" s="151"/>
      <c r="AD121" s="151"/>
      <c r="AE121" s="151"/>
      <c r="AF121" s="151"/>
      <c r="AG121" s="151"/>
      <c r="AH121" s="151"/>
      <c r="AI121" s="151"/>
      <c r="AJ121" s="151"/>
      <c r="AK121" s="151"/>
      <c r="AL121" s="151"/>
      <c r="AM121" s="151"/>
      <c r="AN121" s="151"/>
      <c r="AO121" s="151"/>
      <c r="AP121" s="151"/>
      <c r="AQ121" s="151"/>
      <c r="AR121" s="151"/>
      <c r="AS121" s="151"/>
      <c r="AT121" s="151"/>
      <c r="AU121" s="151"/>
      <c r="AV121" s="151"/>
      <c r="AW121" s="151"/>
      <c r="AX121" s="151"/>
      <c r="AY121" s="151"/>
      <c r="AZ121" s="151"/>
      <c r="BA121" s="151"/>
      <c r="BB121" s="151"/>
      <c r="BC121" s="151"/>
      <c r="BD121" s="151"/>
      <c r="BE121" s="151"/>
      <c r="BF121" s="151"/>
      <c r="BG121" s="151"/>
    </row>
    <row r="122" spans="3:59" ht="15" hidden="1" customHeight="1">
      <c r="E122" s="18"/>
      <c r="L122" s="152"/>
      <c r="M122" s="152"/>
      <c r="N122" s="152"/>
      <c r="O122" s="152"/>
      <c r="P122" s="152"/>
      <c r="Q122" s="152"/>
      <c r="R122" s="152"/>
      <c r="S122" s="152"/>
      <c r="T122" s="152"/>
      <c r="U122" s="152"/>
      <c r="V122" s="152"/>
      <c r="W122" s="152"/>
      <c r="X122" s="152"/>
      <c r="Y122" s="152"/>
      <c r="Z122" s="152"/>
      <c r="AA122" s="152"/>
      <c r="AB122" s="152"/>
      <c r="AC122" s="152"/>
      <c r="AD122" s="152"/>
      <c r="AE122" s="152"/>
      <c r="AF122" s="152"/>
      <c r="AG122" s="152"/>
      <c r="AH122" s="152"/>
      <c r="AI122" s="152"/>
      <c r="AJ122" s="152"/>
      <c r="AK122" s="152"/>
      <c r="AL122" s="152"/>
      <c r="AM122" s="152"/>
      <c r="AN122" s="152"/>
      <c r="AO122" s="152"/>
      <c r="AP122" s="152"/>
      <c r="AQ122" s="152"/>
      <c r="AR122" s="152"/>
      <c r="AS122" s="152"/>
      <c r="AT122" s="152"/>
      <c r="AU122" s="152"/>
      <c r="AV122" s="152"/>
      <c r="AW122" s="152"/>
      <c r="AX122" s="152"/>
      <c r="AY122" s="152"/>
      <c r="AZ122" s="152"/>
      <c r="BA122" s="152"/>
      <c r="BB122" s="152"/>
    </row>
    <row r="123" spans="3:59" ht="15" hidden="1" customHeight="1">
      <c r="E123" s="85"/>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row>
    <row r="124" spans="3:59" ht="15" hidden="1" customHeight="1">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row>
    <row r="125" spans="3:59" ht="15" hidden="1" customHeight="1">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row>
    <row r="126" spans="3:59" ht="15" hidden="1" customHeight="1">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row>
    <row r="127" spans="3:59" ht="15" hidden="1" customHeight="1">
      <c r="L127" s="153"/>
      <c r="M127" s="153"/>
      <c r="N127" s="153"/>
      <c r="O127" s="153"/>
      <c r="P127" s="153"/>
      <c r="Q127" s="153"/>
      <c r="R127" s="153"/>
      <c r="S127" s="153"/>
      <c r="T127" s="153"/>
      <c r="U127" s="153"/>
      <c r="V127" s="153"/>
      <c r="W127" s="153"/>
      <c r="X127" s="153"/>
      <c r="Y127" s="153"/>
      <c r="Z127" s="153"/>
      <c r="AA127" s="153"/>
      <c r="AB127" s="153"/>
      <c r="AC127" s="153"/>
      <c r="AD127" s="153"/>
      <c r="AE127" s="153"/>
      <c r="AF127" s="153"/>
      <c r="AG127" s="153"/>
      <c r="AH127" s="153"/>
      <c r="AI127" s="153"/>
      <c r="AJ127" s="153"/>
      <c r="AK127" s="153"/>
      <c r="AL127" s="153"/>
      <c r="AM127" s="153"/>
      <c r="AN127" s="153"/>
      <c r="AO127" s="153"/>
      <c r="AP127" s="153"/>
      <c r="AQ127" s="153"/>
      <c r="AR127" s="153"/>
      <c r="AS127" s="153"/>
      <c r="AT127" s="153"/>
      <c r="AU127" s="153"/>
      <c r="AV127" s="153"/>
      <c r="AW127" s="153"/>
      <c r="AX127" s="153"/>
      <c r="AY127" s="153"/>
      <c r="AZ127" s="153"/>
      <c r="BA127" s="153"/>
      <c r="BB127" s="153"/>
      <c r="BC127" s="153"/>
      <c r="BD127" s="153"/>
    </row>
    <row r="128" spans="3:59" ht="15" hidden="1" customHeight="1">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row>
    <row r="129" spans="12:55" ht="15" hidden="1" customHeight="1">
      <c r="L129" s="154"/>
      <c r="M129" s="154"/>
      <c r="N129" s="154"/>
      <c r="O129" s="154"/>
      <c r="P129" s="154"/>
      <c r="Q129" s="154"/>
      <c r="R129" s="154"/>
      <c r="S129" s="154"/>
      <c r="T129" s="154"/>
      <c r="U129" s="154"/>
      <c r="V129" s="154"/>
      <c r="W129" s="154"/>
      <c r="X129" s="154"/>
      <c r="Y129" s="154"/>
      <c r="Z129" s="154"/>
      <c r="AA129" s="154"/>
      <c r="AB129" s="154"/>
      <c r="AC129" s="154"/>
      <c r="AD129" s="154"/>
      <c r="AE129" s="154"/>
      <c r="AF129" s="154"/>
      <c r="AG129" s="154"/>
      <c r="AH129" s="154"/>
      <c r="AI129" s="154"/>
      <c r="AJ129" s="154"/>
      <c r="AK129" s="154"/>
      <c r="AL129" s="154"/>
      <c r="AM129" s="154"/>
      <c r="AN129" s="154"/>
      <c r="AO129" s="154"/>
      <c r="AP129" s="154"/>
      <c r="AQ129" s="154"/>
      <c r="AR129" s="154"/>
      <c r="AS129" s="154"/>
      <c r="AT129" s="154"/>
      <c r="AU129" s="154"/>
      <c r="AV129" s="154"/>
      <c r="AW129" s="154"/>
      <c r="AX129" s="154"/>
      <c r="AY129" s="154"/>
      <c r="AZ129" s="154"/>
      <c r="BA129" s="154"/>
      <c r="BB129" s="154"/>
      <c r="BC129" s="154"/>
    </row>
    <row r="130" spans="12:55" ht="15" hidden="1" customHeight="1">
      <c r="L130" s="154"/>
      <c r="M130" s="154"/>
      <c r="N130" s="154"/>
      <c r="O130" s="154"/>
      <c r="P130" s="154"/>
      <c r="Q130" s="154"/>
      <c r="R130" s="154"/>
      <c r="S130" s="154"/>
      <c r="T130" s="154"/>
      <c r="U130" s="154"/>
      <c r="V130" s="154"/>
      <c r="W130" s="154"/>
      <c r="X130" s="154"/>
      <c r="Y130" s="154"/>
      <c r="Z130" s="154"/>
      <c r="AA130" s="154"/>
      <c r="AB130" s="154"/>
      <c r="AC130" s="154"/>
      <c r="AD130" s="154"/>
      <c r="AE130" s="154"/>
      <c r="AF130" s="154"/>
      <c r="AG130" s="154"/>
      <c r="AH130" s="154"/>
      <c r="AI130" s="154"/>
      <c r="AJ130" s="154"/>
      <c r="AK130" s="154"/>
      <c r="AL130" s="154"/>
      <c r="AM130" s="154"/>
      <c r="AN130" s="154"/>
      <c r="AO130" s="154"/>
      <c r="AP130" s="154"/>
      <c r="AQ130" s="154"/>
      <c r="AR130" s="154"/>
      <c r="AS130" s="154"/>
      <c r="AT130" s="154"/>
      <c r="AU130" s="154"/>
      <c r="AV130" s="154"/>
      <c r="AW130" s="154"/>
      <c r="AX130" s="154"/>
      <c r="AY130" s="154"/>
      <c r="AZ130" s="154"/>
      <c r="BA130" s="154"/>
      <c r="BB130" s="154"/>
      <c r="BC130" s="154"/>
    </row>
    <row r="131" spans="12:55" ht="15" hidden="1" customHeight="1">
      <c r="L131" s="154"/>
      <c r="M131" s="154"/>
      <c r="N131" s="154"/>
      <c r="O131" s="154"/>
      <c r="P131" s="154"/>
      <c r="Q131" s="154"/>
      <c r="R131" s="154"/>
      <c r="S131" s="154"/>
      <c r="T131" s="154"/>
      <c r="U131" s="154"/>
      <c r="V131" s="154"/>
      <c r="W131" s="154"/>
      <c r="X131" s="154"/>
      <c r="Y131" s="154"/>
      <c r="Z131" s="154"/>
      <c r="AA131" s="154"/>
      <c r="AB131" s="154"/>
      <c r="AC131" s="154"/>
      <c r="AD131" s="154"/>
      <c r="AE131" s="154"/>
      <c r="AF131" s="154"/>
      <c r="AG131" s="154"/>
      <c r="AH131" s="154"/>
      <c r="AI131" s="154"/>
      <c r="AJ131" s="154"/>
      <c r="AK131" s="154"/>
      <c r="AL131" s="154"/>
      <c r="AM131" s="154"/>
      <c r="AN131" s="154"/>
      <c r="AO131" s="154"/>
      <c r="AP131" s="154"/>
      <c r="AQ131" s="154"/>
      <c r="AR131" s="154"/>
      <c r="AS131" s="154"/>
      <c r="AT131" s="154"/>
      <c r="AU131" s="154"/>
      <c r="AV131" s="154"/>
      <c r="AW131" s="154"/>
      <c r="AX131" s="154"/>
      <c r="AY131" s="154"/>
      <c r="AZ131" s="154"/>
      <c r="BA131" s="154"/>
      <c r="BB131" s="154"/>
      <c r="BC131" s="154"/>
    </row>
    <row r="132" spans="12:55" ht="15" hidden="1" customHeight="1">
      <c r="L132" s="155"/>
      <c r="M132" s="155"/>
      <c r="N132" s="155"/>
      <c r="O132" s="155"/>
      <c r="P132" s="155"/>
      <c r="Q132" s="155"/>
      <c r="R132" s="155"/>
      <c r="S132" s="155"/>
      <c r="T132" s="155"/>
      <c r="U132" s="155"/>
      <c r="V132" s="155"/>
      <c r="W132" s="155"/>
      <c r="X132" s="155"/>
      <c r="Y132" s="155"/>
      <c r="Z132" s="155"/>
      <c r="AA132" s="155"/>
      <c r="AB132" s="155"/>
      <c r="AC132" s="155"/>
      <c r="AD132" s="155"/>
      <c r="AE132" s="155"/>
      <c r="AF132" s="155"/>
      <c r="AG132" s="155"/>
      <c r="AH132" s="155"/>
      <c r="AI132" s="155"/>
      <c r="AJ132" s="155"/>
      <c r="AK132" s="155"/>
      <c r="AL132" s="155"/>
      <c r="AM132" s="155"/>
      <c r="AN132" s="155"/>
      <c r="AO132" s="155"/>
      <c r="AP132" s="155"/>
      <c r="AQ132" s="155"/>
      <c r="AR132" s="155"/>
      <c r="AS132" s="155"/>
      <c r="AT132" s="155"/>
      <c r="AU132" s="155"/>
      <c r="AV132" s="155"/>
      <c r="AW132" s="155"/>
      <c r="AX132" s="155"/>
      <c r="AY132" s="155"/>
      <c r="AZ132" s="155"/>
      <c r="BA132" s="155"/>
      <c r="BB132" s="155"/>
      <c r="BC132" s="155"/>
    </row>
    <row r="133" spans="12:55" ht="15" hidden="1" customHeight="1">
      <c r="L133" s="154"/>
      <c r="M133" s="154"/>
      <c r="N133" s="154"/>
      <c r="O133" s="154"/>
      <c r="P133" s="154"/>
      <c r="Q133" s="154"/>
      <c r="R133" s="154"/>
      <c r="S133" s="154"/>
      <c r="T133" s="154"/>
      <c r="U133" s="154"/>
      <c r="V133" s="154"/>
      <c r="W133" s="154"/>
      <c r="X133" s="154"/>
      <c r="Y133" s="154"/>
      <c r="Z133" s="154"/>
      <c r="AA133" s="154"/>
      <c r="AB133" s="154"/>
      <c r="AC133" s="154"/>
      <c r="AD133" s="154"/>
      <c r="AE133" s="154"/>
      <c r="AF133" s="154"/>
      <c r="AG133" s="154"/>
      <c r="AH133" s="154"/>
      <c r="AI133" s="154"/>
      <c r="AJ133" s="154"/>
      <c r="AK133" s="154"/>
      <c r="AL133" s="154"/>
      <c r="AM133" s="154"/>
      <c r="AN133" s="154"/>
      <c r="AO133" s="154"/>
      <c r="AP133" s="154"/>
      <c r="AQ133" s="154"/>
      <c r="AR133" s="154"/>
      <c r="AS133" s="154"/>
      <c r="AT133" s="154"/>
      <c r="AU133" s="154"/>
      <c r="AV133" s="154"/>
      <c r="AW133" s="154"/>
      <c r="AX133" s="154"/>
      <c r="AY133" s="154"/>
      <c r="AZ133" s="154"/>
      <c r="BA133" s="154"/>
      <c r="BB133" s="154"/>
      <c r="BC133" s="154"/>
    </row>
    <row r="134" spans="12:55" ht="15" hidden="1" customHeight="1">
      <c r="L134" s="154"/>
      <c r="M134" s="154"/>
      <c r="N134" s="154"/>
      <c r="O134" s="154"/>
      <c r="P134" s="154"/>
      <c r="Q134" s="154"/>
      <c r="R134" s="154"/>
      <c r="S134" s="154"/>
      <c r="T134" s="154"/>
      <c r="U134" s="154"/>
      <c r="V134" s="154"/>
      <c r="W134" s="154"/>
      <c r="X134" s="154"/>
      <c r="Y134" s="154"/>
      <c r="Z134" s="154"/>
      <c r="AA134" s="154"/>
      <c r="AB134" s="154"/>
      <c r="AC134" s="154"/>
      <c r="AD134" s="154"/>
      <c r="AE134" s="154"/>
      <c r="AF134" s="154"/>
      <c r="AG134" s="154"/>
      <c r="AH134" s="154"/>
      <c r="AI134" s="154"/>
      <c r="AJ134" s="154"/>
      <c r="AK134" s="154"/>
      <c r="AL134" s="154"/>
      <c r="AM134" s="154"/>
      <c r="AN134" s="154"/>
      <c r="AO134" s="154"/>
      <c r="AP134" s="154"/>
      <c r="AQ134" s="154"/>
      <c r="AR134" s="154"/>
      <c r="AS134" s="154"/>
      <c r="AT134" s="154"/>
      <c r="AU134" s="154"/>
      <c r="AV134" s="154"/>
      <c r="AW134" s="154"/>
      <c r="AX134" s="154"/>
      <c r="AY134" s="154"/>
      <c r="AZ134" s="154"/>
      <c r="BA134" s="154"/>
      <c r="BB134" s="154"/>
      <c r="BC134" s="154"/>
    </row>
    <row r="135" spans="12:55" ht="15" hidden="1" customHeight="1">
      <c r="L135" s="154"/>
      <c r="M135" s="154"/>
      <c r="N135" s="154"/>
      <c r="O135" s="154"/>
      <c r="P135" s="154"/>
      <c r="Q135" s="154"/>
      <c r="R135" s="154"/>
      <c r="S135" s="154"/>
      <c r="T135" s="154"/>
      <c r="U135" s="154"/>
      <c r="V135" s="154"/>
      <c r="W135" s="154"/>
      <c r="X135" s="154"/>
      <c r="Y135" s="154"/>
      <c r="Z135" s="154"/>
      <c r="AA135" s="154"/>
      <c r="AB135" s="154"/>
      <c r="AC135" s="154"/>
      <c r="AD135" s="154"/>
      <c r="AE135" s="154"/>
      <c r="AF135" s="154"/>
      <c r="AG135" s="154"/>
      <c r="AH135" s="154"/>
      <c r="AI135" s="154"/>
      <c r="AJ135" s="154"/>
      <c r="AK135" s="154"/>
      <c r="AL135" s="154"/>
      <c r="AM135" s="154"/>
      <c r="AN135" s="154"/>
      <c r="AO135" s="154"/>
      <c r="AP135" s="154"/>
      <c r="AQ135" s="154"/>
      <c r="AR135" s="154"/>
      <c r="AS135" s="154"/>
      <c r="AT135" s="154"/>
      <c r="AU135" s="154"/>
      <c r="AV135" s="154"/>
      <c r="AW135" s="154"/>
      <c r="AX135" s="154"/>
      <c r="AY135" s="154"/>
      <c r="AZ135" s="154"/>
      <c r="BA135" s="154"/>
      <c r="BB135" s="154"/>
      <c r="BC135" s="154"/>
    </row>
    <row r="136" spans="12:55" ht="15" hidden="1" customHeight="1">
      <c r="L136" s="154"/>
      <c r="M136" s="154"/>
      <c r="N136" s="154"/>
      <c r="O136" s="154"/>
      <c r="P136" s="154"/>
      <c r="Q136" s="154"/>
      <c r="R136" s="154"/>
      <c r="S136" s="154"/>
      <c r="T136" s="154"/>
      <c r="U136" s="154"/>
      <c r="V136" s="154"/>
      <c r="W136" s="154"/>
      <c r="X136" s="154"/>
      <c r="Y136" s="154"/>
      <c r="Z136" s="154"/>
      <c r="AA136" s="154"/>
      <c r="AB136" s="154"/>
      <c r="AC136" s="154"/>
      <c r="AD136" s="154"/>
      <c r="AE136" s="154"/>
      <c r="AF136" s="154"/>
      <c r="AG136" s="154"/>
      <c r="AH136" s="154"/>
      <c r="AI136" s="154"/>
      <c r="AJ136" s="154"/>
      <c r="AK136" s="154"/>
      <c r="AL136" s="154"/>
      <c r="AM136" s="154"/>
      <c r="AN136" s="154"/>
      <c r="AO136" s="154"/>
      <c r="AP136" s="154"/>
      <c r="AQ136" s="154"/>
      <c r="AR136" s="154"/>
      <c r="AS136" s="154"/>
      <c r="AT136" s="154"/>
      <c r="AU136" s="154"/>
      <c r="AV136" s="154"/>
      <c r="AW136" s="154"/>
      <c r="AX136" s="154"/>
      <c r="AY136" s="154"/>
      <c r="AZ136" s="154"/>
      <c r="BA136" s="154"/>
      <c r="BB136" s="154"/>
      <c r="BC136" s="154"/>
    </row>
    <row r="137" spans="12:55" ht="15" hidden="1" customHeight="1">
      <c r="L137" s="154"/>
      <c r="M137" s="154"/>
      <c r="N137" s="154"/>
      <c r="O137" s="154"/>
      <c r="P137" s="154"/>
      <c r="Q137" s="154"/>
      <c r="R137" s="154"/>
      <c r="S137" s="154"/>
      <c r="T137" s="154"/>
      <c r="U137" s="154"/>
      <c r="V137" s="154"/>
      <c r="W137" s="154"/>
      <c r="X137" s="154"/>
      <c r="Y137" s="154"/>
      <c r="Z137" s="154"/>
      <c r="AA137" s="154"/>
      <c r="AB137" s="154"/>
      <c r="AC137" s="154"/>
      <c r="AD137" s="154"/>
      <c r="AE137" s="154"/>
      <c r="AF137" s="154"/>
      <c r="AG137" s="154"/>
      <c r="AH137" s="154"/>
      <c r="AI137" s="154"/>
      <c r="AJ137" s="154"/>
      <c r="AK137" s="154"/>
      <c r="AL137" s="154"/>
      <c r="AM137" s="154"/>
      <c r="AN137" s="154"/>
      <c r="AO137" s="154"/>
      <c r="AP137" s="154"/>
      <c r="AQ137" s="154"/>
      <c r="AR137" s="154"/>
      <c r="AS137" s="154"/>
      <c r="AT137" s="154"/>
      <c r="AU137" s="154"/>
      <c r="AV137" s="154"/>
      <c r="AW137" s="154"/>
      <c r="AX137" s="154"/>
      <c r="AY137" s="154"/>
      <c r="AZ137" s="154"/>
      <c r="BA137" s="154"/>
      <c r="BB137" s="154"/>
      <c r="BC137" s="154"/>
    </row>
    <row r="138" spans="12:55" ht="15" hidden="1" customHeight="1">
      <c r="L138" s="154"/>
      <c r="M138" s="154"/>
      <c r="N138" s="154"/>
      <c r="O138" s="154"/>
      <c r="P138" s="154"/>
      <c r="Q138" s="154"/>
      <c r="R138" s="154"/>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56"/>
      <c r="AS138" s="18"/>
      <c r="AT138" s="18"/>
      <c r="AU138" s="18"/>
      <c r="AV138" s="18"/>
      <c r="AW138" s="18"/>
      <c r="AX138" s="18"/>
      <c r="AY138" s="18"/>
      <c r="AZ138" s="18"/>
      <c r="BA138" s="18"/>
      <c r="BB138" s="18"/>
      <c r="BC138" s="18"/>
    </row>
    <row r="139" spans="12:55" ht="15" customHeight="1"/>
    <row r="140" spans="12:55" ht="15" customHeight="1"/>
  </sheetData>
  <conditionalFormatting sqref="L19:BH19">
    <cfRule type="containsText" dxfId="0" priority="1" operator="containsText" text="FALSE">
      <formula>NOT(ISERROR(SEARCH("FALSE",L19)))</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F8EB2-3142-47AC-A667-284F45C044BF}">
  <sheetPr>
    <tabColor rgb="FFFF99FF"/>
    <pageSetUpPr autoPageBreaks="0"/>
  </sheetPr>
  <dimension ref="A1:BK64"/>
  <sheetViews>
    <sheetView zoomScaleNormal="100" workbookViewId="0">
      <pane xSplit="10" ySplit="3" topLeftCell="K4" activePane="bottomRight" state="frozen"/>
      <selection pane="bottomRight" activeCell="B26" sqref="B26"/>
      <selection pane="bottomLeft" activeCell="J9" sqref="J9"/>
      <selection pane="topRight" activeCell="J9" sqref="J9"/>
    </sheetView>
  </sheetViews>
  <sheetFormatPr defaultColWidth="0" defaultRowHeight="15" customHeight="1" zeroHeight="1"/>
  <cols>
    <col min="1" max="4" width="3.125" style="4" customWidth="1"/>
    <col min="5" max="5" width="43.5" style="4" customWidth="1"/>
    <col min="6" max="6" width="2.75" style="4" customWidth="1"/>
    <col min="7" max="7" width="15.75" style="4" customWidth="1"/>
    <col min="8" max="8" width="10.75" style="6" customWidth="1"/>
    <col min="9" max="9" width="2.75" style="6" customWidth="1"/>
    <col min="10" max="10" width="12.875" style="6" customWidth="1"/>
    <col min="11" max="61" width="9.25" style="4" customWidth="1"/>
    <col min="62" max="64" width="9.25" style="4" hidden="1" customWidth="1"/>
    <col min="65" max="16384" width="9.25" style="4" hidden="1"/>
  </cols>
  <sheetData>
    <row r="1" spans="1:63" s="1" customFormat="1" ht="16.899999999999999">
      <c r="A1" s="1" t="s">
        <v>385</v>
      </c>
      <c r="H1" s="2"/>
      <c r="I1" s="2"/>
      <c r="J1" s="2"/>
      <c r="K1" s="3">
        <f t="shared" ref="K1:BH1" si="0">DATE(K3-1,4,1)</f>
        <v>43922</v>
      </c>
      <c r="L1" s="3">
        <f t="shared" si="0"/>
        <v>44287</v>
      </c>
      <c r="M1" s="3">
        <f t="shared" si="0"/>
        <v>44652</v>
      </c>
      <c r="N1" s="3">
        <f t="shared" si="0"/>
        <v>45017</v>
      </c>
      <c r="O1" s="3">
        <f t="shared" si="0"/>
        <v>45383</v>
      </c>
      <c r="P1" s="3">
        <f t="shared" si="0"/>
        <v>45748</v>
      </c>
      <c r="Q1" s="3">
        <f t="shared" si="0"/>
        <v>46113</v>
      </c>
      <c r="R1" s="3">
        <f t="shared" si="0"/>
        <v>46478</v>
      </c>
      <c r="S1" s="3">
        <f t="shared" si="0"/>
        <v>46844</v>
      </c>
      <c r="T1" s="3">
        <f t="shared" si="0"/>
        <v>47209</v>
      </c>
      <c r="U1" s="3">
        <f t="shared" si="0"/>
        <v>47574</v>
      </c>
      <c r="V1" s="3">
        <f t="shared" si="0"/>
        <v>47939</v>
      </c>
      <c r="W1" s="3">
        <f t="shared" si="0"/>
        <v>48305</v>
      </c>
      <c r="X1" s="3">
        <f t="shared" si="0"/>
        <v>48670</v>
      </c>
      <c r="Y1" s="3">
        <f t="shared" si="0"/>
        <v>49035</v>
      </c>
      <c r="Z1" s="3">
        <f t="shared" si="0"/>
        <v>49400</v>
      </c>
      <c r="AA1" s="3">
        <f t="shared" si="0"/>
        <v>49766</v>
      </c>
      <c r="AB1" s="3">
        <f t="shared" si="0"/>
        <v>50131</v>
      </c>
      <c r="AC1" s="3">
        <f t="shared" si="0"/>
        <v>50496</v>
      </c>
      <c r="AD1" s="3">
        <f t="shared" si="0"/>
        <v>50861</v>
      </c>
      <c r="AE1" s="3">
        <f t="shared" si="0"/>
        <v>51227</v>
      </c>
      <c r="AF1" s="3">
        <f t="shared" si="0"/>
        <v>51592</v>
      </c>
      <c r="AG1" s="3">
        <f t="shared" si="0"/>
        <v>51957</v>
      </c>
      <c r="AH1" s="3">
        <f t="shared" si="0"/>
        <v>52322</v>
      </c>
      <c r="AI1" s="3">
        <f t="shared" si="0"/>
        <v>52688</v>
      </c>
      <c r="AJ1" s="3">
        <f t="shared" si="0"/>
        <v>53053</v>
      </c>
      <c r="AK1" s="3">
        <f t="shared" si="0"/>
        <v>53418</v>
      </c>
      <c r="AL1" s="3">
        <f t="shared" si="0"/>
        <v>53783</v>
      </c>
      <c r="AM1" s="3">
        <f t="shared" si="0"/>
        <v>54149</v>
      </c>
      <c r="AN1" s="3">
        <f t="shared" si="0"/>
        <v>54514</v>
      </c>
      <c r="AO1" s="3">
        <f t="shared" si="0"/>
        <v>54879</v>
      </c>
      <c r="AP1" s="3">
        <f t="shared" si="0"/>
        <v>55244</v>
      </c>
      <c r="AQ1" s="3">
        <f t="shared" si="0"/>
        <v>55610</v>
      </c>
      <c r="AR1" s="3">
        <f t="shared" si="0"/>
        <v>55975</v>
      </c>
      <c r="AS1" s="3">
        <f t="shared" si="0"/>
        <v>56340</v>
      </c>
      <c r="AT1" s="3">
        <f t="shared" si="0"/>
        <v>56705</v>
      </c>
      <c r="AU1" s="3">
        <f t="shared" si="0"/>
        <v>57071</v>
      </c>
      <c r="AV1" s="3">
        <f t="shared" si="0"/>
        <v>57436</v>
      </c>
      <c r="AW1" s="3">
        <f t="shared" si="0"/>
        <v>57801</v>
      </c>
      <c r="AX1" s="3">
        <f t="shared" si="0"/>
        <v>58166</v>
      </c>
      <c r="AY1" s="3">
        <f t="shared" si="0"/>
        <v>58532</v>
      </c>
      <c r="AZ1" s="3">
        <f t="shared" si="0"/>
        <v>58897</v>
      </c>
      <c r="BA1" s="3">
        <f t="shared" si="0"/>
        <v>59262</v>
      </c>
      <c r="BB1" s="3">
        <f t="shared" si="0"/>
        <v>59627</v>
      </c>
      <c r="BC1" s="3">
        <f t="shared" si="0"/>
        <v>59993</v>
      </c>
      <c r="BD1" s="3">
        <f t="shared" si="0"/>
        <v>60358</v>
      </c>
      <c r="BE1" s="3">
        <f t="shared" si="0"/>
        <v>60723</v>
      </c>
      <c r="BF1" s="3">
        <f t="shared" si="0"/>
        <v>61088</v>
      </c>
      <c r="BG1" s="3">
        <f t="shared" si="0"/>
        <v>61454</v>
      </c>
      <c r="BH1" s="3">
        <f t="shared" si="0"/>
        <v>61819</v>
      </c>
    </row>
    <row r="2" spans="1:63" s="1" customFormat="1" ht="16.899999999999999">
      <c r="H2" s="2"/>
      <c r="I2" s="2"/>
      <c r="J2" s="2"/>
      <c r="K2" s="3">
        <f t="shared" ref="K2:BH2" si="1">DATE(K3,3,31)</f>
        <v>44286</v>
      </c>
      <c r="L2" s="3">
        <f t="shared" si="1"/>
        <v>44651</v>
      </c>
      <c r="M2" s="3">
        <f t="shared" si="1"/>
        <v>45016</v>
      </c>
      <c r="N2" s="3">
        <f t="shared" si="1"/>
        <v>45382</v>
      </c>
      <c r="O2" s="3">
        <f t="shared" si="1"/>
        <v>45747</v>
      </c>
      <c r="P2" s="3">
        <f t="shared" si="1"/>
        <v>46112</v>
      </c>
      <c r="Q2" s="3">
        <f t="shared" si="1"/>
        <v>46477</v>
      </c>
      <c r="R2" s="3">
        <f t="shared" si="1"/>
        <v>46843</v>
      </c>
      <c r="S2" s="3">
        <f t="shared" si="1"/>
        <v>47208</v>
      </c>
      <c r="T2" s="3">
        <f t="shared" si="1"/>
        <v>47573</v>
      </c>
      <c r="U2" s="3">
        <f t="shared" si="1"/>
        <v>47938</v>
      </c>
      <c r="V2" s="3">
        <f t="shared" si="1"/>
        <v>48304</v>
      </c>
      <c r="W2" s="3">
        <f t="shared" si="1"/>
        <v>48669</v>
      </c>
      <c r="X2" s="3">
        <f t="shared" si="1"/>
        <v>49034</v>
      </c>
      <c r="Y2" s="3">
        <f t="shared" si="1"/>
        <v>49399</v>
      </c>
      <c r="Z2" s="3">
        <f t="shared" si="1"/>
        <v>49765</v>
      </c>
      <c r="AA2" s="3">
        <f t="shared" si="1"/>
        <v>50130</v>
      </c>
      <c r="AB2" s="3">
        <f t="shared" si="1"/>
        <v>50495</v>
      </c>
      <c r="AC2" s="3">
        <f t="shared" si="1"/>
        <v>50860</v>
      </c>
      <c r="AD2" s="3">
        <f t="shared" si="1"/>
        <v>51226</v>
      </c>
      <c r="AE2" s="3">
        <f t="shared" si="1"/>
        <v>51591</v>
      </c>
      <c r="AF2" s="3">
        <f t="shared" si="1"/>
        <v>51956</v>
      </c>
      <c r="AG2" s="3">
        <f t="shared" si="1"/>
        <v>52321</v>
      </c>
      <c r="AH2" s="3">
        <f t="shared" si="1"/>
        <v>52687</v>
      </c>
      <c r="AI2" s="3">
        <f t="shared" si="1"/>
        <v>53052</v>
      </c>
      <c r="AJ2" s="3">
        <f t="shared" si="1"/>
        <v>53417</v>
      </c>
      <c r="AK2" s="3">
        <f t="shared" si="1"/>
        <v>53782</v>
      </c>
      <c r="AL2" s="3">
        <f t="shared" si="1"/>
        <v>54148</v>
      </c>
      <c r="AM2" s="3">
        <f t="shared" si="1"/>
        <v>54513</v>
      </c>
      <c r="AN2" s="3">
        <f t="shared" si="1"/>
        <v>54878</v>
      </c>
      <c r="AO2" s="3">
        <f t="shared" si="1"/>
        <v>55243</v>
      </c>
      <c r="AP2" s="3">
        <f t="shared" si="1"/>
        <v>55609</v>
      </c>
      <c r="AQ2" s="3">
        <f t="shared" si="1"/>
        <v>55974</v>
      </c>
      <c r="AR2" s="3">
        <f t="shared" si="1"/>
        <v>56339</v>
      </c>
      <c r="AS2" s="3">
        <f t="shared" si="1"/>
        <v>56704</v>
      </c>
      <c r="AT2" s="3">
        <f t="shared" si="1"/>
        <v>57070</v>
      </c>
      <c r="AU2" s="3">
        <f t="shared" si="1"/>
        <v>57435</v>
      </c>
      <c r="AV2" s="3">
        <f t="shared" si="1"/>
        <v>57800</v>
      </c>
      <c r="AW2" s="3">
        <f t="shared" si="1"/>
        <v>58165</v>
      </c>
      <c r="AX2" s="3">
        <f t="shared" si="1"/>
        <v>58531</v>
      </c>
      <c r="AY2" s="3">
        <f t="shared" si="1"/>
        <v>58896</v>
      </c>
      <c r="AZ2" s="3">
        <f t="shared" si="1"/>
        <v>59261</v>
      </c>
      <c r="BA2" s="3">
        <f t="shared" si="1"/>
        <v>59626</v>
      </c>
      <c r="BB2" s="3">
        <f t="shared" si="1"/>
        <v>59992</v>
      </c>
      <c r="BC2" s="3">
        <f t="shared" si="1"/>
        <v>60357</v>
      </c>
      <c r="BD2" s="3">
        <f t="shared" si="1"/>
        <v>60722</v>
      </c>
      <c r="BE2" s="3">
        <f t="shared" si="1"/>
        <v>61087</v>
      </c>
      <c r="BF2" s="3">
        <f t="shared" si="1"/>
        <v>61453</v>
      </c>
      <c r="BG2" s="3">
        <f t="shared" si="1"/>
        <v>61818</v>
      </c>
      <c r="BH2" s="3">
        <f t="shared" si="1"/>
        <v>62183</v>
      </c>
    </row>
    <row r="3" spans="1:63" s="1" customFormat="1" ht="16.899999999999999">
      <c r="E3" s="1" t="s">
        <v>53</v>
      </c>
      <c r="G3" s="1" t="s">
        <v>102</v>
      </c>
      <c r="H3" s="1" t="s">
        <v>146</v>
      </c>
      <c r="J3" s="1" t="s">
        <v>147</v>
      </c>
      <c r="K3" s="1">
        <v>2021</v>
      </c>
      <c r="L3" s="1">
        <v>2022</v>
      </c>
      <c r="M3" s="1">
        <v>2023</v>
      </c>
      <c r="N3" s="1">
        <v>2024</v>
      </c>
      <c r="O3" s="1">
        <v>2025</v>
      </c>
      <c r="P3" s="1">
        <v>2026</v>
      </c>
      <c r="Q3" s="1">
        <v>2027</v>
      </c>
      <c r="R3" s="1">
        <v>2028</v>
      </c>
      <c r="S3" s="1">
        <v>2029</v>
      </c>
      <c r="T3" s="1">
        <v>2030</v>
      </c>
      <c r="U3" s="1">
        <v>2031</v>
      </c>
      <c r="V3" s="1">
        <v>2032</v>
      </c>
      <c r="W3" s="1">
        <v>2033</v>
      </c>
      <c r="X3" s="1">
        <v>2034</v>
      </c>
      <c r="Y3" s="1">
        <v>2035</v>
      </c>
      <c r="Z3" s="1">
        <v>2036</v>
      </c>
      <c r="AA3" s="1">
        <v>2037</v>
      </c>
      <c r="AB3" s="1">
        <v>2038</v>
      </c>
      <c r="AC3" s="1">
        <v>2039</v>
      </c>
      <c r="AD3" s="1">
        <v>2040</v>
      </c>
      <c r="AE3" s="1">
        <v>2041</v>
      </c>
      <c r="AF3" s="1">
        <v>2042</v>
      </c>
      <c r="AG3" s="1">
        <v>2043</v>
      </c>
      <c r="AH3" s="1">
        <v>2044</v>
      </c>
      <c r="AI3" s="1">
        <v>2045</v>
      </c>
      <c r="AJ3" s="1">
        <v>2046</v>
      </c>
      <c r="AK3" s="1">
        <v>2047</v>
      </c>
      <c r="AL3" s="1">
        <v>2048</v>
      </c>
      <c r="AM3" s="1">
        <v>2049</v>
      </c>
      <c r="AN3" s="1">
        <v>2050</v>
      </c>
      <c r="AO3" s="1">
        <v>2051</v>
      </c>
      <c r="AP3" s="1">
        <v>2052</v>
      </c>
      <c r="AQ3" s="1">
        <v>2053</v>
      </c>
      <c r="AR3" s="1">
        <v>2054</v>
      </c>
      <c r="AS3" s="1">
        <v>2055</v>
      </c>
      <c r="AT3" s="1">
        <v>2056</v>
      </c>
      <c r="AU3" s="1">
        <v>2057</v>
      </c>
      <c r="AV3" s="1">
        <v>2058</v>
      </c>
      <c r="AW3" s="1">
        <v>2059</v>
      </c>
      <c r="AX3" s="1">
        <v>2060</v>
      </c>
      <c r="AY3" s="1">
        <v>2061</v>
      </c>
      <c r="AZ3" s="1">
        <v>2062</v>
      </c>
      <c r="BA3" s="1">
        <v>2063</v>
      </c>
      <c r="BB3" s="1">
        <v>2064</v>
      </c>
      <c r="BC3" s="1">
        <v>2065</v>
      </c>
      <c r="BD3" s="1">
        <v>2066</v>
      </c>
      <c r="BE3" s="1">
        <v>2067</v>
      </c>
      <c r="BF3" s="1">
        <v>2068</v>
      </c>
      <c r="BG3" s="1">
        <v>2069</v>
      </c>
      <c r="BH3" s="1">
        <v>2070</v>
      </c>
      <c r="BI3" s="2"/>
    </row>
    <row r="4" spans="1:63" ht="16.899999999999999">
      <c r="H4" s="4"/>
      <c r="I4" s="4"/>
      <c r="J4" s="4"/>
      <c r="X4" s="5"/>
      <c r="Y4" s="5"/>
      <c r="Z4" s="5"/>
      <c r="AA4" s="5"/>
      <c r="AB4" s="5"/>
      <c r="AC4" s="5"/>
      <c r="AD4" s="5"/>
      <c r="BI4" s="6"/>
    </row>
    <row r="5" spans="1:63" ht="16.899999999999999">
      <c r="B5" s="225">
        <v>0</v>
      </c>
      <c r="C5" s="225" t="s">
        <v>59</v>
      </c>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8"/>
      <c r="BJ5" s="8"/>
      <c r="BK5" s="8"/>
    </row>
    <row r="6" spans="1:63" ht="16.899999999999999">
      <c r="H6" s="4"/>
      <c r="I6" s="4"/>
      <c r="J6" s="4"/>
      <c r="BI6" s="6"/>
      <c r="BJ6" s="6"/>
      <c r="BK6" s="6"/>
    </row>
    <row r="7" spans="1:63" ht="16.899999999999999">
      <c r="E7" s="4" t="s">
        <v>149</v>
      </c>
      <c r="G7" s="4" t="s">
        <v>150</v>
      </c>
      <c r="J7" s="4"/>
      <c r="K7" s="74"/>
      <c r="L7" s="74">
        <f>ModelInput!L7</f>
        <v>0</v>
      </c>
      <c r="M7" s="74">
        <f>ModelInput!M7</f>
        <v>0</v>
      </c>
      <c r="N7" s="74">
        <f>ModelInput!N7</f>
        <v>0</v>
      </c>
      <c r="O7" s="74">
        <f>ModelInput!O7</f>
        <v>0</v>
      </c>
      <c r="P7" s="74">
        <f>ModelInput!P7</f>
        <v>1</v>
      </c>
      <c r="Q7" s="74">
        <f>ModelInput!Q7</f>
        <v>1</v>
      </c>
      <c r="R7" s="74">
        <f>ModelInput!R7</f>
        <v>1</v>
      </c>
      <c r="S7" s="74">
        <f>ModelInput!S7</f>
        <v>1</v>
      </c>
      <c r="T7" s="74">
        <f>ModelInput!T7</f>
        <v>0</v>
      </c>
      <c r="U7" s="74">
        <f>ModelInput!U7</f>
        <v>0</v>
      </c>
      <c r="V7" s="74">
        <f>ModelInput!V7</f>
        <v>0</v>
      </c>
      <c r="W7" s="74">
        <f>ModelInput!W7</f>
        <v>0</v>
      </c>
      <c r="X7" s="74">
        <f>ModelInput!X7</f>
        <v>0</v>
      </c>
      <c r="Y7" s="74">
        <f>ModelInput!Y7</f>
        <v>0</v>
      </c>
      <c r="Z7" s="74">
        <f>ModelInput!Z7</f>
        <v>0</v>
      </c>
      <c r="AA7" s="74">
        <f>ModelInput!AA7</f>
        <v>0</v>
      </c>
      <c r="AB7" s="74">
        <f>ModelInput!AB7</f>
        <v>0</v>
      </c>
      <c r="AC7" s="74">
        <f>ModelInput!AC7</f>
        <v>0</v>
      </c>
      <c r="AD7" s="74">
        <f>ModelInput!AD7</f>
        <v>0</v>
      </c>
      <c r="AE7" s="74">
        <f>ModelInput!AE7</f>
        <v>0</v>
      </c>
      <c r="AF7" s="74">
        <f>ModelInput!AF7</f>
        <v>0</v>
      </c>
      <c r="AG7" s="74">
        <f>ModelInput!AG7</f>
        <v>0</v>
      </c>
      <c r="AH7" s="74">
        <f>ModelInput!AH7</f>
        <v>0</v>
      </c>
      <c r="AI7" s="74">
        <f>ModelInput!AI7</f>
        <v>0</v>
      </c>
      <c r="AJ7" s="74">
        <f>ModelInput!AJ7</f>
        <v>0</v>
      </c>
      <c r="AK7" s="74">
        <f>ModelInput!AK7</f>
        <v>0</v>
      </c>
      <c r="AL7" s="74">
        <f>ModelInput!AL7</f>
        <v>0</v>
      </c>
      <c r="AM7" s="74">
        <f>ModelInput!AM7</f>
        <v>0</v>
      </c>
      <c r="AN7" s="74">
        <f>ModelInput!AN7</f>
        <v>0</v>
      </c>
      <c r="AO7" s="74">
        <f>ModelInput!AO7</f>
        <v>0</v>
      </c>
      <c r="AP7" s="74">
        <f>ModelInput!AP7</f>
        <v>0</v>
      </c>
      <c r="AQ7" s="74">
        <f>ModelInput!AQ7</f>
        <v>0</v>
      </c>
      <c r="AR7" s="74">
        <f>ModelInput!AR7</f>
        <v>0</v>
      </c>
      <c r="AS7" s="74">
        <f>ModelInput!AS7</f>
        <v>0</v>
      </c>
      <c r="AT7" s="74">
        <f>ModelInput!AT7</f>
        <v>0</v>
      </c>
      <c r="AU7" s="74">
        <f>ModelInput!AU7</f>
        <v>0</v>
      </c>
      <c r="AV7" s="74">
        <f>ModelInput!AV7</f>
        <v>0</v>
      </c>
      <c r="AW7" s="74">
        <f>ModelInput!AW7</f>
        <v>0</v>
      </c>
      <c r="AX7" s="74">
        <f>ModelInput!AX7</f>
        <v>0</v>
      </c>
      <c r="AY7" s="74">
        <f>ModelInput!AY7</f>
        <v>0</v>
      </c>
      <c r="AZ7" s="74">
        <f>ModelInput!AZ7</f>
        <v>0</v>
      </c>
      <c r="BA7" s="74">
        <f>ModelInput!BA7</f>
        <v>0</v>
      </c>
      <c r="BB7" s="74">
        <f>ModelInput!BB7</f>
        <v>0</v>
      </c>
      <c r="BC7" s="74">
        <f>ModelInput!BC7</f>
        <v>0</v>
      </c>
      <c r="BD7" s="74">
        <f>ModelInput!BD7</f>
        <v>0</v>
      </c>
      <c r="BE7" s="74">
        <f>ModelInput!BE7</f>
        <v>0</v>
      </c>
      <c r="BF7" s="74">
        <f>ModelInput!BF7</f>
        <v>0</v>
      </c>
      <c r="BG7" s="74">
        <f>ModelInput!BG7</f>
        <v>0</v>
      </c>
      <c r="BH7" s="74">
        <f>ModelInput!BH7</f>
        <v>0</v>
      </c>
      <c r="BI7" s="6"/>
      <c r="BJ7" s="6"/>
      <c r="BK7" s="6"/>
    </row>
    <row r="8" spans="1:63" ht="16.899999999999999">
      <c r="E8" s="4" t="s">
        <v>151</v>
      </c>
      <c r="G8" s="4" t="s">
        <v>150</v>
      </c>
      <c r="J8" s="4"/>
      <c r="K8" s="74"/>
      <c r="L8" s="74">
        <f>ModelInput!L8</f>
        <v>0</v>
      </c>
      <c r="M8" s="74">
        <f>ModelInput!M8</f>
        <v>0</v>
      </c>
      <c r="N8" s="74">
        <f>ModelInput!N8</f>
        <v>0</v>
      </c>
      <c r="O8" s="74">
        <f>ModelInput!O8</f>
        <v>0</v>
      </c>
      <c r="P8" s="74">
        <f>ModelInput!P8</f>
        <v>0</v>
      </c>
      <c r="Q8" s="74">
        <f>ModelInput!Q8</f>
        <v>0</v>
      </c>
      <c r="R8" s="74">
        <f>ModelInput!R8</f>
        <v>0</v>
      </c>
      <c r="S8" s="74">
        <f>ModelInput!S8</f>
        <v>1</v>
      </c>
      <c r="T8" s="74">
        <f>ModelInput!T8</f>
        <v>0</v>
      </c>
      <c r="U8" s="74">
        <f>ModelInput!U8</f>
        <v>0</v>
      </c>
      <c r="V8" s="74">
        <f>ModelInput!V8</f>
        <v>0</v>
      </c>
      <c r="W8" s="74">
        <f>ModelInput!W8</f>
        <v>0</v>
      </c>
      <c r="X8" s="74">
        <f>ModelInput!X8</f>
        <v>0</v>
      </c>
      <c r="Y8" s="74">
        <f>ModelInput!Y8</f>
        <v>0</v>
      </c>
      <c r="Z8" s="74">
        <f>ModelInput!Z8</f>
        <v>0</v>
      </c>
      <c r="AA8" s="74">
        <f>ModelInput!AA8</f>
        <v>0</v>
      </c>
      <c r="AB8" s="74">
        <f>ModelInput!AB8</f>
        <v>0</v>
      </c>
      <c r="AC8" s="74">
        <f>ModelInput!AC8</f>
        <v>0</v>
      </c>
      <c r="AD8" s="74">
        <f>ModelInput!AD8</f>
        <v>0</v>
      </c>
      <c r="AE8" s="74">
        <f>ModelInput!AE8</f>
        <v>0</v>
      </c>
      <c r="AF8" s="74">
        <f>ModelInput!AF8</f>
        <v>0</v>
      </c>
      <c r="AG8" s="74">
        <f>ModelInput!AG8</f>
        <v>0</v>
      </c>
      <c r="AH8" s="74">
        <f>ModelInput!AH8</f>
        <v>0</v>
      </c>
      <c r="AI8" s="74">
        <f>ModelInput!AI8</f>
        <v>0</v>
      </c>
      <c r="AJ8" s="74">
        <f>ModelInput!AJ8</f>
        <v>0</v>
      </c>
      <c r="AK8" s="74">
        <f>ModelInput!AK8</f>
        <v>0</v>
      </c>
      <c r="AL8" s="74">
        <f>ModelInput!AL8</f>
        <v>0</v>
      </c>
      <c r="AM8" s="74">
        <f>ModelInput!AM8</f>
        <v>0</v>
      </c>
      <c r="AN8" s="74">
        <f>ModelInput!AN8</f>
        <v>0</v>
      </c>
      <c r="AO8" s="74">
        <f>ModelInput!AO8</f>
        <v>0</v>
      </c>
      <c r="AP8" s="74">
        <f>ModelInput!AP8</f>
        <v>0</v>
      </c>
      <c r="AQ8" s="74">
        <f>ModelInput!AQ8</f>
        <v>0</v>
      </c>
      <c r="AR8" s="74">
        <f>ModelInput!AR8</f>
        <v>0</v>
      </c>
      <c r="AS8" s="74">
        <f>ModelInput!AS8</f>
        <v>0</v>
      </c>
      <c r="AT8" s="74">
        <f>ModelInput!AT8</f>
        <v>0</v>
      </c>
      <c r="AU8" s="74">
        <f>ModelInput!AU8</f>
        <v>0</v>
      </c>
      <c r="AV8" s="74">
        <f>ModelInput!AV8</f>
        <v>0</v>
      </c>
      <c r="AW8" s="74">
        <f>ModelInput!AW8</f>
        <v>0</v>
      </c>
      <c r="AX8" s="74">
        <f>ModelInput!AX8</f>
        <v>0</v>
      </c>
      <c r="AY8" s="74">
        <f>ModelInput!AY8</f>
        <v>0</v>
      </c>
      <c r="AZ8" s="74">
        <f>ModelInput!AZ8</f>
        <v>0</v>
      </c>
      <c r="BA8" s="74">
        <f>ModelInput!BA8</f>
        <v>0</v>
      </c>
      <c r="BB8" s="74">
        <f>ModelInput!BB8</f>
        <v>0</v>
      </c>
      <c r="BC8" s="74">
        <f>ModelInput!BC8</f>
        <v>0</v>
      </c>
      <c r="BD8" s="74">
        <f>ModelInput!BD8</f>
        <v>0</v>
      </c>
      <c r="BE8" s="74">
        <f>ModelInput!BE8</f>
        <v>0</v>
      </c>
      <c r="BF8" s="74">
        <f>ModelInput!BF8</f>
        <v>0</v>
      </c>
      <c r="BG8" s="74">
        <f>ModelInput!BG8</f>
        <v>0</v>
      </c>
      <c r="BH8" s="74">
        <f>ModelInput!BH8</f>
        <v>0</v>
      </c>
      <c r="BI8" s="6"/>
      <c r="BJ8" s="6"/>
      <c r="BK8" s="6"/>
    </row>
    <row r="9" spans="1:63" ht="16.899999999999999">
      <c r="E9" s="4" t="s">
        <v>152</v>
      </c>
      <c r="G9" s="4" t="s">
        <v>150</v>
      </c>
      <c r="J9" s="4"/>
      <c r="K9" s="75"/>
      <c r="L9" s="75">
        <f>ModelInput!L9</f>
        <v>0</v>
      </c>
      <c r="M9" s="75">
        <f>ModelInput!M9</f>
        <v>0</v>
      </c>
      <c r="N9" s="75">
        <f>ModelInput!N9</f>
        <v>0</v>
      </c>
      <c r="O9" s="75">
        <f>ModelInput!O9</f>
        <v>0</v>
      </c>
      <c r="P9" s="75">
        <f>ModelInput!P9</f>
        <v>0</v>
      </c>
      <c r="Q9" s="75">
        <f>ModelInput!Q9</f>
        <v>0</v>
      </c>
      <c r="R9" s="75">
        <f>ModelInput!R9</f>
        <v>0</v>
      </c>
      <c r="S9" s="75">
        <f>ModelInput!S9</f>
        <v>1</v>
      </c>
      <c r="T9" s="75">
        <f>ModelInput!T9</f>
        <v>1</v>
      </c>
      <c r="U9" s="75">
        <f>ModelInput!U9</f>
        <v>1</v>
      </c>
      <c r="V9" s="75">
        <f>ModelInput!V9</f>
        <v>1</v>
      </c>
      <c r="W9" s="75">
        <f>ModelInput!W9</f>
        <v>1</v>
      </c>
      <c r="X9" s="75">
        <f>ModelInput!X9</f>
        <v>1</v>
      </c>
      <c r="Y9" s="75">
        <f>ModelInput!Y9</f>
        <v>1</v>
      </c>
      <c r="Z9" s="75">
        <f>ModelInput!Z9</f>
        <v>1</v>
      </c>
      <c r="AA9" s="75">
        <f>ModelInput!AA9</f>
        <v>1</v>
      </c>
      <c r="AB9" s="75">
        <f>ModelInput!AB9</f>
        <v>1</v>
      </c>
      <c r="AC9" s="75">
        <f>ModelInput!AC9</f>
        <v>1</v>
      </c>
      <c r="AD9" s="75">
        <f>ModelInput!AD9</f>
        <v>1</v>
      </c>
      <c r="AE9" s="75">
        <f>ModelInput!AE9</f>
        <v>1</v>
      </c>
      <c r="AF9" s="75">
        <f>ModelInput!AF9</f>
        <v>1</v>
      </c>
      <c r="AG9" s="75">
        <f>ModelInput!AG9</f>
        <v>1</v>
      </c>
      <c r="AH9" s="75">
        <f>ModelInput!AH9</f>
        <v>1</v>
      </c>
      <c r="AI9" s="75">
        <f>ModelInput!AI9</f>
        <v>1</v>
      </c>
      <c r="AJ9" s="75">
        <f>ModelInput!AJ9</f>
        <v>1</v>
      </c>
      <c r="AK9" s="75">
        <f>ModelInput!AK9</f>
        <v>1</v>
      </c>
      <c r="AL9" s="75">
        <f>ModelInput!AL9</f>
        <v>1</v>
      </c>
      <c r="AM9" s="75">
        <f>ModelInput!AM9</f>
        <v>1</v>
      </c>
      <c r="AN9" s="75">
        <f>ModelInput!AN9</f>
        <v>1</v>
      </c>
      <c r="AO9" s="75">
        <f>ModelInput!AO9</f>
        <v>1</v>
      </c>
      <c r="AP9" s="75">
        <f>ModelInput!AP9</f>
        <v>1</v>
      </c>
      <c r="AQ9" s="75">
        <f>ModelInput!AQ9</f>
        <v>1</v>
      </c>
      <c r="AR9" s="75">
        <f>ModelInput!AR9</f>
        <v>1</v>
      </c>
      <c r="AS9" s="75">
        <f>ModelInput!AS9</f>
        <v>0</v>
      </c>
      <c r="AT9" s="75">
        <f>ModelInput!AT9</f>
        <v>0</v>
      </c>
      <c r="AU9" s="75">
        <f>ModelInput!AU9</f>
        <v>0</v>
      </c>
      <c r="AV9" s="75">
        <f>ModelInput!AV9</f>
        <v>0</v>
      </c>
      <c r="AW9" s="75">
        <f>ModelInput!AW9</f>
        <v>0</v>
      </c>
      <c r="AX9" s="75">
        <f>ModelInput!AX9</f>
        <v>0</v>
      </c>
      <c r="AY9" s="75">
        <f>ModelInput!AY9</f>
        <v>0</v>
      </c>
      <c r="AZ9" s="75">
        <f>ModelInput!AZ9</f>
        <v>0</v>
      </c>
      <c r="BA9" s="75">
        <f>ModelInput!BA9</f>
        <v>0</v>
      </c>
      <c r="BB9" s="75">
        <f>ModelInput!BB9</f>
        <v>0</v>
      </c>
      <c r="BC9" s="75">
        <f>ModelInput!BC9</f>
        <v>0</v>
      </c>
      <c r="BD9" s="75">
        <f>ModelInput!BD9</f>
        <v>0</v>
      </c>
      <c r="BE9" s="75">
        <f>ModelInput!BE9</f>
        <v>0</v>
      </c>
      <c r="BF9" s="75">
        <f>ModelInput!BF9</f>
        <v>0</v>
      </c>
      <c r="BG9" s="75">
        <f>ModelInput!BG9</f>
        <v>0</v>
      </c>
      <c r="BH9" s="75">
        <f>ModelInput!BH9</f>
        <v>0</v>
      </c>
      <c r="BI9" s="6"/>
      <c r="BJ9" s="6"/>
      <c r="BK9" s="6"/>
    </row>
    <row r="10" spans="1:63" ht="16.899999999999999">
      <c r="E10" s="4" t="s">
        <v>156</v>
      </c>
      <c r="G10" s="4" t="s">
        <v>150</v>
      </c>
      <c r="J10" s="4"/>
      <c r="K10" s="75"/>
      <c r="L10" s="75">
        <f>ModelInput!L12</f>
        <v>0</v>
      </c>
      <c r="M10" s="75">
        <f>ModelInput!M12</f>
        <v>0</v>
      </c>
      <c r="N10" s="75">
        <f>ModelInput!N12</f>
        <v>0</v>
      </c>
      <c r="O10" s="75">
        <f>ModelInput!O12</f>
        <v>0</v>
      </c>
      <c r="P10" s="75">
        <f>ModelInput!P12</f>
        <v>0</v>
      </c>
      <c r="Q10" s="75">
        <f>ModelInput!Q12</f>
        <v>0</v>
      </c>
      <c r="R10" s="75">
        <f>ModelInput!R12</f>
        <v>0</v>
      </c>
      <c r="S10" s="75">
        <f>ModelInput!S12</f>
        <v>1</v>
      </c>
      <c r="T10" s="75">
        <f>ModelInput!T12</f>
        <v>0</v>
      </c>
      <c r="U10" s="75">
        <f>ModelInput!U12</f>
        <v>0</v>
      </c>
      <c r="V10" s="75">
        <f>ModelInput!V12</f>
        <v>0</v>
      </c>
      <c r="W10" s="75">
        <f>ModelInput!W12</f>
        <v>0</v>
      </c>
      <c r="X10" s="75">
        <f>ModelInput!X12</f>
        <v>0</v>
      </c>
      <c r="Y10" s="75">
        <f>ModelInput!Y12</f>
        <v>0</v>
      </c>
      <c r="Z10" s="75">
        <f>ModelInput!Z12</f>
        <v>0</v>
      </c>
      <c r="AA10" s="75">
        <f>ModelInput!AA12</f>
        <v>0</v>
      </c>
      <c r="AB10" s="75">
        <f>ModelInput!AB12</f>
        <v>0</v>
      </c>
      <c r="AC10" s="75">
        <f>ModelInput!AC12</f>
        <v>0</v>
      </c>
      <c r="AD10" s="75">
        <f>ModelInput!AD12</f>
        <v>0</v>
      </c>
      <c r="AE10" s="75">
        <f>ModelInput!AE12</f>
        <v>0</v>
      </c>
      <c r="AF10" s="75">
        <f>ModelInput!AF12</f>
        <v>0</v>
      </c>
      <c r="AG10" s="75">
        <f>ModelInput!AG12</f>
        <v>0</v>
      </c>
      <c r="AH10" s="75">
        <f>ModelInput!AH12</f>
        <v>0</v>
      </c>
      <c r="AI10" s="75">
        <f>ModelInput!AI12</f>
        <v>0</v>
      </c>
      <c r="AJ10" s="75">
        <f>ModelInput!AJ12</f>
        <v>0</v>
      </c>
      <c r="AK10" s="75">
        <f>ModelInput!AK12</f>
        <v>0</v>
      </c>
      <c r="AL10" s="75">
        <f>ModelInput!AL12</f>
        <v>0</v>
      </c>
      <c r="AM10" s="75">
        <f>ModelInput!AM12</f>
        <v>0</v>
      </c>
      <c r="AN10" s="75">
        <f>ModelInput!AN12</f>
        <v>0</v>
      </c>
      <c r="AO10" s="75">
        <f>ModelInput!AO12</f>
        <v>0</v>
      </c>
      <c r="AP10" s="75">
        <f>ModelInput!AP12</f>
        <v>0</v>
      </c>
      <c r="AQ10" s="75">
        <f>ModelInput!AQ12</f>
        <v>0</v>
      </c>
      <c r="AR10" s="75">
        <f>ModelInput!AR12</f>
        <v>0</v>
      </c>
      <c r="AS10" s="75">
        <f>ModelInput!AS12</f>
        <v>0</v>
      </c>
      <c r="AT10" s="75">
        <f>ModelInput!AT12</f>
        <v>0</v>
      </c>
      <c r="AU10" s="75">
        <f>ModelInput!AU12</f>
        <v>0</v>
      </c>
      <c r="AV10" s="75">
        <f>ModelInput!AV12</f>
        <v>0</v>
      </c>
      <c r="AW10" s="75">
        <f>ModelInput!AW12</f>
        <v>0</v>
      </c>
      <c r="AX10" s="75">
        <f>ModelInput!AX12</f>
        <v>0</v>
      </c>
      <c r="AY10" s="75">
        <f>ModelInput!AY12</f>
        <v>0</v>
      </c>
      <c r="AZ10" s="75">
        <f>ModelInput!AZ12</f>
        <v>0</v>
      </c>
      <c r="BA10" s="75">
        <f>ModelInput!BA12</f>
        <v>0</v>
      </c>
      <c r="BB10" s="75">
        <f>ModelInput!BB12</f>
        <v>0</v>
      </c>
      <c r="BC10" s="75">
        <f>ModelInput!BC12</f>
        <v>0</v>
      </c>
      <c r="BD10" s="75">
        <f>ModelInput!BD12</f>
        <v>0</v>
      </c>
      <c r="BE10" s="75">
        <f>ModelInput!BE12</f>
        <v>0</v>
      </c>
      <c r="BF10" s="75">
        <f>ModelInput!BF12</f>
        <v>0</v>
      </c>
      <c r="BG10" s="75">
        <f>ModelInput!BG12</f>
        <v>0</v>
      </c>
      <c r="BH10" s="75">
        <f>ModelInput!BH12</f>
        <v>0</v>
      </c>
      <c r="BI10" s="6"/>
      <c r="BJ10" s="6"/>
      <c r="BK10" s="6"/>
    </row>
    <row r="11" spans="1:63" ht="16.899999999999999">
      <c r="E11" s="4" t="s">
        <v>171</v>
      </c>
      <c r="G11" s="4" t="s">
        <v>87</v>
      </c>
      <c r="J11" s="4"/>
      <c r="K11" s="76"/>
      <c r="L11" s="76">
        <f>ModelInput!L19</f>
        <v>0</v>
      </c>
      <c r="M11" s="76">
        <f>ModelInput!M19</f>
        <v>0</v>
      </c>
      <c r="N11" s="76">
        <f>ModelInput!N19</f>
        <v>0</v>
      </c>
      <c r="O11" s="76">
        <f>ModelInput!O19</f>
        <v>0</v>
      </c>
      <c r="P11" s="76">
        <f>ModelInput!P19</f>
        <v>0.94246575342465755</v>
      </c>
      <c r="Q11" s="76">
        <f>ModelInput!Q19</f>
        <v>1</v>
      </c>
      <c r="R11" s="76">
        <f>ModelInput!R19</f>
        <v>1</v>
      </c>
      <c r="S11" s="76">
        <f>ModelInput!S19</f>
        <v>0.33150684931506852</v>
      </c>
      <c r="T11" s="76">
        <f>ModelInput!T19</f>
        <v>0</v>
      </c>
      <c r="U11" s="76">
        <f>ModelInput!U19</f>
        <v>0</v>
      </c>
      <c r="V11" s="76">
        <f>ModelInput!V19</f>
        <v>0</v>
      </c>
      <c r="W11" s="76">
        <f>ModelInput!W19</f>
        <v>0</v>
      </c>
      <c r="X11" s="76">
        <f>ModelInput!X19</f>
        <v>0</v>
      </c>
      <c r="Y11" s="76">
        <f>ModelInput!Y19</f>
        <v>0</v>
      </c>
      <c r="Z11" s="76">
        <f>ModelInput!Z19</f>
        <v>0</v>
      </c>
      <c r="AA11" s="76">
        <f>ModelInput!AA19</f>
        <v>0</v>
      </c>
      <c r="AB11" s="76">
        <f>ModelInput!AB19</f>
        <v>0</v>
      </c>
      <c r="AC11" s="76">
        <f>ModelInput!AC19</f>
        <v>0</v>
      </c>
      <c r="AD11" s="76">
        <f>ModelInput!AD19</f>
        <v>0</v>
      </c>
      <c r="AE11" s="76">
        <f>ModelInput!AE19</f>
        <v>0</v>
      </c>
      <c r="AF11" s="76">
        <f>ModelInput!AF19</f>
        <v>0</v>
      </c>
      <c r="AG11" s="76">
        <f>ModelInput!AG19</f>
        <v>0</v>
      </c>
      <c r="AH11" s="76">
        <f>ModelInput!AH19</f>
        <v>0</v>
      </c>
      <c r="AI11" s="76">
        <f>ModelInput!AI19</f>
        <v>0</v>
      </c>
      <c r="AJ11" s="76">
        <f>ModelInput!AJ19</f>
        <v>0</v>
      </c>
      <c r="AK11" s="76">
        <f>ModelInput!AK19</f>
        <v>0</v>
      </c>
      <c r="AL11" s="76">
        <f>ModelInput!AL19</f>
        <v>0</v>
      </c>
      <c r="AM11" s="76">
        <f>ModelInput!AM19</f>
        <v>0</v>
      </c>
      <c r="AN11" s="76">
        <f>ModelInput!AN19</f>
        <v>0</v>
      </c>
      <c r="AO11" s="76">
        <f>ModelInput!AO19</f>
        <v>0</v>
      </c>
      <c r="AP11" s="76">
        <f>ModelInput!AP19</f>
        <v>0</v>
      </c>
      <c r="AQ11" s="76">
        <f>ModelInput!AQ19</f>
        <v>0</v>
      </c>
      <c r="AR11" s="76">
        <f>ModelInput!AR19</f>
        <v>0</v>
      </c>
      <c r="AS11" s="76">
        <f>ModelInput!AS19</f>
        <v>0</v>
      </c>
      <c r="AT11" s="76">
        <f>ModelInput!AT19</f>
        <v>0</v>
      </c>
      <c r="AU11" s="76">
        <f>ModelInput!AU19</f>
        <v>0</v>
      </c>
      <c r="AV11" s="76">
        <f>ModelInput!AV19</f>
        <v>0</v>
      </c>
      <c r="AW11" s="76">
        <f>ModelInput!AW19</f>
        <v>0</v>
      </c>
      <c r="AX11" s="76">
        <f>ModelInput!AX19</f>
        <v>0</v>
      </c>
      <c r="AY11" s="76">
        <f>ModelInput!AY19</f>
        <v>0</v>
      </c>
      <c r="AZ11" s="76">
        <f>ModelInput!AZ19</f>
        <v>0</v>
      </c>
      <c r="BA11" s="76">
        <f>ModelInput!BA19</f>
        <v>0</v>
      </c>
      <c r="BB11" s="76">
        <f>ModelInput!BB19</f>
        <v>0</v>
      </c>
      <c r="BC11" s="76">
        <f>ModelInput!BC19</f>
        <v>0</v>
      </c>
      <c r="BD11" s="76">
        <f>ModelInput!BD19</f>
        <v>0</v>
      </c>
      <c r="BE11" s="76">
        <f>ModelInput!BE19</f>
        <v>0</v>
      </c>
      <c r="BF11" s="76">
        <f>ModelInput!BF19</f>
        <v>0</v>
      </c>
      <c r="BG11" s="76">
        <f>ModelInput!BG19</f>
        <v>0</v>
      </c>
      <c r="BH11" s="76">
        <f>ModelInput!BH19</f>
        <v>0</v>
      </c>
      <c r="BI11" s="6"/>
      <c r="BJ11" s="6"/>
      <c r="BK11" s="6"/>
    </row>
    <row r="12" spans="1:63" ht="16.899999999999999">
      <c r="E12" s="4" t="s">
        <v>172</v>
      </c>
      <c r="G12" s="4" t="s">
        <v>87</v>
      </c>
      <c r="J12" s="4"/>
      <c r="K12" s="76"/>
      <c r="L12" s="76">
        <f>ModelInput!L20</f>
        <v>0</v>
      </c>
      <c r="M12" s="76">
        <f>ModelInput!M20</f>
        <v>0</v>
      </c>
      <c r="N12" s="76">
        <f>ModelInput!N20</f>
        <v>0</v>
      </c>
      <c r="O12" s="76">
        <f>ModelInput!O20</f>
        <v>0</v>
      </c>
      <c r="P12" s="76">
        <f>ModelInput!P20</f>
        <v>0</v>
      </c>
      <c r="Q12" s="76">
        <f>ModelInput!Q20</f>
        <v>0</v>
      </c>
      <c r="R12" s="76">
        <f>ModelInput!R20</f>
        <v>0</v>
      </c>
      <c r="S12" s="76">
        <f>ModelInput!S20</f>
        <v>0.48219178082191783</v>
      </c>
      <c r="T12" s="76">
        <f>ModelInput!T20</f>
        <v>0</v>
      </c>
      <c r="U12" s="76">
        <f>ModelInput!U20</f>
        <v>0</v>
      </c>
      <c r="V12" s="76">
        <f>ModelInput!V20</f>
        <v>0</v>
      </c>
      <c r="W12" s="76">
        <f>ModelInput!W20</f>
        <v>0</v>
      </c>
      <c r="X12" s="76">
        <f>ModelInput!X20</f>
        <v>0</v>
      </c>
      <c r="Y12" s="76">
        <f>ModelInput!Y20</f>
        <v>0</v>
      </c>
      <c r="Z12" s="76">
        <f>ModelInput!Z20</f>
        <v>0</v>
      </c>
      <c r="AA12" s="76">
        <f>ModelInput!AA20</f>
        <v>0</v>
      </c>
      <c r="AB12" s="76">
        <f>ModelInput!AB20</f>
        <v>0</v>
      </c>
      <c r="AC12" s="76">
        <f>ModelInput!AC20</f>
        <v>0</v>
      </c>
      <c r="AD12" s="76">
        <f>ModelInput!AD20</f>
        <v>0</v>
      </c>
      <c r="AE12" s="76">
        <f>ModelInput!AE20</f>
        <v>0</v>
      </c>
      <c r="AF12" s="76">
        <f>ModelInput!AF20</f>
        <v>0</v>
      </c>
      <c r="AG12" s="76">
        <f>ModelInput!AG20</f>
        <v>0</v>
      </c>
      <c r="AH12" s="76">
        <f>ModelInput!AH20</f>
        <v>0</v>
      </c>
      <c r="AI12" s="76">
        <f>ModelInput!AI20</f>
        <v>0</v>
      </c>
      <c r="AJ12" s="76">
        <f>ModelInput!AJ20</f>
        <v>0</v>
      </c>
      <c r="AK12" s="76">
        <f>ModelInput!AK20</f>
        <v>0</v>
      </c>
      <c r="AL12" s="76">
        <f>ModelInput!AL20</f>
        <v>0</v>
      </c>
      <c r="AM12" s="76">
        <f>ModelInput!AM20</f>
        <v>0</v>
      </c>
      <c r="AN12" s="76">
        <f>ModelInput!AN20</f>
        <v>0</v>
      </c>
      <c r="AO12" s="76">
        <f>ModelInput!AO20</f>
        <v>0</v>
      </c>
      <c r="AP12" s="76">
        <f>ModelInput!AP20</f>
        <v>0</v>
      </c>
      <c r="AQ12" s="76">
        <f>ModelInput!AQ20</f>
        <v>0</v>
      </c>
      <c r="AR12" s="76">
        <f>ModelInput!AR20</f>
        <v>0</v>
      </c>
      <c r="AS12" s="76">
        <f>ModelInput!AS20</f>
        <v>0</v>
      </c>
      <c r="AT12" s="76">
        <f>ModelInput!AT20</f>
        <v>0</v>
      </c>
      <c r="AU12" s="76">
        <f>ModelInput!AU20</f>
        <v>0</v>
      </c>
      <c r="AV12" s="76">
        <f>ModelInput!AV20</f>
        <v>0</v>
      </c>
      <c r="AW12" s="76">
        <f>ModelInput!AW20</f>
        <v>0</v>
      </c>
      <c r="AX12" s="76">
        <f>ModelInput!AX20</f>
        <v>0</v>
      </c>
      <c r="AY12" s="76">
        <f>ModelInput!AY20</f>
        <v>0</v>
      </c>
      <c r="AZ12" s="76">
        <f>ModelInput!AZ20</f>
        <v>0</v>
      </c>
      <c r="BA12" s="76">
        <f>ModelInput!BA20</f>
        <v>0</v>
      </c>
      <c r="BB12" s="76">
        <f>ModelInput!BB20</f>
        <v>0</v>
      </c>
      <c r="BC12" s="76">
        <f>ModelInput!BC20</f>
        <v>0</v>
      </c>
      <c r="BD12" s="76">
        <f>ModelInput!BD20</f>
        <v>0</v>
      </c>
      <c r="BE12" s="76">
        <f>ModelInput!BE20</f>
        <v>0</v>
      </c>
      <c r="BF12" s="76">
        <f>ModelInput!BF20</f>
        <v>0</v>
      </c>
      <c r="BG12" s="76">
        <f>ModelInput!BG20</f>
        <v>0</v>
      </c>
      <c r="BH12" s="76">
        <f>ModelInput!BH20</f>
        <v>0</v>
      </c>
      <c r="BI12" s="6"/>
      <c r="BJ12" s="6"/>
      <c r="BK12" s="6"/>
    </row>
    <row r="13" spans="1:63" ht="16.899999999999999">
      <c r="E13" s="4" t="s">
        <v>173</v>
      </c>
      <c r="G13" s="4" t="s">
        <v>87</v>
      </c>
      <c r="J13" s="4"/>
      <c r="K13" s="77"/>
      <c r="L13" s="77">
        <f>ModelInput!L24</f>
        <v>0</v>
      </c>
      <c r="M13" s="77">
        <f>ModelInput!M24</f>
        <v>0</v>
      </c>
      <c r="N13" s="77">
        <f>ModelInput!N24</f>
        <v>0</v>
      </c>
      <c r="O13" s="77">
        <f>ModelInput!O24</f>
        <v>0</v>
      </c>
      <c r="P13" s="77">
        <f>ModelInput!P24</f>
        <v>0</v>
      </c>
      <c r="Q13" s="77">
        <f>ModelInput!Q24</f>
        <v>0</v>
      </c>
      <c r="R13" s="77">
        <f>ModelInput!R24</f>
        <v>0</v>
      </c>
      <c r="S13" s="77">
        <f>ModelInput!S24</f>
        <v>0.18630136986301371</v>
      </c>
      <c r="T13" s="77">
        <f>ModelInput!T24</f>
        <v>1</v>
      </c>
      <c r="U13" s="77">
        <f>ModelInput!U24</f>
        <v>1</v>
      </c>
      <c r="V13" s="77">
        <f>ModelInput!V24</f>
        <v>1</v>
      </c>
      <c r="W13" s="77">
        <f>ModelInput!W24</f>
        <v>1</v>
      </c>
      <c r="X13" s="77">
        <f>ModelInput!X24</f>
        <v>1</v>
      </c>
      <c r="Y13" s="77">
        <f>ModelInput!Y24</f>
        <v>1</v>
      </c>
      <c r="Z13" s="77">
        <f>ModelInput!Z24</f>
        <v>1</v>
      </c>
      <c r="AA13" s="77">
        <f>ModelInput!AA24</f>
        <v>1</v>
      </c>
      <c r="AB13" s="77">
        <f>ModelInput!AB24</f>
        <v>1</v>
      </c>
      <c r="AC13" s="77">
        <f>ModelInput!AC24</f>
        <v>1</v>
      </c>
      <c r="AD13" s="77">
        <f>ModelInput!AD24</f>
        <v>1</v>
      </c>
      <c r="AE13" s="77">
        <f>ModelInput!AE24</f>
        <v>1</v>
      </c>
      <c r="AF13" s="77">
        <f>ModelInput!AF24</f>
        <v>1</v>
      </c>
      <c r="AG13" s="77">
        <f>ModelInput!AG24</f>
        <v>1</v>
      </c>
      <c r="AH13" s="77">
        <f>ModelInput!AH24</f>
        <v>1</v>
      </c>
      <c r="AI13" s="77">
        <f>ModelInput!AI24</f>
        <v>1</v>
      </c>
      <c r="AJ13" s="77">
        <f>ModelInput!AJ24</f>
        <v>1</v>
      </c>
      <c r="AK13" s="77">
        <f>ModelInput!AK24</f>
        <v>1</v>
      </c>
      <c r="AL13" s="77">
        <f>ModelInput!AL24</f>
        <v>1</v>
      </c>
      <c r="AM13" s="77">
        <f>ModelInput!AM24</f>
        <v>1</v>
      </c>
      <c r="AN13" s="77">
        <f>ModelInput!AN24</f>
        <v>1</v>
      </c>
      <c r="AO13" s="77">
        <f>ModelInput!AO24</f>
        <v>1</v>
      </c>
      <c r="AP13" s="77">
        <f>ModelInput!AP24</f>
        <v>1</v>
      </c>
      <c r="AQ13" s="77">
        <f>ModelInput!AQ24</f>
        <v>1</v>
      </c>
      <c r="AR13" s="77">
        <f>ModelInput!AR24</f>
        <v>0.81369863013698629</v>
      </c>
      <c r="AS13" s="77">
        <f>ModelInput!AS24</f>
        <v>0</v>
      </c>
      <c r="AT13" s="77">
        <f>ModelInput!AT24</f>
        <v>0</v>
      </c>
      <c r="AU13" s="77">
        <f>ModelInput!AU24</f>
        <v>0</v>
      </c>
      <c r="AV13" s="77">
        <f>ModelInput!AV24</f>
        <v>0</v>
      </c>
      <c r="AW13" s="77">
        <f>ModelInput!AW24</f>
        <v>0</v>
      </c>
      <c r="AX13" s="77">
        <f>ModelInput!AX24</f>
        <v>0</v>
      </c>
      <c r="AY13" s="77">
        <f>ModelInput!AY24</f>
        <v>0</v>
      </c>
      <c r="AZ13" s="77">
        <f>ModelInput!AZ24</f>
        <v>0</v>
      </c>
      <c r="BA13" s="77">
        <f>ModelInput!BA24</f>
        <v>0</v>
      </c>
      <c r="BB13" s="77">
        <f>ModelInput!BB24</f>
        <v>0</v>
      </c>
      <c r="BC13" s="77">
        <f>ModelInput!BC24</f>
        <v>0</v>
      </c>
      <c r="BD13" s="77">
        <f>ModelInput!BD24</f>
        <v>0</v>
      </c>
      <c r="BE13" s="77">
        <f>ModelInput!BE24</f>
        <v>0</v>
      </c>
      <c r="BF13" s="77">
        <f>ModelInput!BF24</f>
        <v>0</v>
      </c>
      <c r="BG13" s="77">
        <f>ModelInput!BG24</f>
        <v>0</v>
      </c>
      <c r="BH13" s="77">
        <f>ModelInput!BH24</f>
        <v>0</v>
      </c>
      <c r="BI13" s="6"/>
      <c r="BJ13" s="6"/>
      <c r="BK13" s="6"/>
    </row>
    <row r="14" spans="1:63" ht="16.899999999999999">
      <c r="E14" s="4" t="s">
        <v>174</v>
      </c>
      <c r="G14" s="4" t="s">
        <v>175</v>
      </c>
      <c r="J14" s="4"/>
      <c r="K14" s="77"/>
      <c r="L14" s="75">
        <f>ModelInput!L25</f>
        <v>0</v>
      </c>
      <c r="M14" s="75">
        <f>ModelInput!M25</f>
        <v>0</v>
      </c>
      <c r="N14" s="75">
        <f>ModelInput!N25</f>
        <v>0</v>
      </c>
      <c r="O14" s="75">
        <f>ModelInput!O25</f>
        <v>0</v>
      </c>
      <c r="P14" s="75">
        <f>ModelInput!P25</f>
        <v>1</v>
      </c>
      <c r="Q14" s="75">
        <f>ModelInput!Q25</f>
        <v>2</v>
      </c>
      <c r="R14" s="75">
        <f>ModelInput!R25</f>
        <v>3</v>
      </c>
      <c r="S14" s="75">
        <f>ModelInput!S25</f>
        <v>4</v>
      </c>
      <c r="T14" s="75">
        <f>ModelInput!T25</f>
        <v>5</v>
      </c>
      <c r="U14" s="75">
        <f>ModelInput!U25</f>
        <v>6</v>
      </c>
      <c r="V14" s="75">
        <f>ModelInput!V25</f>
        <v>7</v>
      </c>
      <c r="W14" s="75">
        <f>ModelInput!W25</f>
        <v>8</v>
      </c>
      <c r="X14" s="75">
        <f>ModelInput!X25</f>
        <v>9</v>
      </c>
      <c r="Y14" s="75">
        <f>ModelInput!Y25</f>
        <v>10</v>
      </c>
      <c r="Z14" s="75">
        <f>ModelInput!Z25</f>
        <v>11</v>
      </c>
      <c r="AA14" s="75">
        <f>ModelInput!AA25</f>
        <v>12</v>
      </c>
      <c r="AB14" s="75">
        <f>ModelInput!AB25</f>
        <v>13</v>
      </c>
      <c r="AC14" s="75">
        <f>ModelInput!AC25</f>
        <v>14</v>
      </c>
      <c r="AD14" s="75">
        <f>ModelInput!AD25</f>
        <v>15</v>
      </c>
      <c r="AE14" s="75">
        <f>ModelInput!AE25</f>
        <v>16</v>
      </c>
      <c r="AF14" s="75">
        <f>ModelInput!AF25</f>
        <v>17</v>
      </c>
      <c r="AG14" s="75">
        <f>ModelInput!AG25</f>
        <v>18</v>
      </c>
      <c r="AH14" s="75">
        <f>ModelInput!AH25</f>
        <v>19</v>
      </c>
      <c r="AI14" s="75">
        <f>ModelInput!AI25</f>
        <v>20</v>
      </c>
      <c r="AJ14" s="75">
        <f>ModelInput!AJ25</f>
        <v>21</v>
      </c>
      <c r="AK14" s="75">
        <f>ModelInput!AK25</f>
        <v>22</v>
      </c>
      <c r="AL14" s="75">
        <f>ModelInput!AL25</f>
        <v>23</v>
      </c>
      <c r="AM14" s="75">
        <f>ModelInput!AM25</f>
        <v>24</v>
      </c>
      <c r="AN14" s="75">
        <f>ModelInput!AN25</f>
        <v>25</v>
      </c>
      <c r="AO14" s="75">
        <f>ModelInput!AO25</f>
        <v>26</v>
      </c>
      <c r="AP14" s="75">
        <f>ModelInput!AP25</f>
        <v>27</v>
      </c>
      <c r="AQ14" s="75">
        <f>ModelInput!AQ25</f>
        <v>28</v>
      </c>
      <c r="AR14" s="75">
        <f>ModelInput!AR25</f>
        <v>29</v>
      </c>
      <c r="AS14" s="75">
        <f>ModelInput!AS25</f>
        <v>0</v>
      </c>
      <c r="AT14" s="75">
        <f>ModelInput!AT25</f>
        <v>0</v>
      </c>
      <c r="AU14" s="75">
        <f>ModelInput!AU25</f>
        <v>0</v>
      </c>
      <c r="AV14" s="75">
        <f>ModelInput!AV25</f>
        <v>0</v>
      </c>
      <c r="AW14" s="75">
        <f>ModelInput!AW25</f>
        <v>0</v>
      </c>
      <c r="AX14" s="75">
        <f>ModelInput!AX25</f>
        <v>0</v>
      </c>
      <c r="AY14" s="75">
        <f>ModelInput!AY25</f>
        <v>0</v>
      </c>
      <c r="AZ14" s="75">
        <f>ModelInput!AZ25</f>
        <v>0</v>
      </c>
      <c r="BA14" s="75">
        <f>ModelInput!BA25</f>
        <v>0</v>
      </c>
      <c r="BB14" s="75">
        <f>ModelInput!BB25</f>
        <v>0</v>
      </c>
      <c r="BC14" s="75">
        <f>ModelInput!BC25</f>
        <v>0</v>
      </c>
      <c r="BD14" s="75">
        <f>ModelInput!BD25</f>
        <v>0</v>
      </c>
      <c r="BE14" s="75">
        <f>ModelInput!BE25</f>
        <v>0</v>
      </c>
      <c r="BF14" s="75">
        <f>ModelInput!BF25</f>
        <v>0</v>
      </c>
      <c r="BG14" s="75">
        <f>ModelInput!BG25</f>
        <v>0</v>
      </c>
      <c r="BH14" s="75">
        <f>ModelInput!BH25</f>
        <v>0</v>
      </c>
      <c r="BI14" s="6"/>
      <c r="BJ14" s="6"/>
      <c r="BK14" s="6"/>
    </row>
    <row r="15" spans="1:63" s="79" customFormat="1" ht="16.899999999999999">
      <c r="E15" s="79" t="s">
        <v>250</v>
      </c>
      <c r="G15" s="79" t="s">
        <v>249</v>
      </c>
      <c r="H15" s="6"/>
      <c r="I15" s="16"/>
      <c r="K15" s="77"/>
      <c r="L15" s="75">
        <f ca="1">ModelInput!L27</f>
        <v>0</v>
      </c>
      <c r="M15" s="75">
        <f ca="1">ModelInput!M27</f>
        <v>0</v>
      </c>
      <c r="N15" s="75">
        <f ca="1">ModelInput!N27</f>
        <v>0</v>
      </c>
      <c r="O15" s="75">
        <f ca="1">ModelInput!O27</f>
        <v>0</v>
      </c>
      <c r="P15" s="75">
        <f ca="1">ModelInput!P27</f>
        <v>0</v>
      </c>
      <c r="Q15" s="75">
        <f ca="1">ModelInput!Q27</f>
        <v>0</v>
      </c>
      <c r="R15" s="75">
        <f ca="1">ModelInput!R27</f>
        <v>0</v>
      </c>
      <c r="S15" s="75">
        <f ca="1">ModelInput!S27</f>
        <v>0</v>
      </c>
      <c r="T15" s="75">
        <f ca="1">ModelInput!T27</f>
        <v>0</v>
      </c>
      <c r="U15" s="75">
        <f ca="1">ModelInput!U27</f>
        <v>0</v>
      </c>
      <c r="V15" s="75">
        <f ca="1">ModelInput!V27</f>
        <v>0</v>
      </c>
      <c r="W15" s="75">
        <f ca="1">ModelInput!W27</f>
        <v>1</v>
      </c>
      <c r="X15" s="75">
        <f ca="1">ModelInput!X27</f>
        <v>0</v>
      </c>
      <c r="Y15" s="75">
        <f ca="1">ModelInput!Y27</f>
        <v>0</v>
      </c>
      <c r="Z15" s="75">
        <f ca="1">ModelInput!Z27</f>
        <v>0</v>
      </c>
      <c r="AA15" s="75">
        <f ca="1">ModelInput!AA27</f>
        <v>0</v>
      </c>
      <c r="AB15" s="75">
        <f ca="1">ModelInput!AB27</f>
        <v>1</v>
      </c>
      <c r="AC15" s="75">
        <f ca="1">ModelInput!AC27</f>
        <v>0</v>
      </c>
      <c r="AD15" s="75">
        <f ca="1">ModelInput!AD27</f>
        <v>0</v>
      </c>
      <c r="AE15" s="75">
        <f ca="1">ModelInput!AE27</f>
        <v>0</v>
      </c>
      <c r="AF15" s="75">
        <f ca="1">ModelInput!AF27</f>
        <v>0</v>
      </c>
      <c r="AG15" s="75">
        <f ca="1">ModelInput!AG27</f>
        <v>1</v>
      </c>
      <c r="AH15" s="75">
        <f ca="1">ModelInput!AH27</f>
        <v>0</v>
      </c>
      <c r="AI15" s="75">
        <f ca="1">ModelInput!AI27</f>
        <v>0</v>
      </c>
      <c r="AJ15" s="75">
        <f ca="1">ModelInput!AJ27</f>
        <v>0</v>
      </c>
      <c r="AK15" s="75">
        <f ca="1">ModelInput!AK27</f>
        <v>0</v>
      </c>
      <c r="AL15" s="75">
        <f ca="1">ModelInput!AL27</f>
        <v>1</v>
      </c>
      <c r="AM15" s="75">
        <f ca="1">ModelInput!AM27</f>
        <v>0</v>
      </c>
      <c r="AN15" s="75">
        <f ca="1">ModelInput!AN27</f>
        <v>0</v>
      </c>
      <c r="AO15" s="75">
        <f ca="1">ModelInput!AO27</f>
        <v>0</v>
      </c>
      <c r="AP15" s="75">
        <f ca="1">ModelInput!AP27</f>
        <v>0</v>
      </c>
      <c r="AQ15" s="75">
        <f ca="1">ModelInput!AQ27</f>
        <v>1</v>
      </c>
      <c r="AR15" s="75">
        <f ca="1">ModelInput!AR27</f>
        <v>0</v>
      </c>
      <c r="AS15" s="75">
        <f ca="1">ModelInput!AS27</f>
        <v>0</v>
      </c>
      <c r="AT15" s="75">
        <f ca="1">ModelInput!AT27</f>
        <v>0</v>
      </c>
      <c r="AU15" s="75">
        <f ca="1">ModelInput!AU27</f>
        <v>0</v>
      </c>
      <c r="AV15" s="75">
        <f ca="1">ModelInput!AV27</f>
        <v>0</v>
      </c>
      <c r="AW15" s="75">
        <f ca="1">ModelInput!AW27</f>
        <v>0</v>
      </c>
      <c r="AX15" s="75">
        <f ca="1">ModelInput!AX27</f>
        <v>0</v>
      </c>
      <c r="AY15" s="75">
        <f ca="1">ModelInput!AY27</f>
        <v>0</v>
      </c>
      <c r="AZ15" s="75">
        <f ca="1">ModelInput!AZ27</f>
        <v>0</v>
      </c>
      <c r="BA15" s="75">
        <f ca="1">ModelInput!BA27</f>
        <v>0</v>
      </c>
      <c r="BB15" s="75">
        <f ca="1">ModelInput!BB27</f>
        <v>0</v>
      </c>
      <c r="BC15" s="75">
        <f ca="1">ModelInput!BC27</f>
        <v>0</v>
      </c>
      <c r="BD15" s="75">
        <f ca="1">ModelInput!BD27</f>
        <v>0</v>
      </c>
      <c r="BE15" s="75">
        <f ca="1">ModelInput!BE27</f>
        <v>0</v>
      </c>
      <c r="BF15" s="75">
        <f ca="1">ModelInput!BF27</f>
        <v>0</v>
      </c>
      <c r="BG15" s="75">
        <f ca="1">ModelInput!BG27</f>
        <v>0</v>
      </c>
      <c r="BH15" s="75">
        <f ca="1">ModelInput!BH27</f>
        <v>0</v>
      </c>
      <c r="BI15" s="16"/>
      <c r="BJ15" s="16"/>
      <c r="BK15" s="16"/>
    </row>
    <row r="16" spans="1:63" s="79" customFormat="1" ht="16.899999999999999">
      <c r="E16" s="79" t="s">
        <v>178</v>
      </c>
      <c r="G16" s="4" t="s">
        <v>175</v>
      </c>
      <c r="I16" s="16"/>
      <c r="K16" s="77"/>
      <c r="L16" s="75">
        <f ca="1">ModelInput!L28</f>
        <v>0</v>
      </c>
      <c r="M16" s="75">
        <f ca="1">ModelInput!M28</f>
        <v>0</v>
      </c>
      <c r="N16" s="75">
        <f ca="1">ModelInput!N28</f>
        <v>0</v>
      </c>
      <c r="O16" s="75">
        <f ca="1">ModelInput!O28</f>
        <v>0</v>
      </c>
      <c r="P16" s="75">
        <f ca="1">ModelInput!P28</f>
        <v>1</v>
      </c>
      <c r="Q16" s="75">
        <f ca="1">ModelInput!Q28</f>
        <v>1</v>
      </c>
      <c r="R16" s="75">
        <f ca="1">ModelInput!R28</f>
        <v>1</v>
      </c>
      <c r="S16" s="75">
        <f ca="1">ModelInput!S28</f>
        <v>2</v>
      </c>
      <c r="T16" s="75">
        <f ca="1">ModelInput!T28</f>
        <v>2</v>
      </c>
      <c r="U16" s="75">
        <f ca="1">ModelInput!U28</f>
        <v>2</v>
      </c>
      <c r="V16" s="75">
        <f ca="1">ModelInput!V28</f>
        <v>2</v>
      </c>
      <c r="W16" s="75">
        <f ca="1">ModelInput!W28</f>
        <v>3</v>
      </c>
      <c r="X16" s="75">
        <f ca="1">ModelInput!X28</f>
        <v>3</v>
      </c>
      <c r="Y16" s="75">
        <f ca="1">ModelInput!Y28</f>
        <v>3</v>
      </c>
      <c r="Z16" s="75">
        <f ca="1">ModelInput!Z28</f>
        <v>3</v>
      </c>
      <c r="AA16" s="75">
        <f ca="1">ModelInput!AA28</f>
        <v>3</v>
      </c>
      <c r="AB16" s="75">
        <f ca="1">ModelInput!AB28</f>
        <v>4</v>
      </c>
      <c r="AC16" s="75">
        <f ca="1">ModelInput!AC28</f>
        <v>4</v>
      </c>
      <c r="AD16" s="75">
        <f ca="1">ModelInput!AD28</f>
        <v>4</v>
      </c>
      <c r="AE16" s="75">
        <f ca="1">ModelInput!AE28</f>
        <v>4</v>
      </c>
      <c r="AF16" s="75">
        <f ca="1">ModelInput!AF28</f>
        <v>4</v>
      </c>
      <c r="AG16" s="75">
        <f ca="1">ModelInput!AG28</f>
        <v>5</v>
      </c>
      <c r="AH16" s="75">
        <f ca="1">ModelInput!AH28</f>
        <v>5</v>
      </c>
      <c r="AI16" s="75">
        <f ca="1">ModelInput!AI28</f>
        <v>5</v>
      </c>
      <c r="AJ16" s="75">
        <f ca="1">ModelInput!AJ28</f>
        <v>5</v>
      </c>
      <c r="AK16" s="75">
        <f ca="1">ModelInput!AK28</f>
        <v>5</v>
      </c>
      <c r="AL16" s="75">
        <f ca="1">ModelInput!AL28</f>
        <v>6</v>
      </c>
      <c r="AM16" s="75">
        <f ca="1">ModelInput!AM28</f>
        <v>6</v>
      </c>
      <c r="AN16" s="75">
        <f ca="1">ModelInput!AN28</f>
        <v>6</v>
      </c>
      <c r="AO16" s="75">
        <f ca="1">ModelInput!AO28</f>
        <v>6</v>
      </c>
      <c r="AP16" s="75">
        <f ca="1">ModelInput!AP28</f>
        <v>6</v>
      </c>
      <c r="AQ16" s="75">
        <f ca="1">ModelInput!AQ28</f>
        <v>7</v>
      </c>
      <c r="AR16" s="75">
        <f ca="1">ModelInput!AR28</f>
        <v>7</v>
      </c>
      <c r="AS16" s="75">
        <f ca="1">ModelInput!AS28</f>
        <v>0</v>
      </c>
      <c r="AT16" s="75">
        <f ca="1">ModelInput!AT28</f>
        <v>0</v>
      </c>
      <c r="AU16" s="75">
        <f ca="1">ModelInput!AU28</f>
        <v>0</v>
      </c>
      <c r="AV16" s="75">
        <f ca="1">ModelInput!AV28</f>
        <v>0</v>
      </c>
      <c r="AW16" s="75">
        <f ca="1">ModelInput!AW28</f>
        <v>0</v>
      </c>
      <c r="AX16" s="75">
        <f ca="1">ModelInput!AX28</f>
        <v>0</v>
      </c>
      <c r="AY16" s="75">
        <f ca="1">ModelInput!AY28</f>
        <v>0</v>
      </c>
      <c r="AZ16" s="75">
        <f ca="1">ModelInput!AZ28</f>
        <v>0</v>
      </c>
      <c r="BA16" s="75">
        <f ca="1">ModelInput!BA28</f>
        <v>0</v>
      </c>
      <c r="BB16" s="75">
        <f ca="1">ModelInput!BB28</f>
        <v>0</v>
      </c>
      <c r="BC16" s="75">
        <f ca="1">ModelInput!BC28</f>
        <v>0</v>
      </c>
      <c r="BD16" s="75">
        <f ca="1">ModelInput!BD28</f>
        <v>0</v>
      </c>
      <c r="BE16" s="75">
        <f ca="1">ModelInput!BE28</f>
        <v>0</v>
      </c>
      <c r="BF16" s="75">
        <f ca="1">ModelInput!BF28</f>
        <v>0</v>
      </c>
      <c r="BG16" s="75">
        <f ca="1">ModelInput!BG28</f>
        <v>0</v>
      </c>
      <c r="BH16" s="75">
        <f ca="1">ModelInput!BH28</f>
        <v>0</v>
      </c>
      <c r="BI16" s="16"/>
      <c r="BJ16" s="16"/>
      <c r="BK16" s="16"/>
    </row>
    <row r="17" spans="2:63" ht="16.899999999999999">
      <c r="J17" s="4"/>
      <c r="K17" s="9"/>
      <c r="L17" s="9"/>
      <c r="M17" s="9"/>
      <c r="N17" s="9"/>
      <c r="O17" s="9"/>
      <c r="P17" s="9"/>
      <c r="Q17" s="9"/>
      <c r="R17" s="45"/>
      <c r="S17" s="9"/>
      <c r="T17" s="9"/>
      <c r="U17" s="9"/>
      <c r="V17" s="9"/>
      <c r="W17" s="9"/>
      <c r="X17" s="10"/>
      <c r="Y17" s="10"/>
      <c r="Z17" s="10"/>
      <c r="AA17" s="10"/>
      <c r="AB17" s="10"/>
      <c r="AC17" s="10"/>
      <c r="AD17" s="10"/>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6"/>
      <c r="BJ17" s="6"/>
      <c r="BK17" s="6"/>
    </row>
    <row r="18" spans="2:63" ht="16.899999999999999">
      <c r="B18" s="225">
        <f>MAX($B$5:B17)+1</f>
        <v>1</v>
      </c>
      <c r="C18" s="225" t="s">
        <v>257</v>
      </c>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8"/>
      <c r="BJ18" s="8"/>
      <c r="BK18" s="8"/>
    </row>
    <row r="19" spans="2:63" ht="16.899999999999999">
      <c r="C19" s="29"/>
      <c r="D19" s="29"/>
    </row>
    <row r="20" spans="2:63" ht="16.899999999999999">
      <c r="C20" s="29"/>
      <c r="D20" s="29"/>
      <c r="E20" s="4" t="s">
        <v>257</v>
      </c>
      <c r="G20" s="4" t="s">
        <v>258</v>
      </c>
      <c r="K20" s="89">
        <f>ModelInput!K36</f>
        <v>0.96456460881095629</v>
      </c>
      <c r="L20" s="89">
        <f>ModelInput!L36</f>
        <v>1</v>
      </c>
      <c r="M20" s="89">
        <f>ModelInput!M36</f>
        <v>1.0877412700751434</v>
      </c>
      <c r="N20" s="89">
        <f>ModelInput!N36</f>
        <v>1.1480772064240454</v>
      </c>
      <c r="O20" s="89">
        <f>ModelInput!O36</f>
        <v>1.1849860026521284</v>
      </c>
      <c r="P20" s="89">
        <f>ModelInput!P36</f>
        <v>1.2227203106311784</v>
      </c>
      <c r="Q20" s="89">
        <f>ModelInput!Q36</f>
        <v>1.2463006413711599</v>
      </c>
      <c r="R20" s="213"/>
      <c r="S20" s="213"/>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2:63" ht="16.899999999999999">
      <c r="C21" s="29"/>
      <c r="D21" s="29"/>
      <c r="L21" s="91"/>
      <c r="M21" s="91"/>
      <c r="N21" s="91"/>
      <c r="O21" s="91"/>
      <c r="P21" s="91"/>
      <c r="Q21" s="91"/>
      <c r="R21" s="212"/>
      <c r="S21" s="212"/>
      <c r="T21" s="212"/>
      <c r="U21" s="212"/>
      <c r="V21" s="212"/>
      <c r="W21" s="212"/>
      <c r="X21" s="212"/>
      <c r="Y21" s="212"/>
      <c r="Z21" s="212"/>
      <c r="AA21" s="212"/>
      <c r="AB21" s="212"/>
      <c r="AC21" s="212"/>
      <c r="AD21" s="212"/>
      <c r="AE21" s="212"/>
      <c r="AF21" s="212"/>
      <c r="AG21" s="212"/>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2:63" ht="16.899999999999999">
      <c r="B22" s="225">
        <f>MAX($B$5:B21)+1</f>
        <v>2</v>
      </c>
      <c r="C22" s="225" t="s">
        <v>386</v>
      </c>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8"/>
      <c r="BJ22" s="8"/>
      <c r="BK22" s="8"/>
    </row>
    <row r="23" spans="2:63" ht="16.899999999999999">
      <c r="C23" s="29"/>
      <c r="D23" s="29"/>
      <c r="E23" s="105"/>
      <c r="L23" s="91"/>
      <c r="M23" s="91"/>
      <c r="N23" s="91"/>
      <c r="O23" s="91"/>
      <c r="P23" s="91"/>
      <c r="Q23" s="91"/>
      <c r="R23" s="212"/>
      <c r="S23" s="212"/>
      <c r="T23" s="212"/>
      <c r="U23" s="212"/>
      <c r="V23" s="212"/>
      <c r="W23" s="212"/>
      <c r="X23" s="212"/>
      <c r="Y23" s="212"/>
      <c r="Z23" s="212"/>
      <c r="AA23" s="212"/>
      <c r="AB23" s="212"/>
      <c r="AC23" s="212"/>
      <c r="AD23" s="212"/>
      <c r="AE23" s="212"/>
      <c r="AF23" s="212"/>
      <c r="AG23" s="212"/>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2:63" ht="16.899999999999999">
      <c r="C24" s="29"/>
      <c r="D24" s="29"/>
      <c r="E24" s="4" t="s">
        <v>387</v>
      </c>
      <c r="G24" s="4" t="s">
        <v>210</v>
      </c>
      <c r="L24" s="103">
        <f>RAV!L41*L20</f>
        <v>0</v>
      </c>
      <c r="M24" s="103">
        <f>RAV!M41*M20</f>
        <v>0</v>
      </c>
      <c r="N24" s="103">
        <f>RAV!N41*N20</f>
        <v>0</v>
      </c>
      <c r="O24" s="103">
        <f>RAV!O41*O20</f>
        <v>0</v>
      </c>
      <c r="P24" s="103">
        <f>RAV!P41*P20</f>
        <v>774.19654175677647</v>
      </c>
      <c r="Q24" s="103">
        <f>RAV!Q41*Q20</f>
        <v>1788.8279795810604</v>
      </c>
      <c r="R24" s="213"/>
      <c r="S24" s="213"/>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2:63" ht="16.899999999999999">
      <c r="C25" s="29"/>
      <c r="D25" s="29"/>
      <c r="E25" s="80"/>
      <c r="G25" s="80"/>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row>
    <row r="26" spans="2:63" s="10" customFormat="1" ht="16.899999999999999">
      <c r="B26" s="30" t="s">
        <v>51</v>
      </c>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1"/>
      <c r="BJ26" s="31"/>
      <c r="BK26" s="31"/>
    </row>
    <row r="27" spans="2:63" ht="16.899999999999999"/>
    <row r="28" spans="2:63" ht="15" customHeight="1"/>
    <row r="29" spans="2:63" ht="15" customHeight="1"/>
    <row r="30" spans="2:63" ht="15" customHeight="1"/>
    <row r="31" spans="2:63" ht="15" customHeight="1"/>
    <row r="32" spans="2:63"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d66eba0d-a2b9-4833-9603-ab5d8f45883c" xsi:nil="true"/>
    <lcf76f155ced4ddcb4097134ff3c332f xmlns="3ffacce4-957f-4f0a-910f-9efe2ecf512c">
      <Terms xmlns="http://schemas.microsoft.com/office/infopath/2007/PartnerControls"/>
    </lcf76f155ced4ddcb4097134ff3c332f>
    <PublicationRequestID xmlns="3ffacce4-957f-4f0a-910f-9efe2ecf512c">2233</PublicationRequestID>
    <DocumentTitle xmlns="3ffacce4-957f-4f0a-910f-9efe2ecf512c">CO2 T&amp;S PCFM AIP 2025 (Published 09 January 2026)</DocumentTitle>
    <DocumentRank xmlns="3ffacce4-957f-4f0a-910f-9efe2ecf512c">Main</DocumentRank>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7C6947C0F765F428416B2828D309B65" ma:contentTypeVersion="12" ma:contentTypeDescription="Create a new document." ma:contentTypeScope="" ma:versionID="a85d80e347420b91d702f6fbf8f13cee">
  <xsd:schema xmlns:xsd="http://www.w3.org/2001/XMLSchema" xmlns:xs="http://www.w3.org/2001/XMLSchema" xmlns:p="http://schemas.microsoft.com/office/2006/metadata/properties" xmlns:ns1="http://schemas.microsoft.com/sharepoint/v3" xmlns:ns2="3ffacce4-957f-4f0a-910f-9efe2ecf512c" xmlns:ns3="d66eba0d-a2b9-4833-9603-ab5d8f45883c" targetNamespace="http://schemas.microsoft.com/office/2006/metadata/properties" ma:root="true" ma:fieldsID="fa3506773dcd33d9da152f7f590480ee" ns1:_="" ns2:_="" ns3:_="">
    <xsd:import namespace="http://schemas.microsoft.com/sharepoint/v3"/>
    <xsd:import namespace="3ffacce4-957f-4f0a-910f-9efe2ecf512c"/>
    <xsd:import namespace="d66eba0d-a2b9-4833-9603-ab5d8f45883c"/>
    <xsd:element name="properties">
      <xsd:complexType>
        <xsd:sequence>
          <xsd:element name="documentManagement">
            <xsd:complexType>
              <xsd:all>
                <xsd:element ref="ns2:PublicationRequestID" minOccurs="0"/>
                <xsd:element ref="ns2:DocumentTitle" minOccurs="0"/>
                <xsd:element ref="ns2:DocumentRank" minOccurs="0"/>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facce4-957f-4f0a-910f-9efe2ecf512c" elementFormDefault="qualified">
    <xsd:import namespace="http://schemas.microsoft.com/office/2006/documentManagement/types"/>
    <xsd:import namespace="http://schemas.microsoft.com/office/infopath/2007/PartnerControls"/>
    <xsd:element name="PublicationRequestID" ma:index="8" nillable="true" ma:displayName="PublicationRequestID" ma:format="Dropdown" ma:internalName="PublicationRequestID" ma:percentage="FALSE">
      <xsd:simpleType>
        <xsd:restriction base="dms:Number"/>
      </xsd:simpleType>
    </xsd:element>
    <xsd:element name="DocumentTitle" ma:index="9" nillable="true" ma:displayName="DocumentTitle" ma:format="Dropdown" ma:internalName="DocumentTitle">
      <xsd:simpleType>
        <xsd:restriction base="dms:Note">
          <xsd:maxLength value="255"/>
        </xsd:restriction>
      </xsd:simpleType>
    </xsd:element>
    <xsd:element name="DocumentRank" ma:index="10" nillable="true" ma:displayName="DocumentImportance" ma:format="Dropdown" ma:internalName="DocumentRank">
      <xsd:simpleType>
        <xsd:restriction base="dms:Text">
          <xsd:maxLength value="255"/>
        </xsd:restriction>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f1db303c-1d0a-4523-bf11-6998614b3713" ma:termSetId="09814cd3-568e-fe90-9814-8d621ff8fb84" ma:anchorId="fba54fb3-c3e1-fe81-a776-ca4b69148c4d" ma:open="true" ma:isKeyword="false">
      <xsd:complexType>
        <xsd:sequence>
          <xsd:element ref="pc:Terms" minOccurs="0" maxOccurs="1"/>
        </xsd:sequence>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6eba0d-a2b9-4833-9603-ab5d8f45883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bdb3995f-4898-4ee6-8000-b65c76445445}" ma:internalName="TaxCatchAll" ma:showField="CatchAllData" ma:web="d66eba0d-a2b9-4833-9603-ab5d8f4588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48EAB4-2A90-46C5-914C-C76365611ECC}"/>
</file>

<file path=customXml/itemProps2.xml><?xml version="1.0" encoding="utf-8"?>
<ds:datastoreItem xmlns:ds="http://schemas.openxmlformats.org/officeDocument/2006/customXml" ds:itemID="{E832809A-C5D8-4423-95FA-F7C29863337D}"/>
</file>

<file path=customXml/itemProps3.xml><?xml version="1.0" encoding="utf-8"?>
<ds:datastoreItem xmlns:ds="http://schemas.openxmlformats.org/officeDocument/2006/customXml" ds:itemID="{40FA35CB-86C3-48E0-9849-6776FBC6E033}"/>
</file>

<file path=customXml/itemProps4.xml><?xml version="1.0" encoding="utf-8"?>
<ds:datastoreItem xmlns:ds="http://schemas.openxmlformats.org/officeDocument/2006/customXml" ds:itemID="{69E9E0B7-802C-4E6B-9950-EBF7D258022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Max Brown</dc:creator>
  <cp:keywords/>
  <dc:description/>
  <cp:lastModifiedBy/>
  <cp:revision/>
  <dcterms:created xsi:type="dcterms:W3CDTF">2023-03-20T09:29:25Z</dcterms:created>
  <dcterms:modified xsi:type="dcterms:W3CDTF">2026-01-09T08:56:52Z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a506dc25-c81f-4f3f-9ecf-90817276c621</vt:lpwstr>
  </property>
  <property fmtid="{D5CDD505-2E9C-101B-9397-08002B2CF9AE}" pid="3" name="bjSaver">
    <vt:lpwstr>sdgwGKwLDK1vG7bdYkSLXYbp2eZd8P5G</vt:lpwstr>
  </property>
  <property fmtid="{D5CDD505-2E9C-101B-9397-08002B2CF9AE}" pid="4" name="bjClsUserRVM">
    <vt:lpwstr>[]</vt:lpwstr>
  </property>
  <property fmtid="{D5CDD505-2E9C-101B-9397-08002B2CF9AE}" pid="5" name="ContentTypeId">
    <vt:lpwstr>0x010100D7C6947C0F765F428416B2828D309B65</vt:lpwstr>
  </property>
  <property fmtid="{D5CDD505-2E9C-101B-9397-08002B2CF9AE}" pid="6" name="MediaServiceImageTags">
    <vt:lpwstr/>
  </property>
  <property fmtid="{D5CDD505-2E9C-101B-9397-08002B2CF9AE}" pid="7" name="MSIP_Label_38144ccb-b10a-4c0f-b070-7a3b00ac7463_Enabled">
    <vt:lpwstr>true</vt:lpwstr>
  </property>
  <property fmtid="{D5CDD505-2E9C-101B-9397-08002B2CF9AE}" pid="8" name="MSIP_Label_38144ccb-b10a-4c0f-b070-7a3b00ac7463_SetDate">
    <vt:lpwstr>2023-12-22T11:45:36Z</vt:lpwstr>
  </property>
  <property fmtid="{D5CDD505-2E9C-101B-9397-08002B2CF9AE}" pid="9" name="MSIP_Label_38144ccb-b10a-4c0f-b070-7a3b00ac7463_Method">
    <vt:lpwstr>Standard</vt:lpwstr>
  </property>
  <property fmtid="{D5CDD505-2E9C-101B-9397-08002B2CF9AE}" pid="10" name="MSIP_Label_38144ccb-b10a-4c0f-b070-7a3b00ac7463_Name">
    <vt:lpwstr>InternalOnly</vt:lpwstr>
  </property>
  <property fmtid="{D5CDD505-2E9C-101B-9397-08002B2CF9AE}" pid="11" name="MSIP_Label_38144ccb-b10a-4c0f-b070-7a3b00ac7463_SiteId">
    <vt:lpwstr>185562ad-39bc-4840-8e40-be6216340c52</vt:lpwstr>
  </property>
  <property fmtid="{D5CDD505-2E9C-101B-9397-08002B2CF9AE}" pid="12" name="MSIP_Label_38144ccb-b10a-4c0f-b070-7a3b00ac7463_ActionId">
    <vt:lpwstr>c38ff72c-8308-401e-a716-540b26e0bd19</vt:lpwstr>
  </property>
  <property fmtid="{D5CDD505-2E9C-101B-9397-08002B2CF9AE}" pid="13" name="MSIP_Label_38144ccb-b10a-4c0f-b070-7a3b00ac7463_ContentBits">
    <vt:lpwstr>2</vt:lpwstr>
  </property>
  <property fmtid="{D5CDD505-2E9C-101B-9397-08002B2CF9AE}" pid="14"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15" name="bjDocumentLabelXML-0">
    <vt:lpwstr>ames.com/2008/01/sie/internal/label"&gt;&lt;element uid="id_classification_nonbusiness" value="" /&gt;&lt;/sisl&gt;</vt:lpwstr>
  </property>
  <property fmtid="{D5CDD505-2E9C-101B-9397-08002B2CF9AE}" pid="16" name="bjDocumentSecurityLabel">
    <vt:lpwstr>OFFICIAL</vt:lpwstr>
  </property>
  <property fmtid="{D5CDD505-2E9C-101B-9397-08002B2CF9AE}" pid="17" name="Information_x0020_Tag">
    <vt:lpwstr/>
  </property>
  <property fmtid="{D5CDD505-2E9C-101B-9397-08002B2CF9AE}" pid="18" name="Information Tag">
    <vt:lpwstr/>
  </property>
</Properties>
</file>