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xr:revisionPtr revIDLastSave="0" documentId="8_{58F86C64-17B3-45B0-975E-8BEF729CC421}" xr6:coauthVersionLast="47" xr6:coauthVersionMax="47" xr10:uidLastSave="{00000000-0000-0000-0000-000000000000}"/>
  <bookViews>
    <workbookView xWindow="-98" yWindow="-98" windowWidth="21795" windowHeight="12975" xr2:uid="{3D1B49BE-BB18-4148-9F2A-3BBCAEBD9634}"/>
  </bookViews>
  <sheets>
    <sheet name="Information" sheetId="1" r:id="rId1"/>
    <sheet name="Scheme Years" sheetId="45" r:id="rId2"/>
    <sheet name="Fig 2.1" sheetId="11" r:id="rId3"/>
    <sheet name="Fig 2.2" sheetId="33" r:id="rId4"/>
    <sheet name="Fig 2.3" sheetId="47" r:id="rId5"/>
    <sheet name="Fig 2.4" sheetId="48" r:id="rId6"/>
    <sheet name="Fig 2.5" sheetId="8" r:id="rId7"/>
    <sheet name="Fig 2.6" sheetId="6" r:id="rId8"/>
    <sheet name="Fig 2.7" sheetId="19" r:id="rId9"/>
    <sheet name="Fig 2.8" sheetId="20" r:id="rId10"/>
    <sheet name="Fig 2.9" sheetId="65" r:id="rId11"/>
    <sheet name="Fig 3.1" sheetId="49" r:id="rId12"/>
    <sheet name="Fig 3.2" sheetId="50" r:id="rId13"/>
    <sheet name="Fig 3.3" sheetId="25" r:id="rId14"/>
    <sheet name="Fig 3.4" sheetId="46" r:id="rId15"/>
    <sheet name="Fig 3.5" sheetId="42" r:id="rId16"/>
    <sheet name="Fig 3.6" sheetId="22" r:id="rId17"/>
    <sheet name="Fig 3.7" sheetId="23" r:id="rId18"/>
    <sheet name="Fig 3.8" sheetId="24" r:id="rId19"/>
    <sheet name="Fig 3.9" sheetId="26" r:id="rId20"/>
    <sheet name="Fig 4.1" sheetId="27" r:id="rId21"/>
    <sheet name="Fig 4.2" sheetId="28" r:id="rId22"/>
    <sheet name="Fig 4.3" sheetId="29" r:id="rId23"/>
    <sheet name="Fig 4.4" sheetId="51" r:id="rId24"/>
    <sheet name="Fig 4.5" sheetId="30" r:id="rId25"/>
    <sheet name="Fig 4.6" sheetId="31" r:id="rId26"/>
    <sheet name="Fig 5.1" sheetId="60" r:id="rId27"/>
    <sheet name="Fig 5.2" sheetId="62" r:id="rId28"/>
    <sheet name="Fig 5.3" sheetId="53" r:id="rId29"/>
    <sheet name="Fig 5.4" sheetId="61" r:id="rId30"/>
    <sheet name="Fig 5.5" sheetId="63" r:id="rId31"/>
    <sheet name="Fig 5.6" sheetId="55" r:id="rId32"/>
    <sheet name="Fig 5.7" sheetId="18" r:id="rId33"/>
    <sheet name="Fig 6.1" sheetId="14" r:id="rId34"/>
    <sheet name="Fig 6.2" sheetId="13" r:id="rId35"/>
    <sheet name="Fig 6.3" sheetId="16" r:id="rId36"/>
    <sheet name="Fig 6.4" sheetId="17" r:id="rId37"/>
    <sheet name="Fig A1.1" sheetId="36" r:id="rId38"/>
    <sheet name="Fig A1.2" sheetId="37" r:id="rId39"/>
    <sheet name="Fig A2.1" sheetId="38" r:id="rId40"/>
    <sheet name="Fig A3.1" sheetId="39" r:id="rId41"/>
    <sheet name="Fig A3.2" sheetId="40" r:id="rId42"/>
    <sheet name="Fig A3.3" sheetId="41" r:id="rId43"/>
    <sheet name="Fig A4.1" sheetId="44" r:id="rId44"/>
  </sheets>
  <definedNames>
    <definedName name="_xlnm._FilterDatabase" localSheetId="8" hidden="1">'Fig 2.7'!$B$51:$N$62</definedName>
    <definedName name="_xlnm._FilterDatabase" localSheetId="37" hidden="1">'Fig A1.1'!$B$7:$C$23</definedName>
    <definedName name="_ftn1" localSheetId="20">'Fig 4.1'!$B$9</definedName>
    <definedName name="_ftn1" localSheetId="21">'Fig 4.2'!#REF!</definedName>
    <definedName name="_ftn1" localSheetId="22">'Fig 4.3'!#REF!</definedName>
    <definedName name="_ftn1" localSheetId="23">'Fig 4.4'!#REF!</definedName>
    <definedName name="_ftn1" localSheetId="24">'Fig 4.5'!#REF!</definedName>
    <definedName name="_ftn1" localSheetId="25">'Fig 4.6'!#REF!</definedName>
    <definedName name="_ftn1" localSheetId="26">'Fig 5.1'!#REF!</definedName>
    <definedName name="_ftn1" localSheetId="28">'Fig 5.3'!#REF!</definedName>
    <definedName name="_ftn1" localSheetId="29">'Fig 5.4'!#REF!</definedName>
    <definedName name="_ftn1" localSheetId="31">'Fig 5.6'!#REF!</definedName>
    <definedName name="_ftn2" localSheetId="7">'Fig 2.6'!#REF!</definedName>
    <definedName name="_ftnref1" localSheetId="20">'Fig 4.1'!$B$5</definedName>
    <definedName name="_ftnref1" localSheetId="21">'Fig 4.2'!$B$5</definedName>
    <definedName name="_ftnref1" localSheetId="22">'Fig 4.3'!$B$5</definedName>
    <definedName name="_ftnref1" localSheetId="23">'Fig 4.4'!$B$5</definedName>
    <definedName name="_ftnref1" localSheetId="24">'Fig 4.5'!$B$5</definedName>
    <definedName name="_ftnref1" localSheetId="25">'Fig 4.6'!$B$5</definedName>
    <definedName name="_ftnref1" localSheetId="26">'Fig 5.1'!$B$5</definedName>
    <definedName name="_ftnref1" localSheetId="28">'Fig 5.3'!$B$5</definedName>
    <definedName name="_ftnref1" localSheetId="29">'Fig 5.4'!$B$5</definedName>
    <definedName name="_ftnref1" localSheetId="31">'Fig 5.6'!$B$5</definedName>
    <definedName name="_Toc84002021" localSheetId="32">'Fig 5.7'!$B$5</definedName>
    <definedName name="_Toc84002021" localSheetId="33">'Fig 6.1'!$B$5</definedName>
    <definedName name="_Toc84002021" localSheetId="35">'Fig 6.3'!#REF!</definedName>
    <definedName name="_Toc84002021" localSheetId="36">'Fig 6.4'!$B$5</definedName>
    <definedName name="_Toc84002021" localSheetId="37">'Fig A1.1'!$B$5</definedName>
    <definedName name="_Toc84002021" localSheetId="38">'Fig A1.2'!$B$5</definedName>
    <definedName name="_Toc84002021" localSheetId="39">'Fig A2.1'!$B$5</definedName>
    <definedName name="_Toc84002021" localSheetId="40">'Fig A3.1'!$B$5</definedName>
    <definedName name="_Toc84002021" localSheetId="41">'Fig A3.2'!$B$5</definedName>
    <definedName name="_Toc84002021" localSheetId="42">'Fig A3.3'!$B$5</definedName>
    <definedName name="a" localSheetId="4">'Fig 2.3'!#REF!</definedName>
    <definedName name="a" localSheetId="26">#REF!</definedName>
    <definedName name="a" localSheetId="29">#REF!</definedName>
    <definedName name="a">'Fig 2.2'!#REF!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5" i="46" l="1"/>
  <c r="D65" i="46"/>
  <c r="C65" i="46"/>
  <c r="G48" i="25"/>
  <c r="F48" i="25"/>
  <c r="E48" i="25"/>
  <c r="D48" i="25"/>
  <c r="C48" i="25"/>
  <c r="I54" i="50"/>
  <c r="H54" i="50"/>
  <c r="G54" i="50"/>
  <c r="F54" i="50"/>
  <c r="E54" i="50"/>
  <c r="D54" i="50"/>
  <c r="C54" i="50"/>
  <c r="I50" i="49"/>
  <c r="H50" i="49"/>
  <c r="G50" i="49"/>
  <c r="F50" i="49"/>
  <c r="E50" i="49"/>
  <c r="D50" i="49"/>
  <c r="C50" i="49"/>
  <c r="G49" i="65"/>
  <c r="F49" i="65"/>
  <c r="E49" i="65"/>
  <c r="D49" i="65"/>
  <c r="C49" i="65"/>
  <c r="L67" i="20"/>
  <c r="K67" i="20"/>
  <c r="J67" i="20"/>
  <c r="I67" i="20"/>
  <c r="H67" i="20"/>
  <c r="G67" i="20"/>
  <c r="F67" i="20"/>
  <c r="E67" i="20"/>
  <c r="D67" i="20"/>
  <c r="C67" i="20"/>
  <c r="N64" i="19"/>
  <c r="M64" i="19"/>
  <c r="L64" i="19"/>
  <c r="K64" i="19"/>
  <c r="J64" i="19"/>
  <c r="I64" i="19"/>
  <c r="H64" i="19"/>
  <c r="G64" i="19"/>
  <c r="F64" i="19"/>
  <c r="E64" i="19"/>
  <c r="D64" i="19"/>
  <c r="C64" i="19"/>
  <c r="E20" i="6"/>
  <c r="C20" i="6"/>
  <c r="G40" i="8"/>
  <c r="E40" i="8"/>
  <c r="C40" i="8"/>
  <c r="C13" i="47"/>
  <c r="E13" i="47"/>
  <c r="G13" i="47"/>
  <c r="G39" i="48"/>
  <c r="E10" i="33"/>
  <c r="C10" i="33"/>
  <c r="G40" i="11"/>
  <c r="E40" i="11"/>
  <c r="C40" i="11"/>
  <c r="F65" i="46"/>
  <c r="E65" i="46"/>
  <c r="F8" i="17"/>
  <c r="F9" i="17"/>
  <c r="E41" i="49" l="1"/>
  <c r="E48" i="65" l="1"/>
  <c r="G48" i="65"/>
  <c r="F48" i="65"/>
  <c r="F47" i="31"/>
  <c r="C45" i="60" l="1"/>
  <c r="C43" i="60"/>
  <c r="G50" i="63" l="1"/>
  <c r="G49" i="63"/>
  <c r="G48" i="63"/>
  <c r="G47" i="63"/>
  <c r="G51" i="62"/>
  <c r="G50" i="62"/>
  <c r="G49" i="62"/>
  <c r="G48" i="62"/>
  <c r="F47" i="60" l="1"/>
  <c r="D47" i="60"/>
  <c r="C47" i="60"/>
  <c r="E47" i="60"/>
  <c r="D43" i="60"/>
  <c r="E43" i="60"/>
  <c r="F43" i="60"/>
  <c r="F44" i="60"/>
  <c r="F45" i="60"/>
  <c r="F46" i="60"/>
  <c r="E44" i="60"/>
  <c r="E45" i="60"/>
  <c r="E46" i="60"/>
  <c r="D44" i="60"/>
  <c r="D45" i="60"/>
  <c r="D46" i="60"/>
  <c r="C44" i="60"/>
  <c r="C46" i="60"/>
  <c r="G56" i="60"/>
  <c r="G40" i="61"/>
  <c r="F35" i="61"/>
  <c r="E35" i="61"/>
  <c r="D35" i="61"/>
  <c r="C35" i="61"/>
  <c r="G55" i="60"/>
  <c r="G54" i="60"/>
  <c r="G53" i="60"/>
  <c r="G52" i="60"/>
  <c r="H9" i="51" l="1"/>
  <c r="H10" i="51"/>
  <c r="H11" i="51"/>
  <c r="H8" i="51"/>
  <c r="H9" i="29"/>
  <c r="H10" i="29"/>
  <c r="H11" i="29"/>
  <c r="H8" i="29"/>
  <c r="H9" i="28"/>
  <c r="H10" i="28"/>
  <c r="H11" i="28"/>
  <c r="H8" i="28"/>
  <c r="C12" i="23"/>
  <c r="F8" i="38" l="1"/>
  <c r="F9" i="38"/>
  <c r="F10" i="38"/>
  <c r="F11" i="38"/>
  <c r="F12" i="38"/>
  <c r="F13" i="38"/>
  <c r="F14" i="38"/>
  <c r="F15" i="38"/>
  <c r="F16" i="38"/>
  <c r="F17" i="38"/>
  <c r="F18" i="38"/>
  <c r="F19" i="38"/>
  <c r="F20" i="38"/>
  <c r="F21" i="38"/>
  <c r="F22" i="38"/>
  <c r="F23" i="38"/>
  <c r="F24" i="38"/>
  <c r="F25" i="38"/>
  <c r="F26" i="38"/>
  <c r="F27" i="38"/>
  <c r="F28" i="38"/>
  <c r="F29" i="38"/>
  <c r="F30" i="38"/>
  <c r="F31" i="38"/>
  <c r="F32" i="38"/>
  <c r="F33" i="38"/>
  <c r="F34" i="38"/>
  <c r="F35" i="38"/>
  <c r="F36" i="38"/>
  <c r="F37" i="38"/>
  <c r="F38" i="38"/>
  <c r="F39" i="38"/>
  <c r="F40" i="38"/>
  <c r="D11" i="28"/>
  <c r="E11" i="28"/>
  <c r="F11" i="28"/>
  <c r="G11" i="28"/>
  <c r="C11" i="28"/>
  <c r="N11" i="27"/>
  <c r="M11" i="27"/>
  <c r="C47" i="31" l="1"/>
  <c r="D47" i="31"/>
  <c r="E47" i="31"/>
  <c r="G47" i="31"/>
  <c r="H56" i="31"/>
  <c r="F44" i="30" l="1"/>
  <c r="E44" i="30"/>
  <c r="D44" i="30"/>
  <c r="C44" i="30"/>
  <c r="F43" i="30"/>
  <c r="E43" i="30"/>
  <c r="D43" i="30"/>
  <c r="C43" i="30"/>
  <c r="F42" i="30"/>
  <c r="E42" i="30"/>
  <c r="D42" i="30"/>
  <c r="C42" i="30"/>
  <c r="E40" i="24"/>
  <c r="G45" i="25" l="1"/>
  <c r="H53" i="50"/>
  <c r="I53" i="50" s="1"/>
  <c r="E53" i="50"/>
  <c r="I49" i="49"/>
  <c r="H49" i="49"/>
  <c r="E49" i="49"/>
  <c r="C11" i="22" l="1"/>
  <c r="C13" i="22" s="1"/>
  <c r="E9" i="42"/>
  <c r="E8" i="42"/>
  <c r="G33" i="25" l="1"/>
  <c r="E48" i="49"/>
  <c r="G36" i="11"/>
  <c r="G37" i="11"/>
  <c r="G38" i="11"/>
  <c r="G39" i="11"/>
  <c r="G35" i="11"/>
  <c r="G36" i="48"/>
  <c r="G37" i="48"/>
  <c r="G38" i="48"/>
  <c r="G35" i="48"/>
  <c r="H48" i="49" l="1"/>
  <c r="I48" i="49" s="1"/>
  <c r="G9" i="47"/>
  <c r="G10" i="47"/>
  <c r="G11" i="47"/>
  <c r="G12" i="47"/>
  <c r="G8" i="47"/>
  <c r="N53" i="19"/>
  <c r="N54" i="19"/>
  <c r="N55" i="19"/>
  <c r="N56" i="19"/>
  <c r="N57" i="19"/>
  <c r="N58" i="19"/>
  <c r="N59" i="19"/>
  <c r="N60" i="19"/>
  <c r="N61" i="19"/>
  <c r="N62" i="19"/>
  <c r="N63" i="19"/>
  <c r="N52" i="19"/>
  <c r="M53" i="19"/>
  <c r="M54" i="19"/>
  <c r="M55" i="19"/>
  <c r="M56" i="19"/>
  <c r="M57" i="19"/>
  <c r="M58" i="19"/>
  <c r="M59" i="19"/>
  <c r="M60" i="19"/>
  <c r="M61" i="19"/>
  <c r="M62" i="19"/>
  <c r="M63" i="19"/>
  <c r="M52" i="19"/>
  <c r="G39" i="8"/>
  <c r="D45" i="31"/>
  <c r="E45" i="31"/>
  <c r="F45" i="31"/>
  <c r="G45" i="31"/>
  <c r="D46" i="31"/>
  <c r="E46" i="31"/>
  <c r="F46" i="31"/>
  <c r="G46" i="31"/>
  <c r="C46" i="31"/>
  <c r="H55" i="31"/>
  <c r="D41" i="38" l="1"/>
  <c r="E41" i="38"/>
  <c r="F41" i="38"/>
  <c r="C41" i="38"/>
  <c r="G40" i="38"/>
  <c r="G39" i="38"/>
  <c r="G38" i="38"/>
  <c r="G37" i="38"/>
  <c r="G36" i="38"/>
  <c r="G35" i="38"/>
  <c r="G34" i="38"/>
  <c r="G33" i="38"/>
  <c r="G32" i="38"/>
  <c r="G31" i="38"/>
  <c r="G30" i="38"/>
  <c r="G29" i="38"/>
  <c r="G28" i="38"/>
  <c r="G27" i="38"/>
  <c r="G26" i="38"/>
  <c r="G25" i="38"/>
  <c r="G24" i="38"/>
  <c r="G23" i="38"/>
  <c r="G22" i="38"/>
  <c r="G21" i="38"/>
  <c r="G20" i="38"/>
  <c r="G19" i="38"/>
  <c r="G18" i="38"/>
  <c r="G17" i="38"/>
  <c r="G16" i="38"/>
  <c r="G15" i="38"/>
  <c r="G14" i="38"/>
  <c r="G13" i="38"/>
  <c r="G12" i="38"/>
  <c r="G11" i="38"/>
  <c r="G10" i="38"/>
  <c r="G9" i="38"/>
  <c r="G8" i="38"/>
  <c r="G42" i="30"/>
  <c r="G44" i="30"/>
  <c r="G43" i="30"/>
  <c r="G11" i="29"/>
  <c r="F11" i="29"/>
  <c r="E11" i="29"/>
  <c r="D11" i="29"/>
  <c r="C11" i="29"/>
  <c r="D11" i="51"/>
  <c r="E11" i="51"/>
  <c r="F11" i="51"/>
  <c r="G11" i="51"/>
  <c r="C11" i="51"/>
  <c r="L11" i="27"/>
  <c r="K11" i="27"/>
  <c r="E39" i="24"/>
  <c r="E37" i="24"/>
  <c r="E36" i="24"/>
  <c r="G62" i="46"/>
  <c r="G61" i="46"/>
  <c r="G60" i="46"/>
  <c r="G59" i="46"/>
  <c r="G58" i="46"/>
  <c r="G57" i="46"/>
  <c r="G56" i="46"/>
  <c r="G55" i="46"/>
  <c r="G54" i="46"/>
  <c r="G53" i="46"/>
  <c r="G52" i="46"/>
  <c r="G51" i="46"/>
  <c r="G50" i="46"/>
  <c r="I49" i="50"/>
  <c r="I50" i="50"/>
  <c r="H40" i="50"/>
  <c r="I40" i="50" s="1"/>
  <c r="H41" i="50"/>
  <c r="I41" i="50" s="1"/>
  <c r="H42" i="50"/>
  <c r="I42" i="50" s="1"/>
  <c r="H43" i="50"/>
  <c r="I43" i="50" s="1"/>
  <c r="H44" i="50"/>
  <c r="I44" i="50" s="1"/>
  <c r="H45" i="50"/>
  <c r="I45" i="50" s="1"/>
  <c r="H46" i="50"/>
  <c r="I46" i="50" s="1"/>
  <c r="H47" i="50"/>
  <c r="I47" i="50" s="1"/>
  <c r="H48" i="50"/>
  <c r="I48" i="50" s="1"/>
  <c r="H49" i="50"/>
  <c r="H50" i="50"/>
  <c r="H51" i="50"/>
  <c r="I51" i="50" s="1"/>
  <c r="H52" i="50"/>
  <c r="I52" i="50" s="1"/>
  <c r="H39" i="50"/>
  <c r="E40" i="50"/>
  <c r="E41" i="50"/>
  <c r="E42" i="50"/>
  <c r="E43" i="50"/>
  <c r="E44" i="50"/>
  <c r="E45" i="50"/>
  <c r="E46" i="50"/>
  <c r="E47" i="50"/>
  <c r="E48" i="50"/>
  <c r="E49" i="50"/>
  <c r="E50" i="50"/>
  <c r="E51" i="50"/>
  <c r="E52" i="50"/>
  <c r="E39" i="50"/>
  <c r="H36" i="49"/>
  <c r="I36" i="49" s="1"/>
  <c r="H37" i="49"/>
  <c r="H38" i="49"/>
  <c r="I38" i="49" s="1"/>
  <c r="H39" i="49"/>
  <c r="I39" i="49" s="1"/>
  <c r="H40" i="49"/>
  <c r="I40" i="49" s="1"/>
  <c r="H41" i="49"/>
  <c r="I41" i="49" s="1"/>
  <c r="H42" i="49"/>
  <c r="I42" i="49" s="1"/>
  <c r="H43" i="49"/>
  <c r="I43" i="49" s="1"/>
  <c r="H44" i="49"/>
  <c r="I44" i="49" s="1"/>
  <c r="H45" i="49"/>
  <c r="I45" i="49" s="1"/>
  <c r="H46" i="49"/>
  <c r="I46" i="49" s="1"/>
  <c r="H47" i="49"/>
  <c r="I47" i="49" s="1"/>
  <c r="H35" i="49"/>
  <c r="I37" i="49"/>
  <c r="E36" i="49"/>
  <c r="E37" i="49"/>
  <c r="E38" i="49"/>
  <c r="E39" i="49"/>
  <c r="E40" i="49"/>
  <c r="E42" i="49"/>
  <c r="E43" i="49"/>
  <c r="E44" i="49"/>
  <c r="E45" i="49"/>
  <c r="E46" i="49"/>
  <c r="E47" i="49"/>
  <c r="E35" i="49"/>
  <c r="G44" i="25"/>
  <c r="G43" i="25"/>
  <c r="G42" i="25"/>
  <c r="G41" i="25"/>
  <c r="G40" i="25"/>
  <c r="G39" i="25"/>
  <c r="G38" i="25"/>
  <c r="G37" i="25"/>
  <c r="G36" i="25"/>
  <c r="G35" i="25"/>
  <c r="G34" i="25"/>
  <c r="G41" i="38" l="1"/>
  <c r="I39" i="50"/>
  <c r="I35" i="49"/>
  <c r="F10" i="6"/>
  <c r="D18" i="6"/>
  <c r="D16" i="6"/>
  <c r="G37" i="8"/>
  <c r="G38" i="8"/>
  <c r="G36" i="8"/>
  <c r="F36" i="8"/>
  <c r="D38" i="8"/>
  <c r="F16" i="6" l="1"/>
  <c r="F12" i="6"/>
  <c r="F19" i="6"/>
  <c r="F17" i="6"/>
  <c r="F13" i="6"/>
  <c r="F11" i="6"/>
  <c r="F8" i="6"/>
  <c r="F14" i="6"/>
  <c r="F9" i="6"/>
  <c r="F18" i="6"/>
  <c r="F15" i="6"/>
  <c r="D11" i="6"/>
  <c r="D10" i="6"/>
  <c r="D15" i="6"/>
  <c r="D14" i="6"/>
  <c r="D9" i="6"/>
  <c r="D13" i="6"/>
  <c r="D17" i="6"/>
  <c r="D12" i="6"/>
  <c r="D36" i="8"/>
  <c r="D8" i="6"/>
  <c r="D19" i="6"/>
  <c r="D39" i="8"/>
  <c r="D37" i="8"/>
  <c r="F39" i="8"/>
  <c r="F38" i="8"/>
  <c r="F37" i="8"/>
  <c r="E39" i="48"/>
  <c r="F38" i="48" s="1"/>
  <c r="C39" i="48"/>
  <c r="F8" i="47"/>
  <c r="D9" i="33"/>
  <c r="D8" i="33"/>
  <c r="F9" i="33"/>
  <c r="F37" i="48" l="1"/>
  <c r="F36" i="48"/>
  <c r="F35" i="48"/>
  <c r="D38" i="48"/>
  <c r="D36" i="48"/>
  <c r="D37" i="48"/>
  <c r="D35" i="48"/>
  <c r="F12" i="47"/>
  <c r="F11" i="47"/>
  <c r="D9" i="47"/>
  <c r="D8" i="47"/>
  <c r="D12" i="47"/>
  <c r="D11" i="47"/>
  <c r="D10" i="47"/>
  <c r="F8" i="33"/>
  <c r="F10" i="47"/>
  <c r="F9" i="47"/>
  <c r="F38" i="11" l="1"/>
  <c r="F39" i="11"/>
  <c r="D37" i="11"/>
  <c r="F37" i="11"/>
  <c r="F36" i="11"/>
  <c r="F35" i="11"/>
  <c r="D36" i="11"/>
  <c r="D39" i="11"/>
  <c r="D38" i="11"/>
  <c r="D35" i="11"/>
  <c r="I11" i="27" l="1"/>
  <c r="J11" i="27"/>
  <c r="H54" i="31" l="1"/>
  <c r="C45" i="31"/>
  <c r="G43" i="31" l="1"/>
  <c r="G44" i="31"/>
  <c r="E43" i="31"/>
  <c r="F43" i="31"/>
  <c r="E44" i="31"/>
  <c r="F44" i="31"/>
  <c r="D43" i="31"/>
  <c r="D44" i="31"/>
  <c r="C43" i="31"/>
  <c r="C44" i="31"/>
  <c r="C11" i="27"/>
  <c r="D11" i="27"/>
  <c r="E11" i="27"/>
  <c r="F11" i="27"/>
  <c r="G11" i="27"/>
  <c r="H11" i="27"/>
  <c r="D10" i="42"/>
  <c r="C10" i="42"/>
  <c r="E10" i="42" l="1"/>
  <c r="L63" i="20" l="1"/>
  <c r="L57" i="20"/>
  <c r="L61" i="20"/>
  <c r="L64" i="20"/>
  <c r="L58" i="20"/>
  <c r="L56" i="20"/>
  <c r="L59" i="20"/>
  <c r="L60" i="20"/>
  <c r="L55" i="20"/>
  <c r="L62" i="20"/>
  <c r="L66" i="20"/>
  <c r="L65" i="20"/>
  <c r="K57" i="20"/>
  <c r="K61" i="20"/>
  <c r="K64" i="20"/>
  <c r="K58" i="20"/>
  <c r="K56" i="20"/>
  <c r="K59" i="20"/>
  <c r="K60" i="20"/>
  <c r="K55" i="20"/>
  <c r="K62" i="20"/>
  <c r="K66" i="20"/>
  <c r="K63" i="20"/>
  <c r="K65" i="20"/>
  <c r="H52" i="31" l="1"/>
  <c r="H53" i="31"/>
</calcChain>
</file>

<file path=xl/sharedStrings.xml><?xml version="1.0" encoding="utf-8"?>
<sst xmlns="http://schemas.openxmlformats.org/spreadsheetml/2006/main" count="1144" uniqueCount="563">
  <si>
    <t>Feed-in Tariffs (FIT) Annual Report Dataset - 2024 to 2025 (Scheme Year 15)</t>
  </si>
  <si>
    <t>This workbook provides access to the figures used to produce the charts and tables that feature in the 2024 to 2025 FIT Annual Report.</t>
  </si>
  <si>
    <t>This data should be used in conjunction with the information presented in the 2024 to 2025 Annual Report.</t>
  </si>
  <si>
    <t>Table of Contents</t>
  </si>
  <si>
    <t>Chapter 1</t>
  </si>
  <si>
    <t>No figures.</t>
  </si>
  <si>
    <t>Chapter 2</t>
  </si>
  <si>
    <t>Figure 2.2: Proportion of deployment and installed capacity by capacity band</t>
  </si>
  <si>
    <t>Chapter 3</t>
  </si>
  <si>
    <t>Chapter 4</t>
  </si>
  <si>
    <t>Chapter 5</t>
  </si>
  <si>
    <t>Chapter 6</t>
  </si>
  <si>
    <t>Chapter 7</t>
  </si>
  <si>
    <t>Appendices</t>
  </si>
  <si>
    <t>Figure A1.1: Mandatory FIT Licensees and their associated electricity supply licences</t>
  </si>
  <si>
    <t>Figure A1.2: Voluntary FIT Licensees and their associated electricity supply licences</t>
  </si>
  <si>
    <t>Figure A3.1: Late (quarterly/annual) levelisation data submissions per supplier</t>
  </si>
  <si>
    <t>Figure A3.2: Incorrect (quarterly/annual) levelisation data submissions per supplier</t>
  </si>
  <si>
    <t>Figure A3.3: Late levelisation payments per supplier</t>
  </si>
  <si>
    <t>Figure A4.1: How Licensees are compensated for their administrative costs (Qualifying Costs)</t>
  </si>
  <si>
    <t>Version Control</t>
  </si>
  <si>
    <t>Date Published</t>
  </si>
  <si>
    <t>Changes</t>
  </si>
  <si>
    <t>v1.0</t>
  </si>
  <si>
    <t>FIT scheme year</t>
  </si>
  <si>
    <t>In the annual report and this dataset we often refer to Scheme Years (SY). The table below provides information on the period covered by each FIT scheme year.</t>
  </si>
  <si>
    <t>FIT Year</t>
  </si>
  <si>
    <t>Period</t>
  </si>
  <si>
    <t>1 April 2010 to 31 March 2011</t>
  </si>
  <si>
    <t>1 April 2011 to 31 March 2012</t>
  </si>
  <si>
    <t>1 April 2012 to 31 March 2013</t>
  </si>
  <si>
    <t>1 April 2013 to 31 March 2014</t>
  </si>
  <si>
    <t>1 April 2014 to 31 March 2015</t>
  </si>
  <si>
    <t>1 April 2015 to 31 March 2016</t>
  </si>
  <si>
    <t>1 April 2016 to 31 March 2017</t>
  </si>
  <si>
    <t>1 April 2017 to 31 March 2018</t>
  </si>
  <si>
    <t>1 April 2018 to 31 March 2019</t>
  </si>
  <si>
    <t>1 April 2019 to 31 March 2020</t>
  </si>
  <si>
    <t>1 April 2020 to 31 March 2021</t>
  </si>
  <si>
    <t>1 April 2021 to 31 March 2022</t>
  </si>
  <si>
    <t>1 April 2022 to 31 March 2023</t>
  </si>
  <si>
    <t>1 April 2023 to 31 March 2024</t>
  </si>
  <si>
    <t>1 April 2024 to 31 March 2025</t>
  </si>
  <si>
    <t>Return to information tab</t>
  </si>
  <si>
    <t>Figure 2.1: Total number and installed capacity of FIT installations by technology</t>
  </si>
  <si>
    <t>Technology</t>
  </si>
  <si>
    <t>Number of
installations</t>
  </si>
  <si>
    <t>% of total
installations</t>
  </si>
  <si>
    <t>Installed
capacity (MW)</t>
  </si>
  <si>
    <t>% of total 
installed capacity</t>
  </si>
  <si>
    <t>Average installed capacity (kW)</t>
  </si>
  <si>
    <t>Solar PV</t>
  </si>
  <si>
    <t>Wind</t>
  </si>
  <si>
    <t>Hydro</t>
  </si>
  <si>
    <t>AD</t>
  </si>
  <si>
    <t>Micro-CHP</t>
  </si>
  <si>
    <t>Total</t>
  </si>
  <si>
    <t>Capacity band</t>
  </si>
  <si>
    <t>Installed 
capacity (MW)</t>
  </si>
  <si>
    <t>% of total
installed capacity</t>
  </si>
  <si>
    <t>0-50kW (microgeneration)</t>
  </si>
  <si>
    <t>&gt;50kW</t>
  </si>
  <si>
    <t>Figure 2.3: Deployment and installed capacity by technology - microgeneration</t>
  </si>
  <si>
    <t>Technology
type</t>
  </si>
  <si>
    <t>Microgeneration installations</t>
  </si>
  <si>
    <t>Microgeneration
installed capacity (MW)</t>
  </si>
  <si>
    <t>Figure 2.4: Deployment and installed capacity of FIT installations - capacity &gt;50kW</t>
  </si>
  <si>
    <t>Accreditation Type</t>
  </si>
  <si>
    <t>% of total installed
capacity (MW)</t>
  </si>
  <si>
    <t>Domestic</t>
  </si>
  <si>
    <t>Non-Domestic (Commercial)</t>
  </si>
  <si>
    <t>Community</t>
  </si>
  <si>
    <t>Non-Domestic (Industrial)</t>
  </si>
  <si>
    <t>Grand Total</t>
  </si>
  <si>
    <t>Figure 2.6: Regional distribution of FIT installations</t>
  </si>
  <si>
    <t>Region</t>
  </si>
  <si>
    <t>Number of installations</t>
  </si>
  <si>
    <t>% total number of installations</t>
  </si>
  <si>
    <t>Installed capacity (MW)</t>
  </si>
  <si>
    <t>% total installed capacity</t>
  </si>
  <si>
    <t>South West</t>
  </si>
  <si>
    <t>South East</t>
  </si>
  <si>
    <t>East of England</t>
  </si>
  <si>
    <t>East Midlands</t>
  </si>
  <si>
    <t>North West</t>
  </si>
  <si>
    <t>Yorkshire and The Humber</t>
  </si>
  <si>
    <t>West Midlands</t>
  </si>
  <si>
    <t>Scotland</t>
  </si>
  <si>
    <t>Wales</t>
  </si>
  <si>
    <t>North East</t>
  </si>
  <si>
    <t>London</t>
  </si>
  <si>
    <t>Unknown*</t>
  </si>
  <si>
    <t>*During the registration process, applicants provide details of where an installation is located. Normally this means a postal address, however where this is not possible a grid reference can be used instead.</t>
  </si>
  <si>
    <t>Installations registered using a grid reference are not categorised by region and so are listed as ‘Unknown’ in the table.</t>
  </si>
  <si>
    <t>Figure 2.7: Distribution of FIT installations (and installed capacity) by technology type (Capacity 0-50kW)</t>
  </si>
  <si>
    <t xml:space="preserve">and total capacity was focused in the South West (14.2% installations, 14.6% capacity), South East (13.2% installations, 13.2% capacity) and East of England (12.2% installations, 12.4% capacity). </t>
  </si>
  <si>
    <t>The lowest values were in Wales (6.5% installations, 6.5% capacity), the North East (5.5% installations, 4.6% capacity) and London (3.0% installations, 2.9% capacity).</t>
  </si>
  <si>
    <t>Wind
accreditations</t>
  </si>
  <si>
    <t>Wind
capacity (MW)</t>
  </si>
  <si>
    <t>Hydro
accreditations</t>
  </si>
  <si>
    <t>Hydro
capacity (MW)</t>
  </si>
  <si>
    <t>Micro-CHP
accreditations</t>
  </si>
  <si>
    <t>Micro-CHP
capacity (MW)</t>
  </si>
  <si>
    <t>Regional total
accreditations</t>
  </si>
  <si>
    <t>Regional total
capacity (MW)</t>
  </si>
  <si>
    <t>Unknown</t>
  </si>
  <si>
    <t>Figure 2.8: Distribution of FIT installations (and installed capacity) by technology type (Capacity &gt;50kW)</t>
  </si>
  <si>
    <t xml:space="preserve">Map of the UK showing the distribution of larger generators (&gt;50 kW capacity) and installed capacity by technology type across each region. The highest proportion of installations and total </t>
  </si>
  <si>
    <t>The lowest values were in the North West (6.5% installations, 5.1% capacity), the North East (2.2% installations, 1.6% capacity) and London (1.9% installations, 0.9% capacity).</t>
  </si>
  <si>
    <t>SY12
(2021-22)</t>
  </si>
  <si>
    <t>SY13
(2022-23)</t>
  </si>
  <si>
    <t>SY14
(2023-24)</t>
  </si>
  <si>
    <t>SY15
(2024-25)</t>
  </si>
  <si>
    <t>Figure 3.1: Electricity generated and associated payments, SY11-15</t>
  </si>
  <si>
    <t>Scheme Year</t>
  </si>
  <si>
    <t>Generated
(TWh)</t>
  </si>
  <si>
    <t>Exported
(TWh)</t>
  </si>
  <si>
    <t>Proportion Exported</t>
  </si>
  <si>
    <t>Total generation payments (£m)</t>
  </si>
  <si>
    <t>Total export payments (£m)</t>
  </si>
  <si>
    <t>Total
payments (£m)</t>
  </si>
  <si>
    <t>£m/TWh
of generation</t>
  </si>
  <si>
    <t>SY1 (2010-11)</t>
  </si>
  <si>
    <t>SY2 (2011-12)</t>
  </si>
  <si>
    <t>SY3 (2012-13)</t>
  </si>
  <si>
    <t>SY4 (2013-14)</t>
  </si>
  <si>
    <t>SY5 (2014-15)</t>
  </si>
  <si>
    <t>SY6 (2015-16)</t>
  </si>
  <si>
    <t>SY7 (2016-17)</t>
  </si>
  <si>
    <t>SY8 (2017-18)</t>
  </si>
  <si>
    <t>SY9 (2018-19)</t>
  </si>
  <si>
    <t>SY10
(2019-20)</t>
  </si>
  <si>
    <t>SY11
(2020-21)</t>
  </si>
  <si>
    <t>Scheme lifetime</t>
  </si>
  <si>
    <t>Figure 3.2: Electricity exported and associated payments, SY11-15</t>
  </si>
  <si>
    <t>Figure 3.3: FIT scheme value, SY1-15</t>
  </si>
  <si>
    <t>FIT generation payments (£m)</t>
  </si>
  <si>
    <t>FIT deemed export payments (£m)</t>
  </si>
  <si>
    <t>FIT metered export payments (£m)</t>
  </si>
  <si>
    <t>Qualifying FIT Costs (£m)</t>
  </si>
  <si>
    <t>Total
(£m)</t>
  </si>
  <si>
    <t>SY10 (2019-20)</t>
  </si>
  <si>
    <t>SY11 (2020-21)</t>
  </si>
  <si>
    <t>SY12 (2021-22)</t>
  </si>
  <si>
    <t>SY13 (2022-23)</t>
  </si>
  <si>
    <t>SY14 (2023-24)</t>
  </si>
  <si>
    <t>SY15 (2024-25)</t>
  </si>
  <si>
    <t>Scheme Year
Year</t>
  </si>
  <si>
    <t>SY1</t>
  </si>
  <si>
    <t>SY2</t>
  </si>
  <si>
    <t>SY3</t>
  </si>
  <si>
    <t>SY4</t>
  </si>
  <si>
    <t>SY5</t>
  </si>
  <si>
    <t>SY6</t>
  </si>
  <si>
    <t>SY7</t>
  </si>
  <si>
    <t>SY8</t>
  </si>
  <si>
    <t>SY9</t>
  </si>
  <si>
    <t>SY10</t>
  </si>
  <si>
    <t>SY11</t>
  </si>
  <si>
    <t>SY12</t>
  </si>
  <si>
    <t>SY13</t>
  </si>
  <si>
    <t>SY14</t>
  </si>
  <si>
    <t>SY15</t>
  </si>
  <si>
    <t>Figure 3.5: Net export payment calculations, SY15</t>
  </si>
  <si>
    <t>Deemed export</t>
  </si>
  <si>
    <t>Metered export</t>
  </si>
  <si>
    <t>Figure 3.6: Scheme cost calculations, SY15</t>
  </si>
  <si>
    <t>Cost</t>
  </si>
  <si>
    <t>Description</t>
  </si>
  <si>
    <t>The cost of the scheme to licensed electricity suppliers in SY15 is reached by adding up the above costs. It's then 'levelised' according to each Licensee's share of the electricity supply market of GB.</t>
  </si>
  <si>
    <t>This is the total cost of the scheme in SY15 and is reached by adding Ofgem's administrative costs to the value of the levelisation fund.</t>
  </si>
  <si>
    <t>Figure 3.7: Relevant electricity supplied, SY15</t>
  </si>
  <si>
    <t>Supply Volume</t>
  </si>
  <si>
    <t>Total (MWh)</t>
  </si>
  <si>
    <t>Total electricity supplied to customers within GB.</t>
  </si>
  <si>
    <t>Additional supply to account for suppliers that exited the market during the year</t>
  </si>
  <si>
    <t>Total renewable electricity supplied to Energy Intensive Industries.</t>
  </si>
  <si>
    <t>Additional exempt EII supply to account for suppliers that exited the market during the year.</t>
  </si>
  <si>
    <t>The total amount of electricity supplied that is liable for the costs of the FIT scheme.</t>
  </si>
  <si>
    <t>Figure 3.8: Levelisation Fund vs The Control Forecast, SY11-15</t>
  </si>
  <si>
    <t>Annual levelisation fund</t>
  </si>
  <si>
    <t>Low Carbon Levies Forecast</t>
  </si>
  <si>
    <t>Variance
from forecast</t>
  </si>
  <si>
    <t>SY11
(2020-2021)</t>
  </si>
  <si>
    <t>SY12
(2021-2022)</t>
  </si>
  <si>
    <t>SY13
(2022-2023)</t>
  </si>
  <si>
    <t>SY14
(2023-2024)</t>
  </si>
  <si>
    <t>SY15
(2024-2025)</t>
  </si>
  <si>
    <t>Figure 4.1: Number of FIT Licensees, SY10-15</t>
  </si>
  <si>
    <t>Licensee Type</t>
  </si>
  <si>
    <t>Licensees</t>
  </si>
  <si>
    <t>Supplier Groups</t>
  </si>
  <si>
    <t xml:space="preserve">Voluntary </t>
  </si>
  <si>
    <t xml:space="preserve">Mandatory </t>
  </si>
  <si>
    <t>*Please note: Supplier groups numbers are usually lower as some supplier groups hold multiple licenses (each licence is a FIT licensee).</t>
  </si>
  <si>
    <t>Figure 4.2: Number of late levelisation submissions, SY15</t>
  </si>
  <si>
    <t>Q1</t>
  </si>
  <si>
    <t>Q2</t>
  </si>
  <si>
    <t>Q3</t>
  </si>
  <si>
    <t>Q4</t>
  </si>
  <si>
    <t>Annual</t>
  </si>
  <si>
    <t>Totals</t>
  </si>
  <si>
    <t>Voluntary FIT Licensees</t>
  </si>
  <si>
    <t>Mandatory FIT Licensees</t>
  </si>
  <si>
    <t>Non-FIT Licensees</t>
  </si>
  <si>
    <t>Figure 4.3: Number of incorrect levelisation submissions, SY15</t>
  </si>
  <si>
    <t>Figure 4.4: Number of late levelisation payments, SY15</t>
  </si>
  <si>
    <t>Figure 4.5: Biennial meter verification - Licensee performance, SY11-15</t>
  </si>
  <si>
    <t xml:space="preserve">Line graph showing FIT Licensee BMV performance from SY11 to SY15. The percentage of suppliers verifying 90% or more of the meters fell slightly between SY11 (33.3%) and SY12 </t>
  </si>
  <si>
    <t xml:space="preserve">(28.0%) but increased significantly to 61.5% in SY13, before falling again slightly to 55.0% in SY14.  The percentage verifying at least 80% of meters also fell between SY11 (63.0%) and </t>
  </si>
  <si>
    <t>SY12 (56.0%) but increased to its highest percentage of 83.3% in SY15. The percentage verifying at least 70% of meters has remained relatively stable since SY10, until its greatest</t>
  </si>
  <si>
    <t>increase to 91.7% in SY15.</t>
  </si>
  <si>
    <t>SY14 
(2023-2024)</t>
  </si>
  <si>
    <t>0-39%</t>
  </si>
  <si>
    <t>40-49%</t>
  </si>
  <si>
    <t>50-59%</t>
  </si>
  <si>
    <t>60-69%</t>
  </si>
  <si>
    <t>70-79%</t>
  </si>
  <si>
    <t>80-89%</t>
  </si>
  <si>
    <t>90-100%</t>
  </si>
  <si>
    <t>≥90% meters verified</t>
  </si>
  <si>
    <t>≥80% meters verified</t>
  </si>
  <si>
    <t>≥70% meters verified</t>
  </si>
  <si>
    <t>Figure 4.6: FIT Licensee audit scores, SY11-15</t>
  </si>
  <si>
    <t>FIT Licensee audit scores, SY10-15 (% of audits)</t>
  </si>
  <si>
    <t>Good</t>
  </si>
  <si>
    <t>Satisfactory</t>
  </si>
  <si>
    <t>Weak</t>
  </si>
  <si>
    <t>Unsatisfactory</t>
  </si>
  <si>
    <t>No Rating</t>
  </si>
  <si>
    <t>FIT Licensee audit scores, SY10-15 (number of audits)</t>
  </si>
  <si>
    <t>Fuelled</t>
  </si>
  <si>
    <t>Onshore Wind</t>
  </si>
  <si>
    <t>SY12 
(2021-22)</t>
  </si>
  <si>
    <t>SY13 
(2022-23)</t>
  </si>
  <si>
    <t>SY14 
(2023-24)</t>
  </si>
  <si>
    <t>SY15 
(2024-25)</t>
  </si>
  <si>
    <t>CTF Applications Received</t>
  </si>
  <si>
    <t>Amendments Received</t>
  </si>
  <si>
    <t>Applications Approved</t>
  </si>
  <si>
    <t>Applications Refused</t>
  </si>
  <si>
    <t>Value of Refused Applications</t>
  </si>
  <si>
    <t>*The number of applications approved represents ROO-FIT applications that were approved by Ofgem. Non-ROO-FIT applications are processed by Licensees.</t>
  </si>
  <si>
    <t>New accreditations</t>
  </si>
  <si>
    <t>Cumulative total</t>
  </si>
  <si>
    <t>SPR Approvals</t>
  </si>
  <si>
    <t>Non-SPR Approvals</t>
  </si>
  <si>
    <t>Approved Total</t>
  </si>
  <si>
    <t>SPR Rejections</t>
  </si>
  <si>
    <t>Non-SPR Rejections</t>
  </si>
  <si>
    <t>Rejections Total</t>
  </si>
  <si>
    <t>Total Processed</t>
  </si>
  <si>
    <t>KPI</t>
  </si>
  <si>
    <t>Received</t>
  </si>
  <si>
    <t>Met KPI</t>
  </si>
  <si>
    <t>Performance</t>
  </si>
  <si>
    <t>Telephone enquiries</t>
  </si>
  <si>
    <t>85% calls answered/no more than 15% abandoned</t>
  </si>
  <si>
    <t>Email enquiries</t>
  </si>
  <si>
    <t>80% of email enquiries should be responded to within 10 working days</t>
  </si>
  <si>
    <t>British Gas Trading Limited</t>
  </si>
  <si>
    <t xml:space="preserve">British Gas Trading </t>
  </si>
  <si>
    <t>E.ON Energy</t>
  </si>
  <si>
    <t>E.ON Energy Solutions Ltd</t>
  </si>
  <si>
    <t>E.ON Next Energy Limited</t>
  </si>
  <si>
    <t>E.ON UK plc</t>
  </si>
  <si>
    <t>EDF Energy Customers Limited</t>
  </si>
  <si>
    <t>EDF Energy Customers Ltd</t>
  </si>
  <si>
    <t>Edgware Energy Limited</t>
  </si>
  <si>
    <t>Electricity Plus Supply Limited</t>
  </si>
  <si>
    <t>Electricity Plus Supply Ltd</t>
  </si>
  <si>
    <t>Octopus Energy</t>
  </si>
  <si>
    <t>Octopus Energy Limited</t>
  </si>
  <si>
    <t>Octopus Energy Operations 2 Limited</t>
  </si>
  <si>
    <t>Octopus Energy Operations Limited</t>
  </si>
  <si>
    <t>Octopus Energy Trading Limited</t>
  </si>
  <si>
    <t>OVO Energy</t>
  </si>
  <si>
    <t>OVO (S) ELECTRICITY LIMITED</t>
  </si>
  <si>
    <t>Ovo Electricity Ltd</t>
  </si>
  <si>
    <t>ScottishPower Energy Retail Limited</t>
  </si>
  <si>
    <t>ScottishPower Energy Retail Ltd</t>
  </si>
  <si>
    <t>So Energy Trading Limited</t>
  </si>
  <si>
    <t>Utilita Energy Limited</t>
  </si>
  <si>
    <t>Arto.Energy Limited</t>
  </si>
  <si>
    <t>Conrad Energy (Trading) Limited</t>
  </si>
  <si>
    <t>Coulomb Energy Supply Limited</t>
  </si>
  <si>
    <t>Drax Energy Solutions Limited</t>
  </si>
  <si>
    <t>Ecotricity Limited</t>
  </si>
  <si>
    <t>ECOTRICITY LIMITED</t>
  </si>
  <si>
    <t>ENGIE Power Limited</t>
  </si>
  <si>
    <t>F &amp; S Energy Limited</t>
  </si>
  <si>
    <t>Good Energy Limited</t>
  </si>
  <si>
    <t>Good Energy Ltd</t>
  </si>
  <si>
    <t>Green Energy (UK) Limited</t>
  </si>
  <si>
    <t>Opus Energy</t>
  </si>
  <si>
    <t>Farmoor Energy Limited</t>
  </si>
  <si>
    <t>Donnington Energy Limited</t>
  </si>
  <si>
    <t>Opus Energy (Corporate) Limited</t>
  </si>
  <si>
    <t>Opus Energy Ltd</t>
  </si>
  <si>
    <t>Opus Energy Renewables Limited</t>
  </si>
  <si>
    <t>Pozitive Energy Limited</t>
  </si>
  <si>
    <t>Pozitive Energy Ltd</t>
  </si>
  <si>
    <t>TotalEnergies Gas &amp; Power</t>
  </si>
  <si>
    <t>Valda Energy Limited</t>
  </si>
  <si>
    <t>Figure A2.1: Total export and generation payments made by FIT Licensees in SY15</t>
  </si>
  <si>
    <t xml:space="preserve">Licensee </t>
  </si>
  <si>
    <t>Total generation payments made</t>
  </si>
  <si>
    <t>Total FIT deemed export payment due</t>
  </si>
  <si>
    <t>Total payments (Generation + (Metered + Deemed))</t>
  </si>
  <si>
    <t>Type</t>
  </si>
  <si>
    <t>DGP Energy Ltd</t>
  </si>
  <si>
    <t>Ruby Electricity Limited</t>
  </si>
  <si>
    <t>BGI Trading Limited</t>
  </si>
  <si>
    <t>D-Energi Trading Ltd</t>
  </si>
  <si>
    <t>Farringdon Energy Limited</t>
  </si>
  <si>
    <t>Licensee</t>
  </si>
  <si>
    <t xml:space="preserve">Type </t>
  </si>
  <si>
    <t>Period*</t>
  </si>
  <si>
    <t>Q4 (x2)</t>
  </si>
  <si>
    <t>Bryt Energy Limited</t>
  </si>
  <si>
    <t>Q1 (x2)</t>
  </si>
  <si>
    <t>Crown Gas and Power 2 Limited</t>
  </si>
  <si>
    <t>Annual (x2)</t>
  </si>
  <si>
    <t>Q1 (x4)</t>
  </si>
  <si>
    <t>Q2 (x3)</t>
  </si>
  <si>
    <t>Q3 (x2)</t>
  </si>
  <si>
    <t>Digital Power Energy Supply UK Limited (previously Energise Britain Gas and Power Limited)</t>
  </si>
  <si>
    <t>Q4 (x3)</t>
  </si>
  <si>
    <t>Q1 (x3)</t>
  </si>
  <si>
    <t>Eneco Energy Trade BV</t>
  </si>
  <si>
    <t>Q3 (x3)</t>
  </si>
  <si>
    <t>EQUIN</t>
  </si>
  <si>
    <t>Fuse Energy Supply Limited</t>
  </si>
  <si>
    <t>Hartree Partners Supply (UK) Limited</t>
  </si>
  <si>
    <t>Q2 (x2)</t>
  </si>
  <si>
    <t>Home Energy Trading Ltd</t>
  </si>
  <si>
    <t>Jellyfish Energy Limited</t>
  </si>
  <si>
    <t>Maxen Power Supply Limited</t>
  </si>
  <si>
    <t>Npower Commercial Gas Limited</t>
  </si>
  <si>
    <t xml:space="preserve">Octopus Energy Limited </t>
  </si>
  <si>
    <t>P3P Energy Supply Limited</t>
  </si>
  <si>
    <t>Q4 (x4)</t>
  </si>
  <si>
    <t>PX Supply Limited</t>
  </si>
  <si>
    <t>Rebel Energy Supply Limited</t>
  </si>
  <si>
    <t>Regent Power Ltd</t>
  </si>
  <si>
    <t>SEFE Energy Ltd</t>
  </si>
  <si>
    <t>Shell Energy UK</t>
  </si>
  <si>
    <t>Smartest Energy</t>
  </si>
  <si>
    <t>Q1 (x6)</t>
  </si>
  <si>
    <t>SmartestEnergy Business Limited</t>
  </si>
  <si>
    <t>Square1 Energy Limited</t>
  </si>
  <si>
    <t>SSE Energy Supply Limited</t>
  </si>
  <si>
    <t>Statkraft Markets GmbH</t>
  </si>
  <si>
    <t>Tomato Energy Limited</t>
  </si>
  <si>
    <t>Tru Energy Limited</t>
  </si>
  <si>
    <t>UC Energy Ltd (previously Vanquist Energy)</t>
  </si>
  <si>
    <t>Annual (x7)</t>
  </si>
  <si>
    <t>Voltx Power Ltd</t>
  </si>
  <si>
    <t>Yu Energy Retail Limited</t>
  </si>
  <si>
    <t>*Where a supplier has made more than one incorrect data submission in a period, the number is shown in brackets.</t>
  </si>
  <si>
    <t>Type of Licensee</t>
  </si>
  <si>
    <t>Qualifying FITs
costs per Generator</t>
  </si>
  <si>
    <t>Large FIT Licensee (New Generator)</t>
  </si>
  <si>
    <t>Large FIT Licensee (Ongoing Generator)</t>
  </si>
  <si>
    <t>Small FIT Licensee (New Generator)</t>
  </si>
  <si>
    <t>Small FIT Licensee (Ongoing Generator)</t>
  </si>
  <si>
    <t>Insufficient evidence</t>
  </si>
  <si>
    <t>Meters issue</t>
  </si>
  <si>
    <t>Over/underclaim</t>
  </si>
  <si>
    <t>TIC</t>
  </si>
  <si>
    <t>Figure 3.9: Administrative costs, SY11-15</t>
  </si>
  <si>
    <t>% of levelisation fund</t>
  </si>
  <si>
    <t>Issues with meter details</t>
  </si>
  <si>
    <t>Issue as a % of all audit findings</t>
  </si>
  <si>
    <t>Over/Underclaim</t>
  </si>
  <si>
    <t>Issue identified 
in audit</t>
  </si>
  <si>
    <t>Generator audit scores, SY14 (number of audits)</t>
  </si>
  <si>
    <t>Generator audit scores, SY10-14 (% of audits)</t>
  </si>
  <si>
    <t xml:space="preserve">Stacked column chart showing FIT Generator statistical audit scores in SY15. Similar to SY14, ‘Weak’ rated audits have formed the largest proportion of statistical audit scores in SY15, with </t>
  </si>
  <si>
    <t xml:space="preserve">82.7% of statistical audits rated ‘Weak’. Additionally, SY15 saw 17.3% of FIT Statistical Audits rated ‘Satisfactory’, with none classified as ‘Good’ or ‘Unsatisfactory’. </t>
  </si>
  <si>
    <t>Generator audit scores, SY11-15 (% of audits)</t>
  </si>
  <si>
    <t>Generator audit scores, SY11-15 (number of audits)</t>
  </si>
  <si>
    <t>Label</t>
  </si>
  <si>
    <t>%</t>
  </si>
  <si>
    <t>Site Accreditation</t>
  </si>
  <si>
    <t>Generator audit scores, technology type (number of audits)</t>
  </si>
  <si>
    <t>Generator audit scores, technology type (% of audits)</t>
  </si>
  <si>
    <t>Generator statistical scores, technology type (% of audits)</t>
  </si>
  <si>
    <t>Generator statistical scores, technology type (number of audits)</t>
  </si>
  <si>
    <t>Figure 5.1: FIT Generator targeted audit scores, SY11-15</t>
  </si>
  <si>
    <t>Insufficient evidence 
for the commissioning date</t>
  </si>
  <si>
    <t>Prevented/Detected</t>
  </si>
  <si>
    <t>Figure 5.7: Prevented/detected error and suspected fraud, SY12-15</t>
  </si>
  <si>
    <t>Figure 5.4: FIT Generator statistical audit scores, SY15</t>
  </si>
  <si>
    <t>Figure 5.5: FIT Generator statistical audit scores and technology type, SY15</t>
  </si>
  <si>
    <t>Figure 5.2: FIT Generator targeted audit scores and technology type, SY15</t>
  </si>
  <si>
    <t>Figure 3.4: Total value of the FIT scheme - breakdown</t>
  </si>
  <si>
    <t>Figure 6.1: Summary of application processing, SY15</t>
  </si>
  <si>
    <t>Figure 6.3: Taskbar approvals and rejections, SY13-15</t>
  </si>
  <si>
    <t>Figure 6.4: Number of FIT Enquiries by Type, SY15</t>
  </si>
  <si>
    <t>Figure 6.2: New installations accredited, SY10-15</t>
  </si>
  <si>
    <t>SY11
(2021-22)</t>
  </si>
  <si>
    <t>Lifetime total</t>
  </si>
  <si>
    <t>Newly inactive</t>
  </si>
  <si>
    <t>Existing inactive</t>
  </si>
  <si>
    <t>Capacity of inactive installations, SY11-15 (kW)</t>
  </si>
  <si>
    <t xml:space="preserve">Stacked column chart showing the capacity of accreditations that have become inactive since micro-CHP installations began to reach the end of their eligibility period in SY11. In </t>
  </si>
  <si>
    <t>Scheme Year 1 (SY1)</t>
  </si>
  <si>
    <t>Scheme Year 2 (SY2)</t>
  </si>
  <si>
    <t>Scheme Year 3 (SY3)</t>
  </si>
  <si>
    <t>Scheme Year 4 (SY4)</t>
  </si>
  <si>
    <t>Scheme Year 5 (SY5)</t>
  </si>
  <si>
    <t>Scheme Year 6 (SY6)</t>
  </si>
  <si>
    <t>Scheme Year 7 (SY7)</t>
  </si>
  <si>
    <t>Scheme Year 8 (SY8)</t>
  </si>
  <si>
    <t>Scheme Year 9 (SY9)</t>
  </si>
  <si>
    <t>Scheme Year 10 (SY10)</t>
  </si>
  <si>
    <t>Scheme Year 11 (SY11)</t>
  </si>
  <si>
    <t>Scheme Year 12 (SY12)</t>
  </si>
  <si>
    <t>Scheme Year 13 (SY13)</t>
  </si>
  <si>
    <t>Scheme Year 14 (SY14)</t>
  </si>
  <si>
    <t>Scheme Year 15 (SY15)</t>
  </si>
  <si>
    <r>
      <t>Export p</t>
    </r>
    <r>
      <rPr>
        <sz val="12"/>
        <color rgb="FF000000"/>
        <rFont val="Aptos"/>
        <family val="2"/>
      </rPr>
      <t xml:space="preserve">ayments to FIT Generators </t>
    </r>
    <r>
      <rPr>
        <b/>
        <sz val="12"/>
        <color rgb="FF000000"/>
        <rFont val="Aptos"/>
        <family val="2"/>
      </rPr>
      <t>(A)</t>
    </r>
  </si>
  <si>
    <r>
      <t xml:space="preserve">Value to FIT Licensees </t>
    </r>
    <r>
      <rPr>
        <b/>
        <sz val="12"/>
        <color rgb="FF000000"/>
        <rFont val="Aptos"/>
        <family val="2"/>
      </rPr>
      <t>(B)</t>
    </r>
  </si>
  <si>
    <r>
      <t>Net export payments</t>
    </r>
    <r>
      <rPr>
        <b/>
        <sz val="12"/>
        <rFont val="Aptos"/>
        <family val="2"/>
      </rPr>
      <t xml:space="preserve"> (A - B)</t>
    </r>
  </si>
  <si>
    <r>
      <t xml:space="preserve">Generation payments </t>
    </r>
    <r>
      <rPr>
        <b/>
        <sz val="12"/>
        <color theme="1"/>
        <rFont val="Aptos"/>
        <family val="2"/>
      </rPr>
      <t>(A)</t>
    </r>
  </si>
  <si>
    <r>
      <t xml:space="preserve">Net deemed and metered export payments </t>
    </r>
    <r>
      <rPr>
        <b/>
        <sz val="12"/>
        <color theme="1"/>
        <rFont val="Aptos"/>
        <family val="2"/>
      </rPr>
      <t>(B)</t>
    </r>
  </si>
  <si>
    <r>
      <t xml:space="preserve">The difference between the cost of export payments made and the value of those exports to Licensees (ie how much a FIT Supplier can gain by selling the electricity. N.B. A negative value indicates a financial gain for FIT Licensees).
See </t>
    </r>
    <r>
      <rPr>
        <b/>
        <sz val="12"/>
        <color theme="1"/>
        <rFont val="Aptos"/>
        <family val="2"/>
      </rPr>
      <t>Figure 3.5</t>
    </r>
    <r>
      <rPr>
        <sz val="12"/>
        <color theme="1"/>
        <rFont val="Aptos"/>
        <family val="2"/>
      </rPr>
      <t xml:space="preserve"> for details of how this figure was calculated.</t>
    </r>
  </si>
  <si>
    <r>
      <t xml:space="preserve">Qualifying FIT costs </t>
    </r>
    <r>
      <rPr>
        <b/>
        <sz val="12"/>
        <color theme="1"/>
        <rFont val="Aptos"/>
        <family val="2"/>
      </rPr>
      <t>(C)</t>
    </r>
  </si>
  <si>
    <r>
      <rPr>
        <b/>
        <u/>
        <sz val="12"/>
        <color theme="1"/>
        <rFont val="Aptos"/>
        <family val="2"/>
      </rPr>
      <t>The levelisation fund</t>
    </r>
    <r>
      <rPr>
        <sz val="12"/>
        <color theme="1"/>
        <rFont val="Aptos"/>
        <family val="2"/>
      </rPr>
      <t xml:space="preserve"> </t>
    </r>
    <r>
      <rPr>
        <b/>
        <sz val="12"/>
        <color theme="1"/>
        <rFont val="Aptos"/>
        <family val="2"/>
      </rPr>
      <t xml:space="preserve">(D) </t>
    </r>
    <r>
      <rPr>
        <sz val="12"/>
        <color theme="1"/>
        <rFont val="Aptos"/>
        <family val="2"/>
      </rPr>
      <t xml:space="preserve">
</t>
    </r>
    <r>
      <rPr>
        <b/>
        <sz val="12"/>
        <color theme="1"/>
        <rFont val="Aptos"/>
        <family val="2"/>
      </rPr>
      <t>(A + B + C)</t>
    </r>
  </si>
  <si>
    <r>
      <t xml:space="preserve">Administrative costs </t>
    </r>
    <r>
      <rPr>
        <b/>
        <sz val="12"/>
        <color theme="1"/>
        <rFont val="Aptos"/>
        <family val="2"/>
      </rPr>
      <t>(E)</t>
    </r>
  </si>
  <si>
    <r>
      <rPr>
        <b/>
        <u/>
        <sz val="12"/>
        <color theme="1"/>
        <rFont val="Aptos"/>
        <family val="2"/>
      </rPr>
      <t>Total Scheme cost</t>
    </r>
    <r>
      <rPr>
        <b/>
        <sz val="12"/>
        <color theme="1"/>
        <rFont val="Aptos"/>
        <family val="2"/>
      </rPr>
      <t xml:space="preserve"> (D + E)</t>
    </r>
  </si>
  <si>
    <r>
      <t xml:space="preserve">Total supply </t>
    </r>
    <r>
      <rPr>
        <b/>
        <sz val="12"/>
        <color rgb="FF000000"/>
        <rFont val="Aptos"/>
        <family val="2"/>
      </rPr>
      <t>(A)</t>
    </r>
  </si>
  <si>
    <r>
      <t xml:space="preserve">Additional supply </t>
    </r>
    <r>
      <rPr>
        <b/>
        <sz val="12"/>
        <color rgb="FF000000"/>
        <rFont val="Aptos"/>
        <family val="2"/>
      </rPr>
      <t>(B)</t>
    </r>
  </si>
  <si>
    <r>
      <t xml:space="preserve">Exempt supply for Energy Intensive Industries (EIIs)   </t>
    </r>
    <r>
      <rPr>
        <b/>
        <sz val="12"/>
        <color rgb="FF000000"/>
        <rFont val="Aptos"/>
        <family val="2"/>
      </rPr>
      <t>(C)</t>
    </r>
  </si>
  <si>
    <r>
      <t xml:space="preserve">Additional Exempt supply for Energy Intensive Industries (EIIs) </t>
    </r>
    <r>
      <rPr>
        <b/>
        <sz val="12"/>
        <color rgb="FF000000"/>
        <rFont val="Aptos"/>
        <family val="2"/>
      </rPr>
      <t>(D)</t>
    </r>
  </si>
  <si>
    <r>
      <t xml:space="preserve">Total Relevant electricity supplied </t>
    </r>
    <r>
      <rPr>
        <b/>
        <sz val="12"/>
        <color rgb="FF000000"/>
        <rFont val="Aptos"/>
        <family val="2"/>
      </rPr>
      <t>(A + B) – (C + D)  </t>
    </r>
  </si>
  <si>
    <t>Figure 2.9: Installations becoming inactive - SY11 to SY15</t>
  </si>
  <si>
    <t xml:space="preserve">SY11, the capacity of installations becoming inactive totalled 149.0 kW (148 installations), this increased to a cumulative total capacity of 391.8 kW in SY12 as 243 installations with a </t>
  </si>
  <si>
    <t xml:space="preserve">capacity of 242.8 kW became inactive, the highest of any scheme year. In SY13, the capacity of installations becoming inactive decreased to 89.1 kW (83 installations), followed by 26.0 </t>
  </si>
  <si>
    <t>capacity of inactive installations equated to 532.4 kW (518 installations).</t>
  </si>
  <si>
    <t>Column chart showing the number of accredited installations and installed capacity by technology type for installations with a capacity above 50 kW. Of the totals for installations</t>
  </si>
  <si>
    <t xml:space="preserve">accreditations and 23.95% of installed capacity. Then, hydro accounts for 9.14% of installations and 8.53% of installed capacity. Finally, anaerobic digestion comprises the </t>
  </si>
  <si>
    <t>remaining 6.23% of installation and 10.06% of installed capacity.</t>
  </si>
  <si>
    <t xml:space="preserve">capacity (2,954 MW), this is closely followed by Non-Domestic (Commercial) installations with an installed capacity of 34,292 MW. Non-Domestic (Industrial) installations have a total </t>
  </si>
  <si>
    <t xml:space="preserve">capacity of 430 MW, followed by Community installations with the lowest total capacity of 345 MW.  </t>
  </si>
  <si>
    <t xml:space="preserve">Column chart showing the electricity generated and associated FIT generation payments made in each scheme year from SY11 to SY15. The generation and payments have fluctuated </t>
  </si>
  <si>
    <t xml:space="preserve">over this period. The amount of electricity generated peaked in SY11 at 9.14 TWh, before dropping to a low of 7.94 TWh in SY12. FIT generation payments followed a similar pattern, </t>
  </si>
  <si>
    <t xml:space="preserve">reaching their lowest point in SY12 at £1,452 million and climbing to a high of £1,762 million in SY14. By SY15, generation stood at 7.97 TWh, with associated payments totalling £1,732 </t>
  </si>
  <si>
    <t>million.</t>
  </si>
  <si>
    <t xml:space="preserve">Column chart showing the electricity exported and associated FIT export payments made in each scheme year from SY11 to SY15. Exports peaked in SY11 at 3.96 TWh with £199 million </t>
  </si>
  <si>
    <t xml:space="preserve">paid, which we believe is attributable to the COVID-19 pandemic when generators were not using as much electricity on site due to lockdowns and therefore may have been exporting </t>
  </si>
  <si>
    <t xml:space="preserve">more than usual. Levels then declined to 2.06 TWh (£105 million) in SY12 and 1.28 TWh (£81 million) in SY13, remaining similar in SY14 (1.32 TWh, £78 million). In SY15, electricity </t>
  </si>
  <si>
    <t xml:space="preserve">exports stood at 1.47 TWh with £94 million in associated payments. </t>
  </si>
  <si>
    <t xml:space="preserve">Column chart showing the total value of the FIT scheme since launch. The value rose rapidly between SY1 and SY7 before continuing to grow at a reduced rate, reaching £1,764 million in </t>
  </si>
  <si>
    <t xml:space="preserve">SY11. The scheme value fell for the first time in SY12, dropping to £1,575 million. While it increased again in SY13, it was in SY14 that it exceeded SY11’s value and reached a new peak </t>
  </si>
  <si>
    <t>of £1,858 million. In SY15 the scheme value dropped by £14m to £1.84 billion.</t>
  </si>
  <si>
    <t xml:space="preserve">These four column charts detail the four elements that combined make up the value of the FIT scheme. Generation and deemed export payments mirror the profile of total value of the FIT </t>
  </si>
  <si>
    <t xml:space="preserve">scheme, having grown every year since scheme launch, falling for the first time in SY12, then increasing until SY14 and falling again in SY15. Metered export payments saw a significant rise </t>
  </si>
  <si>
    <t xml:space="preserve">in SY7, growing from £4.7 million in SY6 to £43.2 million. They have fluctuated from this point forwards reaching a peak of £139 million in SY11, before falling to £12 million in SY14. In SY15 </t>
  </si>
  <si>
    <t>export payments increased again to £31.1m. Qualifying FIT Costs have remained in the range of £16 and £18 million between SY6 and SY15.</t>
  </si>
  <si>
    <t xml:space="preserve">almost 18% lower than the forecast (£1,552 million). The difference was almost 13% in SY13, with the levelisation fund being £1,453 million and the forecast being £1,668 million and in </t>
  </si>
  <si>
    <t xml:space="preserve">SY14, the difference had shrunk to almost 7%, with the levelisation fund being £1,755 million and the forecast being £1,892 million. However, in SY15 the difference between the </t>
  </si>
  <si>
    <t>levelisation fund (£1,726 million) and the control forecast (£1,990 million) has expanded to more than 13%.</t>
  </si>
  <si>
    <t xml:space="preserve">Combined column and line chart showing our administration costs for the FIT and the equivalent proportion of the levelisation fund from SY11 to SY15. Administrative costs </t>
  </si>
  <si>
    <t xml:space="preserve">decreased from £2.9 million in SY11 to £2.2 million in SY12, representing a marginal reduction from 0.18% to 0.17% of the levelisation fund. From SY12 onwards, costs have shown a </t>
  </si>
  <si>
    <t xml:space="preserve">consistent upward trend: £3.0 million (0.20%) in SY13, £3.9 million (0.22%) in SY14, and £4.8 million (0.28%) in SY15. SY15 reflects the highest administrative expenditure recorded during </t>
  </si>
  <si>
    <t xml:space="preserve">the scheme’s lifetime and the highest proportion of the levelisation fund since SY8 (also 0.28%). This level of spending was mostly driven by increased spending on our audit and </t>
  </si>
  <si>
    <t xml:space="preserve">compliance work and development of the RER. </t>
  </si>
  <si>
    <t xml:space="preserve">Stacked column chart showing the percentage of FIT Licensee audits being awarded each rating from SY11 to SY15. In SY11 and SY12, good audits dominated at 66.7% and 71.4% </t>
  </si>
  <si>
    <t xml:space="preserve">respectively, with only 16.7% and 14.3% unsatisfactory and minimal no-rating cases. SY13 marked a turning point: good audits fell to 14.3%, weak ratings rose to 28.6%, and satisfactory </t>
  </si>
  <si>
    <t xml:space="preserve">audits accounted for 57.1%. SY14 showed recovery, with 60% satisfactory and 20% good, while unsatisfactory dropped to 10%. SY15 saw a sharp decline in quality, with weak audits </t>
  </si>
  <si>
    <t>surging to 60%, and good and satisfactory each falling to 20%. Note the small sample size creates significant variations between results for each scheme year.</t>
  </si>
  <si>
    <t xml:space="preserve">biggest proportion (80.0%) of ‘Weak’ rated audits. Moreover, SY14 saw the proportion of ‘Unsatisfactory’ ratings drop to 0.0% from 26.0% in SY13. In SY14, 18.0% of audits have been </t>
  </si>
  <si>
    <t xml:space="preserve">classed as ‘Satisfactory’, a decrease from 22.0% in SY13. Whilst ‘Good’ ratings have been consistently around 1% of audits in the previous years, in SY14 2% of audits were rated ‘Good’, </t>
  </si>
  <si>
    <t>this increased to 3% in SY15 and ‘Weak’ and ‘Satisfactory’ ratings remained steady at 78.8% and 18.2% respectively.</t>
  </si>
  <si>
    <t>type were classified as 'Unsatisfactory'.</t>
  </si>
  <si>
    <t>(5.9%), and ‘Over/Underclaim’ (5.2%). Collectively these top five findings account for 91.0% of all findings.</t>
  </si>
  <si>
    <t xml:space="preserve">Stacked column chart showing FIT Generator statistical audit ratings for each technology type in SY15. 'Weak' ratings have formed the  largest proportion of audit ratings for each technology </t>
  </si>
  <si>
    <t>for Hydro, 25.0% for Onshore Wind and 13.6% for Solar PV. In SY15, no stations across any technology type were classified as 'Good' or 'Unsatisfactory'.</t>
  </si>
  <si>
    <t xml:space="preserve">Bar chart showing the prevented and detected error costs for SY12-15. In SY12, the value of prevented and detected error was £8.78 million. This value fell by almost 75% in SY13 to £2.19 </t>
  </si>
  <si>
    <t xml:space="preserve">million. This value increased slightly in SY14 to £3.30 million before falling again to the schemes lowest prevented and detected error costs, £0.43 million in SY15. </t>
  </si>
  <si>
    <t xml:space="preserve">Column chart showing the annual new installations accredited from S10 to SY15. Following the closure of the scheme to new entrants, the number of new installations accredited fell </t>
  </si>
  <si>
    <t>sharply from 19,057 in SY10 to 2,201 in SY11, followed by a gradual decline, reaching 98 in SY15.</t>
  </si>
  <si>
    <t xml:space="preserve">Column chart showing the number of accredited FIT installations and the installed capacity by technology type at the end of SY15. Solar PV installations form the majority of accredited </t>
  </si>
  <si>
    <t xml:space="preserve">0.15% of installations and 4.13% of installed capacity. Anaerobic digestion (AD) was less common than hydro, making up 0.05% of installations, but accounted for more installed </t>
  </si>
  <si>
    <t xml:space="preserve">capacity (4.66%). Micro-CHP was the least popular technology, comprising 0.01% of accredited installations and 0.002% of installed capacity. </t>
  </si>
  <si>
    <t>Issues with installation descriptions</t>
  </si>
  <si>
    <t>Issues with installation capacity</t>
  </si>
  <si>
    <r>
      <t>C</t>
    </r>
    <r>
      <rPr>
        <i/>
        <sz val="12"/>
        <color theme="1"/>
        <rFont val="Aptos"/>
        <family val="2"/>
      </rPr>
      <t xml:space="preserve">olumn chart showing the number of accreditations and capacity by installation setting. Domestic installations form the vast majority of accreditations (829,451) compared to Non-Domestic </t>
    </r>
  </si>
  <si>
    <t xml:space="preserve">(Commercial) with 34,292, Community with 3,762 and Non-Domestic (Industrial) with 2,154. While Domestic installations account for the largest proportion of installed </t>
  </si>
  <si>
    <t>The total value of payments made to accredited FIT generators for electricity generation.</t>
  </si>
  <si>
    <t xml:space="preserve">installations (98.93%) and installed capacity (79.32%). This is  followed by wind, which accounts for 0.86% of installations and 11.89% of installed capacity. Hydro accounted for </t>
  </si>
  <si>
    <t xml:space="preserve">with a capacity above 50 kW, solar PV forms the majority of accreditations (54.46%) and installed capacity (57.46%). This is followed by wind, which accounts for 30.17% of </t>
  </si>
  <si>
    <t xml:space="preserve">Figure 2.5: Total number and capacity of FIT accreditations by installation setting </t>
  </si>
  <si>
    <t xml:space="preserve">kW in SY14 (23 installations) and 25.5 kW in SY15 (21 installations). This shows a gradual decline in the number and capacity of installation becoming inactive. In SY15, the lifetime </t>
  </si>
  <si>
    <r>
      <t xml:space="preserve">The total administration costs allocated to FIT licensees. The administration costs are determined annually by the Secretary of State. Further information in </t>
    </r>
    <r>
      <rPr>
        <b/>
        <sz val="12"/>
        <color theme="1"/>
        <rFont val="Aptos"/>
        <family val="2"/>
      </rPr>
      <t>Appendix A4.1.</t>
    </r>
  </si>
  <si>
    <r>
      <t xml:space="preserve">Ofgem's total administration costs. For more information, see </t>
    </r>
    <r>
      <rPr>
        <b/>
        <sz val="12"/>
        <color theme="1"/>
        <rFont val="Aptos"/>
        <family val="2"/>
      </rPr>
      <t xml:space="preserve">Figure 3.9. </t>
    </r>
    <r>
      <rPr>
        <sz val="12"/>
        <color theme="1"/>
        <rFont val="Aptos"/>
        <family val="2"/>
      </rPr>
      <t>This cost is not included in levelisation and is paid for through general taxation.</t>
    </r>
  </si>
  <si>
    <t>Figure 3.8: Levelisation fund vs The control forecast, SY11-15</t>
  </si>
  <si>
    <t xml:space="preserve">Combined column and line chart showing the annual levelisation fund against the control forecast from SY11 to SY15. Since SY12, the annual levelisation fund has consistently </t>
  </si>
  <si>
    <t xml:space="preserve">remained under the control forecast and until SY15, the gap between the levelisation fund and the forecast had been falling with the levelisation fund in SY12 (£1,273 million) being </t>
  </si>
  <si>
    <t>SY12 
(2021-2022)</t>
  </si>
  <si>
    <t xml:space="preserve">Stacked column chart showing FIT Generator targeted audit ratings from SY11 to SY15. Since SY11 ‘Weak’ ratings have formed the largest proportion of audit ratings, with SY14 having the </t>
  </si>
  <si>
    <t>Anaerobic Digestion
accreditations (AD)</t>
  </si>
  <si>
    <t>Anaerobic Digestion (AD)
capacity (MW)</t>
  </si>
  <si>
    <t>Solar PV
accreditations</t>
  </si>
  <si>
    <t>Solar PV
capacity (MW)</t>
  </si>
  <si>
    <t>Anaerobic Digestion (AD)
accreditations</t>
  </si>
  <si>
    <t xml:space="preserve">Map of the UK showing the distribution of microgenerators (0-50 kW capacity) and their installed capacity by technology type across each region. The highest proportion of installations </t>
  </si>
  <si>
    <t xml:space="preserve">capacity was focused in Scotland (18.5% installations, 17.0% capacity), the South West (15.4% installations, 21.7% capacity), and Yorkshire and the Humber (10.2% installations, 6.3% capacity). </t>
  </si>
  <si>
    <t>SY1
(2010-11)</t>
  </si>
  <si>
    <t>SY2 
(2011-12)</t>
  </si>
  <si>
    <t>SY3 
(2012-13)</t>
  </si>
  <si>
    <t>SY4 
(2013-14)</t>
  </si>
  <si>
    <t>SY5 
(2014-15)</t>
  </si>
  <si>
    <t>SY6 
(2015-16)</t>
  </si>
  <si>
    <t>SY7 
(2016-17)</t>
  </si>
  <si>
    <t>SY8 
(2017-18)</t>
  </si>
  <si>
    <t>SY9
 (2018-19)</t>
  </si>
  <si>
    <t>SY1 
(2010-11)</t>
  </si>
  <si>
    <t>SY9 
(2018-19)</t>
  </si>
  <si>
    <t>SY9
(2018-19)</t>
  </si>
  <si>
    <t>SY8
(2017-18)</t>
  </si>
  <si>
    <t>SY7
(2016-17)</t>
  </si>
  <si>
    <t>SY6
(2015-16)</t>
  </si>
  <si>
    <t>SY5
(2014-15)</t>
  </si>
  <si>
    <t>SY4
(2013-14)</t>
  </si>
  <si>
    <t>SY3
(2012-13)</t>
  </si>
  <si>
    <t>SY2
(2011-12)</t>
  </si>
  <si>
    <t xml:space="preserve">Stacked column chart showing FIT Generator targeted audit ratings for each technology type in SY15. ‘Weak’ ratings have formed the largest proportion of audit ratings for each technology </t>
  </si>
  <si>
    <t>Non-FIT licensees</t>
  </si>
  <si>
    <t>Mandatory FIT licensees</t>
  </si>
  <si>
    <t>Non-FIT licensee</t>
  </si>
  <si>
    <t>Voluntary FIT licensees</t>
  </si>
  <si>
    <t>Non FIT licensees</t>
  </si>
  <si>
    <t>Voluntary FIT licensee</t>
  </si>
  <si>
    <t>Figure A2.1: Total export and generation payments made by FIT licensees in SY15</t>
  </si>
  <si>
    <t>Figure A1.2: Voluntary FIT licensees and their associated electricity supply licences</t>
  </si>
  <si>
    <t>Total FIT metered export payment due</t>
  </si>
  <si>
    <t>Total export payments (Metered + Deemed)</t>
  </si>
  <si>
    <t>Supplier group</t>
  </si>
  <si>
    <t>Electricity supply licence</t>
  </si>
  <si>
    <t>Figure 6.4: Number of FIT enquiries by type, SY15</t>
  </si>
  <si>
    <t>Figure A1.1: Mandatory FIT licensees and their associated electricity supply licences</t>
  </si>
  <si>
    <t>Figure 5.4: FIT generator statistical audit scores, SY15</t>
  </si>
  <si>
    <t>Figure 5.2: FIT generator targeted audit scores and technology type, SY15</t>
  </si>
  <si>
    <t>Figure 5.1: FIT generator targeted audit scores, SY11-15</t>
  </si>
  <si>
    <t>Figure 4.6: FIT licensee audit scores, SY11-15</t>
  </si>
  <si>
    <t xml:space="preserve">type, 100% for Fuelled, 57.1% for Hydro, 66.7% for Onshore Wind and 88.2% for Solar PV. This is followed by ‘Satisfactory’ ratings of which made up 28.6% of ratings for Hydro, 33.3% </t>
  </si>
  <si>
    <t xml:space="preserve">for Onshore Wind and 11.8% for Solar PV. Hydro is the only technology type that received a ‘Good’ rating which made up 14.3% of their ratings. In SY15, no installations across any technology </t>
  </si>
  <si>
    <t xml:space="preserve">type, 80.0% for Fuelled, 75.0% for Hydro, 86.4% for Onshore Wind and 82.5% for Solar PV. 'Satisfactory' ratings make up the remaining portion for each technology type: 20.0% of ratings </t>
  </si>
  <si>
    <t>Figure 5.3: Top 5 audit findings - targeted audits</t>
  </si>
  <si>
    <t>Figure 5.6: Top 5 audit findings - statistical audits</t>
  </si>
  <si>
    <t xml:space="preserve">Bar chart showing the top 5 findings (as a percentage of all findings) from the FIT targeted audit programme. 'Insufficient evidence for the commissioning date' is the most common </t>
  </si>
  <si>
    <t xml:space="preserve">finding making up 30.3% of all findings. The remaining top 5 reasons are: 'Issues with meter details' (29.6%), ‘Issues with installation descriptions’ (20.1%), ‘Issues with installation capacity’ </t>
  </si>
  <si>
    <t xml:space="preserve">Bar chart showing the top 5 findings (as a percentage of all findings) from the FIT statistical audit programme. "Insufficient evidence for commissioning date" is the most common finding </t>
  </si>
  <si>
    <t xml:space="preserve">making up 27.8% of all findings. The remaining top 4 reasons are: 'Issues with meter details' (26.4%), 'Issues with installation descriptions' (20.9%), 'Issues with installation capacity' (7.2%), and </t>
  </si>
  <si>
    <t>Over/Underclaim (4.7%). Collectively these top 5 findings account for 87.8% of all findings.</t>
  </si>
  <si>
    <t>Administrative costs</t>
  </si>
  <si>
    <t>% of microgeneration installations</t>
  </si>
  <si>
    <t>% of microgeneration capacity</t>
  </si>
  <si>
    <t>OVO Electricity Ltd</t>
  </si>
  <si>
    <t>OVO (S) Electricity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</si>
</sst>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164" formatCode="&quot;£&quot;#,##0_);[Red]\(&quot;£&quot;#,##0\)"/>
    <numFmt numFmtId="165" formatCode="_(* #,##0.00_);_(* \(#,##0.00\);_(* &quot;-&quot;??_);_(@_)"/>
    <numFmt numFmtId="166" formatCode="&quot;£&quot;#,##0.00_);[Red]\(&quot;£&quot;#,##0.00\)"/>
    <numFmt numFmtId="167" formatCode="&quot;£&quot;#,##0.00"/>
    <numFmt numFmtId="168" formatCode="[$-F800]dddd\,\ mmmm\ dd\,\ yyyy"/>
    <numFmt numFmtId="169" formatCode="#,##0.0000"/>
    <numFmt numFmtId="170" formatCode="0.0%"/>
    <numFmt numFmtId="171" formatCode="&quot;£&quot;#,##0"/>
    <numFmt numFmtId="172" formatCode="#,##0.000"/>
    <numFmt numFmtId="173" formatCode="&quot;£&quot;#,##0.0"/>
    <numFmt numFmtId="174" formatCode="0.000"/>
    <numFmt numFmtId="175" formatCode="0.0000"/>
    <numFmt numFmtId="176" formatCode="0.000000000"/>
    <numFmt numFmtId="177" formatCode="0.000%"/>
    <numFmt numFmtId="178" formatCode="0.0"/>
  </numFmts>
  <fonts count="54" x14ac:knownFonts="1">
    <font>
      <sz val="11"/>
      <color theme="1"/>
      <name val="Aptos Narrow"/>
      <family val="2"/>
      <scheme val="minor"/>
    </font>
    <font>
      <sz val="10"/>
      <color theme="1"/>
      <name val="Verdana"/>
      <family val="2"/>
    </font>
    <font>
      <sz val="10"/>
      <color theme="1"/>
      <name val="Verdana"/>
      <family val="2"/>
    </font>
    <font>
      <sz val="11"/>
      <color theme="1"/>
      <name val="Aptos Narrow"/>
      <family val="2"/>
      <scheme val="minor"/>
    </font>
    <font>
      <sz val="10"/>
      <color theme="1"/>
      <name val="Verdana"/>
      <family val="2"/>
    </font>
    <font>
      <b/>
      <sz val="10"/>
      <color theme="1"/>
      <name val="Verdana"/>
      <family val="2"/>
    </font>
    <font>
      <b/>
      <sz val="10"/>
      <color rgb="FF000000"/>
      <name val="Verdana"/>
      <family val="2"/>
    </font>
    <font>
      <sz val="10"/>
      <color rgb="FF000000"/>
      <name val="Verdana"/>
      <family val="2"/>
    </font>
    <font>
      <sz val="8"/>
      <color rgb="FF000000"/>
      <name val="Verdana"/>
      <family val="2"/>
    </font>
    <font>
      <i/>
      <sz val="10"/>
      <color rgb="FF000000"/>
      <name val="Verdana"/>
      <family val="2"/>
    </font>
    <font>
      <u/>
      <sz val="11"/>
      <color theme="10"/>
      <name val="Aptos Narrow"/>
      <family val="2"/>
      <scheme val="minor"/>
    </font>
    <font>
      <sz val="8"/>
      <color theme="1"/>
      <name val="Verdana"/>
      <family val="2"/>
    </font>
    <font>
      <b/>
      <sz val="10"/>
      <name val="Verdana"/>
      <family val="2"/>
    </font>
    <font>
      <sz val="9"/>
      <color theme="1"/>
      <name val="Verdana"/>
      <family val="2"/>
    </font>
    <font>
      <sz val="11"/>
      <color theme="1"/>
      <name val="Verdana"/>
      <family val="2"/>
    </font>
    <font>
      <u/>
      <sz val="10"/>
      <color theme="10"/>
      <name val="Verdana"/>
      <family val="2"/>
    </font>
    <font>
      <sz val="8"/>
      <name val="Aptos Narrow"/>
      <family val="2"/>
      <scheme val="minor"/>
    </font>
    <font>
      <b/>
      <sz val="11"/>
      <color theme="1"/>
      <name val="Aptos Narrow"/>
      <family val="2"/>
      <scheme val="minor"/>
    </font>
    <font>
      <i/>
      <sz val="10"/>
      <color theme="1"/>
      <name val="Verdana"/>
      <family val="2"/>
    </font>
    <font>
      <b/>
      <sz val="11"/>
      <color rgb="FFFF0000"/>
      <name val="Aptos Narrow"/>
      <family val="2"/>
      <scheme val="minor"/>
    </font>
    <font>
      <b/>
      <sz val="9"/>
      <color rgb="FFFF0000"/>
      <name val="Verdana"/>
      <family val="2"/>
    </font>
    <font>
      <b/>
      <sz val="12"/>
      <color rgb="FF000000"/>
      <name val="Verdana"/>
      <family val="2"/>
    </font>
    <font>
      <b/>
      <sz val="12"/>
      <name val="Verdana"/>
      <family val="2"/>
    </font>
    <font>
      <sz val="10"/>
      <color theme="1"/>
      <name val="Abadi"/>
      <family val="2"/>
    </font>
    <font>
      <sz val="11"/>
      <color rgb="FF000000"/>
      <name val="Aptos Narrow"/>
      <family val="2"/>
    </font>
    <font>
      <i/>
      <sz val="12"/>
      <color theme="1"/>
      <name val="Aptos"/>
      <family val="2"/>
    </font>
    <font>
      <b/>
      <sz val="12"/>
      <color rgb="FF000000"/>
      <name val="Aptos"/>
      <family val="2"/>
    </font>
    <font>
      <b/>
      <sz val="12"/>
      <color theme="1"/>
      <name val="Aptos"/>
      <family val="2"/>
    </font>
    <font>
      <sz val="12"/>
      <color theme="1"/>
      <name val="Aptos"/>
      <family val="2"/>
    </font>
    <font>
      <sz val="12"/>
      <color rgb="FF000000"/>
      <name val="Aptos"/>
      <family val="2"/>
    </font>
    <font>
      <sz val="11"/>
      <color theme="1"/>
      <name val="Aptos"/>
      <family val="2"/>
    </font>
    <font>
      <b/>
      <sz val="16"/>
      <color theme="1"/>
      <name val="Aptos"/>
      <family val="2"/>
    </font>
    <font>
      <sz val="10"/>
      <color theme="1"/>
      <name val="Aptos"/>
      <family val="2"/>
    </font>
    <font>
      <b/>
      <sz val="10"/>
      <color theme="1"/>
      <name val="Aptos"/>
      <family val="2"/>
    </font>
    <font>
      <u/>
      <sz val="12"/>
      <color theme="10"/>
      <name val="Aptos"/>
      <family val="2"/>
    </font>
    <font>
      <sz val="12"/>
      <color rgb="FFFF0000"/>
      <name val="Aptos"/>
      <family val="2"/>
    </font>
    <font>
      <b/>
      <sz val="12"/>
      <name val="Aptos"/>
      <family val="2"/>
    </font>
    <font>
      <sz val="12"/>
      <name val="Aptos"/>
      <family val="2"/>
    </font>
    <font>
      <u/>
      <sz val="11"/>
      <color theme="10"/>
      <name val="Aptos"/>
      <family val="2"/>
    </font>
    <font>
      <b/>
      <sz val="14"/>
      <color theme="1"/>
      <name val="Aptos"/>
      <family val="2"/>
    </font>
    <font>
      <b/>
      <sz val="10"/>
      <color rgb="FF000000"/>
      <name val="Aptos"/>
      <family val="2"/>
    </font>
    <font>
      <i/>
      <sz val="12"/>
      <color rgb="FF000000"/>
      <name val="Aptos"/>
      <family val="2"/>
    </font>
    <font>
      <b/>
      <sz val="14"/>
      <color rgb="FF000000"/>
      <name val="Aptos"/>
      <family val="2"/>
    </font>
    <font>
      <sz val="14"/>
      <color theme="1"/>
      <name val="Aptos"/>
      <family val="2"/>
    </font>
    <font>
      <sz val="8"/>
      <color theme="1"/>
      <name val="Aptos"/>
      <family val="2"/>
    </font>
    <font>
      <sz val="12"/>
      <color theme="1"/>
      <name val="Aptos Narrow"/>
      <family val="2"/>
      <scheme val="minor"/>
    </font>
    <font>
      <sz val="12"/>
      <color theme="0"/>
      <name val="Aptos"/>
      <family val="2"/>
    </font>
    <font>
      <b/>
      <u/>
      <sz val="12"/>
      <name val="Aptos"/>
      <family val="2"/>
    </font>
    <font>
      <sz val="12"/>
      <color rgb="FF444444"/>
      <name val="Aptos"/>
      <family val="2"/>
    </font>
    <font>
      <b/>
      <u/>
      <sz val="12"/>
      <color theme="1"/>
      <name val="Aptos"/>
      <family val="2"/>
    </font>
    <font>
      <b/>
      <u/>
      <sz val="12"/>
      <color rgb="FF000000"/>
      <name val="Aptos"/>
      <family val="2"/>
    </font>
    <font>
      <u/>
      <sz val="12"/>
      <color theme="1"/>
      <name val="Aptos"/>
      <family val="2"/>
    </font>
    <font>
      <b/>
      <sz val="14"/>
      <name val="Aptos"/>
      <family val="2"/>
    </font>
    <font>
      <b/>
      <sz val="12"/>
      <color theme="0"/>
      <name val="Aptos"/>
      <family val="2"/>
    </font>
  </fonts>
  <fills count="10">
    <fill>
      <patternFill patternType="none"/>
    </fill>
    <fill>
      <patternFill patternType="gray125"/>
    </fill>
    <fill>
      <patternFill patternType="solid">
        <fgColor theme="0"/>
        <bgColor indexed="64"/>
      </patternFill>
    </fill>
    <fill>
      <patternFill patternType="solid">
        <fgColor rgb="FF94D0AA"/>
        <bgColor indexed="64"/>
      </patternFill>
    </fill>
    <fill>
      <patternFill patternType="solid">
        <fgColor rgb="FFFFFFFF"/>
        <bgColor indexed="64"/>
      </patternFill>
    </fill>
    <fill>
      <patternFill patternType="solid">
        <fgColor theme="2" tint="-0.14999847407452621"/>
        <bgColor indexed="64"/>
      </patternFill>
    </fill>
    <fill>
      <patternFill patternType="solid">
        <fgColor rgb="FF26A197"/>
        <bgColor indexed="64"/>
      </patternFill>
    </fill>
    <fill>
      <patternFill patternType="solid">
        <fgColor theme="5"/>
        <bgColor indexed="64"/>
      </patternFill>
    </fill>
    <fill>
      <patternFill patternType="solid">
        <fgColor rgb="FFFFFFFF"/>
        <bgColor rgb="FF000000"/>
      </patternFill>
    </fill>
    <fill>
      <patternFill patternType="solid">
        <fgColor rgb="FF26A197"/>
        <bgColor rgb="FF000000"/>
      </patternFill>
    </fill>
  </fills>
  <borders count="15">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bottom>
      <diagonal/>
    </border>
    <border>
      <left style="thin">
        <color theme="0"/>
      </left>
      <right style="thin">
        <color theme="0"/>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rgb="FF107C8B"/>
      </left>
      <right style="thin">
        <color auto="1"/>
      </right>
      <top style="thin">
        <color auto="1"/>
      </top>
      <bottom style="thin">
        <color indexed="64"/>
      </bottom>
      <diagonal/>
    </border>
    <border>
      <left style="thin">
        <color rgb="FF107C8B"/>
      </left>
      <right style="thin">
        <color rgb="FF107C8B"/>
      </right>
      <top/>
      <bottom style="thin">
        <color rgb="FF107C8B"/>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rgb="FF107C8B"/>
      </left>
      <right style="thin">
        <color rgb="FF107C8B"/>
      </right>
      <top style="thin">
        <color rgb="FF107C8B"/>
      </top>
      <bottom style="thin">
        <color rgb="FF107C8B"/>
      </bottom>
      <diagonal/>
    </border>
  </borders>
  <cellStyleXfs count="7">
    <xf numFmtId="0" fontId="0" fillId="0" borderId="0"/>
    <xf numFmtId="0" fontId="3" fillId="0" borderId="0"/>
    <xf numFmtId="0" fontId="4" fillId="0" borderId="0"/>
    <xf numFmtId="0" fontId="10" fillId="0" borderId="0" applyNumberFormat="0" applyFill="0" applyBorder="0" applyAlignment="0" applyProtection="0"/>
    <xf numFmtId="165" fontId="3" fillId="0" borderId="0" applyFont="0" applyFill="0" applyBorder="0" applyAlignment="0" applyProtection="0"/>
    <xf numFmtId="0" fontId="2" fillId="0" borderId="0"/>
    <xf numFmtId="9" fontId="3" fillId="0" borderId="0" applyFont="0" applyFill="0" applyBorder="0" applyAlignment="0" applyProtection="0"/>
  </cellStyleXfs>
  <cellXfs count="337">
    <xf numFmtId="0" fontId="0" fillId="0" borderId="0" xfId="0"/>
    <xf numFmtId="0" fontId="5" fillId="0" borderId="0" xfId="0" applyFont="1"/>
    <xf numFmtId="0" fontId="8" fillId="0" borderId="0" xfId="0" applyFont="1" applyAlignment="1">
      <alignment vertical="center"/>
    </xf>
    <xf numFmtId="0" fontId="7" fillId="0" borderId="0" xfId="0" applyFont="1" applyAlignment="1">
      <alignment vertical="center"/>
    </xf>
    <xf numFmtId="0" fontId="6" fillId="0" borderId="0" xfId="0" applyFont="1" applyAlignment="1">
      <alignment vertical="center"/>
    </xf>
    <xf numFmtId="0" fontId="9" fillId="0" borderId="0" xfId="0" applyFont="1" applyAlignment="1">
      <alignment vertical="center"/>
    </xf>
    <xf numFmtId="0" fontId="10" fillId="0" borderId="0" xfId="3" applyAlignment="1">
      <alignment vertical="center"/>
    </xf>
    <xf numFmtId="0" fontId="0" fillId="0" borderId="4" xfId="0" applyBorder="1"/>
    <xf numFmtId="0" fontId="11" fillId="0" borderId="0" xfId="0" applyFont="1" applyAlignment="1">
      <alignment vertical="center"/>
    </xf>
    <xf numFmtId="0" fontId="5" fillId="0" borderId="0" xfId="0" applyFont="1" applyAlignment="1">
      <alignment vertical="center"/>
    </xf>
    <xf numFmtId="0" fontId="12" fillId="0" borderId="0" xfId="0" applyFont="1" applyAlignment="1">
      <alignment vertical="center"/>
    </xf>
    <xf numFmtId="0" fontId="0" fillId="0" borderId="0" xfId="0" applyAlignment="1">
      <alignment wrapText="1"/>
    </xf>
    <xf numFmtId="0" fontId="0" fillId="2" borderId="0" xfId="0" applyFill="1"/>
    <xf numFmtId="3" fontId="0" fillId="0" borderId="0" xfId="0" applyNumberFormat="1"/>
    <xf numFmtId="164" fontId="0" fillId="0" borderId="0" xfId="0" applyNumberFormat="1"/>
    <xf numFmtId="166" fontId="0" fillId="0" borderId="0" xfId="0" applyNumberFormat="1"/>
    <xf numFmtId="0" fontId="14" fillId="0" borderId="0" xfId="0" applyFont="1"/>
    <xf numFmtId="0" fontId="15" fillId="2" borderId="0" xfId="3" applyFont="1" applyFill="1" applyBorder="1"/>
    <xf numFmtId="167" fontId="0" fillId="0" borderId="0" xfId="0" applyNumberFormat="1"/>
    <xf numFmtId="2" fontId="0" fillId="0" borderId="0" xfId="0" applyNumberFormat="1"/>
    <xf numFmtId="0" fontId="0" fillId="0" borderId="0" xfId="0" applyAlignment="1">
      <alignment horizontal="left"/>
    </xf>
    <xf numFmtId="0" fontId="17" fillId="0" borderId="0" xfId="0" applyFont="1"/>
    <xf numFmtId="0" fontId="18" fillId="0" borderId="0" xfId="0" applyFont="1" applyAlignment="1">
      <alignment vertical="center"/>
    </xf>
    <xf numFmtId="172" fontId="0" fillId="0" borderId="0" xfId="0" applyNumberFormat="1"/>
    <xf numFmtId="0" fontId="18" fillId="0" borderId="0" xfId="0" applyFont="1"/>
    <xf numFmtId="0" fontId="2" fillId="0" borderId="2" xfId="5" applyBorder="1"/>
    <xf numFmtId="171" fontId="0" fillId="0" borderId="0" xfId="0" applyNumberFormat="1"/>
    <xf numFmtId="170" fontId="0" fillId="0" borderId="0" xfId="6" applyNumberFormat="1" applyFont="1" applyAlignment="1">
      <alignment horizontal="left"/>
    </xf>
    <xf numFmtId="172" fontId="19" fillId="0" borderId="0" xfId="0" applyNumberFormat="1" applyFont="1"/>
    <xf numFmtId="4" fontId="20" fillId="0" borderId="5" xfId="0" applyNumberFormat="1" applyFont="1" applyBorder="1" applyAlignment="1">
      <alignment horizontal="right" vertical="top" wrapText="1"/>
    </xf>
    <xf numFmtId="4" fontId="19" fillId="0" borderId="0" xfId="0" applyNumberFormat="1" applyFont="1" applyAlignment="1">
      <alignment vertical="top"/>
    </xf>
    <xf numFmtId="0" fontId="17" fillId="0" borderId="0" xfId="0" applyFont="1" applyAlignment="1">
      <alignment vertical="top"/>
    </xf>
    <xf numFmtId="0" fontId="0" fillId="2" borderId="0" xfId="0" applyFill="1" applyAlignment="1">
      <alignment horizontal="left"/>
    </xf>
    <xf numFmtId="0" fontId="0" fillId="0" borderId="7" xfId="0" applyBorder="1"/>
    <xf numFmtId="0" fontId="0" fillId="0" borderId="6" xfId="0" applyBorder="1"/>
    <xf numFmtId="173" fontId="0" fillId="2" borderId="0" xfId="0" applyNumberFormat="1" applyFill="1"/>
    <xf numFmtId="167" fontId="0" fillId="2" borderId="0" xfId="0" applyNumberFormat="1" applyFill="1"/>
    <xf numFmtId="4" fontId="0" fillId="2" borderId="0" xfId="0" applyNumberFormat="1" applyFill="1"/>
    <xf numFmtId="10" fontId="0" fillId="0" borderId="0" xfId="6" applyNumberFormat="1" applyFont="1"/>
    <xf numFmtId="0" fontId="21" fillId="0" borderId="0" xfId="0" applyFont="1" applyAlignment="1">
      <alignment vertical="center"/>
    </xf>
    <xf numFmtId="0" fontId="10" fillId="0" borderId="0" xfId="3"/>
    <xf numFmtId="0" fontId="19" fillId="0" borderId="0" xfId="0" applyFont="1"/>
    <xf numFmtId="175" fontId="13" fillId="2" borderId="3" xfId="6" applyNumberFormat="1" applyFont="1" applyFill="1" applyBorder="1"/>
    <xf numFmtId="0" fontId="0" fillId="0" borderId="0" xfId="6" applyNumberFormat="1" applyFont="1" applyAlignment="1">
      <alignment horizontal="left"/>
    </xf>
    <xf numFmtId="173" fontId="0" fillId="0" borderId="0" xfId="0" applyNumberFormat="1"/>
    <xf numFmtId="3" fontId="13" fillId="0" borderId="0" xfId="0" applyNumberFormat="1" applyFont="1"/>
    <xf numFmtId="171" fontId="10" fillId="0" borderId="0" xfId="3" applyNumberFormat="1"/>
    <xf numFmtId="170" fontId="0" fillId="0" borderId="0" xfId="6" applyNumberFormat="1" applyFont="1"/>
    <xf numFmtId="4" fontId="0" fillId="0" borderId="0" xfId="0" applyNumberFormat="1"/>
    <xf numFmtId="0" fontId="5" fillId="2" borderId="0" xfId="0" applyFont="1" applyFill="1" applyAlignment="1">
      <alignment vertical="center"/>
    </xf>
    <xf numFmtId="0" fontId="23" fillId="0" borderId="0" xfId="0" applyFont="1" applyAlignment="1">
      <alignment horizontal="center" vertical="center" wrapText="1"/>
    </xf>
    <xf numFmtId="0" fontId="22" fillId="2" borderId="0" xfId="0" applyFont="1" applyFill="1" applyAlignment="1">
      <alignment vertical="center"/>
    </xf>
    <xf numFmtId="0" fontId="6" fillId="0" borderId="0" xfId="0" applyFont="1" applyAlignment="1">
      <alignment horizontal="right" vertical="center" wrapText="1"/>
    </xf>
    <xf numFmtId="3" fontId="7" fillId="0" borderId="0" xfId="0" applyNumberFormat="1" applyFont="1" applyAlignment="1">
      <alignment horizontal="right" vertical="center" wrapText="1"/>
    </xf>
    <xf numFmtId="4" fontId="7" fillId="0" borderId="0" xfId="0" applyNumberFormat="1" applyFont="1" applyAlignment="1">
      <alignment horizontal="right" vertical="center" wrapText="1"/>
    </xf>
    <xf numFmtId="0" fontId="7" fillId="0" borderId="0" xfId="0" applyFont="1" applyAlignment="1">
      <alignment horizontal="center" vertical="top" wrapText="1"/>
    </xf>
    <xf numFmtId="0" fontId="7" fillId="0" borderId="0" xfId="0" applyFont="1" applyAlignment="1">
      <alignment vertical="top" wrapText="1"/>
    </xf>
    <xf numFmtId="0" fontId="1" fillId="0" borderId="0" xfId="0" applyFont="1" applyAlignment="1">
      <alignment vertical="center"/>
    </xf>
    <xf numFmtId="0" fontId="24" fillId="0" borderId="0" xfId="0" applyFont="1"/>
    <xf numFmtId="10" fontId="24" fillId="0" borderId="0" xfId="0" applyNumberFormat="1" applyFont="1"/>
    <xf numFmtId="0" fontId="25" fillId="0" borderId="0" xfId="0" applyFont="1"/>
    <xf numFmtId="0" fontId="26" fillId="0" borderId="0" xfId="0" applyFont="1" applyAlignment="1">
      <alignment vertical="center"/>
    </xf>
    <xf numFmtId="1" fontId="7" fillId="0" borderId="0" xfId="0" applyNumberFormat="1" applyFont="1" applyAlignment="1">
      <alignment vertical="center" wrapText="1"/>
    </xf>
    <xf numFmtId="1" fontId="7" fillId="0" borderId="0" xfId="0" applyNumberFormat="1" applyFont="1" applyAlignment="1">
      <alignment horizontal="right" vertical="center" wrapText="1"/>
    </xf>
    <xf numFmtId="0" fontId="26" fillId="6" borderId="1" xfId="0" applyFont="1" applyFill="1" applyBorder="1" applyAlignment="1">
      <alignment vertical="center" wrapText="1"/>
    </xf>
    <xf numFmtId="0" fontId="26" fillId="6" borderId="1" xfId="0" applyFont="1" applyFill="1" applyBorder="1" applyAlignment="1">
      <alignment horizontal="right" vertical="center" wrapText="1"/>
    </xf>
    <xf numFmtId="0" fontId="27" fillId="0" borderId="1" xfId="0" applyFont="1" applyBorder="1" applyAlignment="1">
      <alignment vertical="center" wrapText="1"/>
    </xf>
    <xf numFmtId="0" fontId="28" fillId="0" borderId="1" xfId="0" applyFont="1" applyBorder="1" applyAlignment="1">
      <alignment vertical="center" wrapText="1"/>
    </xf>
    <xf numFmtId="3" fontId="29" fillId="0" borderId="1" xfId="0" applyNumberFormat="1" applyFont="1" applyBorder="1" applyAlignment="1">
      <alignment horizontal="right" vertical="center" wrapText="1"/>
    </xf>
    <xf numFmtId="0" fontId="27" fillId="6" borderId="1" xfId="0" applyFont="1" applyFill="1" applyBorder="1" applyAlignment="1">
      <alignment vertical="center" wrapText="1"/>
    </xf>
    <xf numFmtId="0" fontId="27" fillId="0" borderId="0" xfId="0" applyFont="1"/>
    <xf numFmtId="178" fontId="29" fillId="0" borderId="1" xfId="0" applyNumberFormat="1" applyFont="1" applyBorder="1" applyAlignment="1">
      <alignment vertical="center" wrapText="1"/>
    </xf>
    <xf numFmtId="178" fontId="29" fillId="0" borderId="1" xfId="0" applyNumberFormat="1" applyFont="1" applyBorder="1" applyAlignment="1">
      <alignment horizontal="right" vertical="center" wrapText="1"/>
    </xf>
    <xf numFmtId="3" fontId="0" fillId="2" borderId="0" xfId="0" applyNumberFormat="1" applyFill="1"/>
    <xf numFmtId="0" fontId="30" fillId="2" borderId="0" xfId="0" applyFont="1" applyFill="1"/>
    <xf numFmtId="0" fontId="30" fillId="0" borderId="0" xfId="0" applyFont="1"/>
    <xf numFmtId="0" fontId="31" fillId="2" borderId="0" xfId="0" applyFont="1" applyFill="1"/>
    <xf numFmtId="0" fontId="32" fillId="0" borderId="0" xfId="0" applyFont="1" applyAlignment="1">
      <alignment vertical="center"/>
    </xf>
    <xf numFmtId="0" fontId="33" fillId="0" borderId="0" xfId="0" applyFont="1" applyAlignment="1">
      <alignment vertical="center"/>
    </xf>
    <xf numFmtId="0" fontId="28" fillId="2" borderId="0" xfId="0" applyFont="1" applyFill="1"/>
    <xf numFmtId="0" fontId="28" fillId="0" borderId="0" xfId="0" applyFont="1"/>
    <xf numFmtId="0" fontId="28" fillId="0" borderId="0" xfId="0" applyFont="1" applyAlignment="1">
      <alignment vertical="center"/>
    </xf>
    <xf numFmtId="0" fontId="34" fillId="0" borderId="0" xfId="3" applyFont="1"/>
    <xf numFmtId="0" fontId="27" fillId="0" borderId="0" xfId="3" applyFont="1"/>
    <xf numFmtId="0" fontId="28" fillId="0" borderId="0" xfId="0" applyFont="1" applyAlignment="1">
      <alignment vertical="center" wrapText="1"/>
    </xf>
    <xf numFmtId="0" fontId="34" fillId="0" borderId="0" xfId="3" applyFont="1" applyAlignment="1">
      <alignment vertical="center"/>
    </xf>
    <xf numFmtId="0" fontId="34" fillId="0" borderId="0" xfId="3" applyFont="1" applyFill="1"/>
    <xf numFmtId="0" fontId="34" fillId="0" borderId="0" xfId="3" applyFont="1" applyFill="1" applyAlignment="1">
      <alignment vertical="center"/>
    </xf>
    <xf numFmtId="0" fontId="27" fillId="0" borderId="0" xfId="3" applyFont="1" applyAlignment="1">
      <alignment vertical="center"/>
    </xf>
    <xf numFmtId="0" fontId="35" fillId="0" borderId="0" xfId="0" applyFont="1" applyAlignment="1">
      <alignment vertical="center"/>
    </xf>
    <xf numFmtId="0" fontId="36" fillId="2" borderId="0" xfId="0" applyFont="1" applyFill="1" applyAlignment="1">
      <alignment vertical="center"/>
    </xf>
    <xf numFmtId="0" fontId="36" fillId="0" borderId="0" xfId="0" applyFont="1" applyAlignment="1">
      <alignment vertical="center"/>
    </xf>
    <xf numFmtId="0" fontId="27" fillId="0" borderId="0" xfId="0" applyFont="1" applyAlignment="1">
      <alignment vertical="center"/>
    </xf>
    <xf numFmtId="0" fontId="37" fillId="0" borderId="0" xfId="3" applyFont="1"/>
    <xf numFmtId="0" fontId="27" fillId="2" borderId="1" xfId="2" applyFont="1" applyFill="1" applyBorder="1"/>
    <xf numFmtId="0" fontId="28" fillId="2" borderId="1" xfId="2" applyFont="1" applyFill="1" applyBorder="1"/>
    <xf numFmtId="168" fontId="28" fillId="2" borderId="1" xfId="2" applyNumberFormat="1" applyFont="1" applyFill="1" applyBorder="1" applyAlignment="1">
      <alignment horizontal="left"/>
    </xf>
    <xf numFmtId="0" fontId="28" fillId="2" borderId="1" xfId="2" applyFont="1" applyFill="1" applyBorder="1" applyAlignment="1">
      <alignment horizontal="left"/>
    </xf>
    <xf numFmtId="0" fontId="28" fillId="2" borderId="0" xfId="1" applyFont="1" applyFill="1" applyAlignment="1">
      <alignment vertical="center"/>
    </xf>
    <xf numFmtId="0" fontId="27" fillId="3" borderId="1" xfId="0" applyFont="1" applyFill="1" applyBorder="1" applyAlignment="1">
      <alignment horizontal="center"/>
    </xf>
    <xf numFmtId="0" fontId="29" fillId="0" borderId="1" xfId="0" applyFont="1" applyBorder="1" applyAlignment="1">
      <alignment horizontal="center"/>
    </xf>
    <xf numFmtId="0" fontId="28" fillId="0" borderId="1" xfId="4" applyNumberFormat="1" applyFont="1" applyFill="1" applyBorder="1" applyAlignment="1">
      <alignment horizontal="center"/>
    </xf>
    <xf numFmtId="0" fontId="34" fillId="2" borderId="0" xfId="3" applyFont="1" applyFill="1" applyBorder="1"/>
    <xf numFmtId="175" fontId="28" fillId="2" borderId="3" xfId="6" applyNumberFormat="1" applyFont="1" applyFill="1" applyBorder="1"/>
    <xf numFmtId="0" fontId="39" fillId="2" borderId="0" xfId="0" applyFont="1" applyFill="1"/>
    <xf numFmtId="0" fontId="40" fillId="0" borderId="0" xfId="0" applyFont="1" applyAlignment="1">
      <alignment vertical="center"/>
    </xf>
    <xf numFmtId="0" fontId="41" fillId="0" borderId="0" xfId="0" applyFont="1" applyAlignment="1">
      <alignment vertical="center"/>
    </xf>
    <xf numFmtId="0" fontId="28" fillId="0" borderId="4" xfId="0" applyFont="1" applyBorder="1"/>
    <xf numFmtId="10" fontId="29" fillId="0" borderId="1" xfId="6" applyNumberFormat="1" applyFont="1" applyBorder="1" applyAlignment="1">
      <alignment horizontal="right" vertical="center" wrapText="1"/>
    </xf>
    <xf numFmtId="4" fontId="29" fillId="0" borderId="1" xfId="0" applyNumberFormat="1" applyFont="1" applyBorder="1" applyAlignment="1">
      <alignment horizontal="right" vertical="center" wrapText="1"/>
    </xf>
    <xf numFmtId="0" fontId="26" fillId="0" borderId="1" xfId="0" applyFont="1" applyBorder="1" applyAlignment="1">
      <alignment vertical="center" wrapText="1"/>
    </xf>
    <xf numFmtId="177" fontId="29" fillId="0" borderId="1" xfId="6" applyNumberFormat="1" applyFont="1" applyBorder="1" applyAlignment="1">
      <alignment horizontal="right" vertical="center" wrapText="1"/>
    </xf>
    <xf numFmtId="3" fontId="26" fillId="0" borderId="1" xfId="0" applyNumberFormat="1" applyFont="1" applyBorder="1" applyAlignment="1">
      <alignment horizontal="right" vertical="center" wrapText="1"/>
    </xf>
    <xf numFmtId="3" fontId="26" fillId="5" borderId="1" xfId="0" applyNumberFormat="1" applyFont="1" applyFill="1" applyBorder="1" applyAlignment="1">
      <alignment horizontal="right" vertical="center" wrapText="1"/>
    </xf>
    <xf numFmtId="4" fontId="26" fillId="0" borderId="1" xfId="0" applyNumberFormat="1" applyFont="1" applyBorder="1" applyAlignment="1">
      <alignment horizontal="right" vertical="center" wrapText="1"/>
    </xf>
    <xf numFmtId="2" fontId="28" fillId="0" borderId="0" xfId="0" applyNumberFormat="1" applyFont="1"/>
    <xf numFmtId="4" fontId="28" fillId="0" borderId="0" xfId="0" applyNumberFormat="1" applyFont="1"/>
    <xf numFmtId="0" fontId="26" fillId="4" borderId="1" xfId="0" applyFont="1" applyFill="1" applyBorder="1" applyAlignment="1">
      <alignment vertical="center" wrapText="1"/>
    </xf>
    <xf numFmtId="3" fontId="28" fillId="0" borderId="1" xfId="0" applyNumberFormat="1" applyFont="1" applyBorder="1" applyAlignment="1">
      <alignment horizontal="right" vertical="center" wrapText="1"/>
    </xf>
    <xf numFmtId="10" fontId="28" fillId="0" borderId="1" xfId="0" applyNumberFormat="1" applyFont="1" applyBorder="1" applyAlignment="1">
      <alignment horizontal="right" vertical="center" wrapText="1"/>
    </xf>
    <xf numFmtId="4" fontId="28" fillId="0" borderId="1" xfId="0" applyNumberFormat="1" applyFont="1" applyBorder="1" applyAlignment="1">
      <alignment horizontal="right" vertical="center" wrapText="1"/>
    </xf>
    <xf numFmtId="3" fontId="26" fillId="4" borderId="1" xfId="0" applyNumberFormat="1" applyFont="1" applyFill="1" applyBorder="1" applyAlignment="1">
      <alignment horizontal="right" vertical="center" wrapText="1"/>
    </xf>
    <xf numFmtId="9" fontId="26" fillId="5" borderId="1" xfId="0" applyNumberFormat="1" applyFont="1" applyFill="1" applyBorder="1" applyAlignment="1">
      <alignment horizontal="right" vertical="center" wrapText="1"/>
    </xf>
    <xf numFmtId="4" fontId="26" fillId="4" borderId="1" xfId="0" applyNumberFormat="1" applyFont="1" applyFill="1" applyBorder="1" applyAlignment="1">
      <alignment horizontal="right" vertical="center" wrapText="1"/>
    </xf>
    <xf numFmtId="0" fontId="39" fillId="0" borderId="0" xfId="0" applyFont="1" applyAlignment="1">
      <alignment vertical="center"/>
    </xf>
    <xf numFmtId="3" fontId="28" fillId="0" borderId="1" xfId="0" applyNumberFormat="1" applyFont="1" applyBorder="1" applyAlignment="1">
      <alignment vertical="center" wrapText="1"/>
    </xf>
    <xf numFmtId="10" fontId="28" fillId="0" borderId="1" xfId="0" applyNumberFormat="1" applyFont="1" applyBorder="1" applyAlignment="1">
      <alignment vertical="center" wrapText="1"/>
    </xf>
    <xf numFmtId="4" fontId="28" fillId="0" borderId="1" xfId="0" applyNumberFormat="1" applyFont="1" applyBorder="1" applyAlignment="1">
      <alignment vertical="center" wrapText="1"/>
    </xf>
    <xf numFmtId="177" fontId="28" fillId="0" borderId="1" xfId="0" applyNumberFormat="1" applyFont="1" applyBorder="1" applyAlignment="1">
      <alignment vertical="center" wrapText="1"/>
    </xf>
    <xf numFmtId="3" fontId="27" fillId="0" borderId="1" xfId="0" applyNumberFormat="1" applyFont="1" applyBorder="1" applyAlignment="1">
      <alignment vertical="center" wrapText="1"/>
    </xf>
    <xf numFmtId="9" fontId="27" fillId="5" borderId="1" xfId="0" applyNumberFormat="1" applyFont="1" applyFill="1" applyBorder="1" applyAlignment="1">
      <alignment vertical="center" wrapText="1"/>
    </xf>
    <xf numFmtId="4" fontId="27" fillId="0" borderId="1" xfId="0" applyNumberFormat="1" applyFont="1" applyBorder="1" applyAlignment="1">
      <alignment vertical="center" wrapText="1"/>
    </xf>
    <xf numFmtId="0" fontId="42" fillId="0" borderId="0" xfId="0" applyFont="1" applyAlignment="1">
      <alignment vertical="center"/>
    </xf>
    <xf numFmtId="0" fontId="43" fillId="0" borderId="0" xfId="0" applyFont="1"/>
    <xf numFmtId="0" fontId="44" fillId="0" borderId="0" xfId="0" applyFont="1" applyAlignment="1">
      <alignment vertical="center" wrapText="1"/>
    </xf>
    <xf numFmtId="0" fontId="25" fillId="0" borderId="0" xfId="0" applyFont="1" applyAlignment="1">
      <alignment vertical="center"/>
    </xf>
    <xf numFmtId="0" fontId="27" fillId="6" borderId="13" xfId="0" applyFont="1" applyFill="1" applyBorder="1" applyAlignment="1">
      <alignment horizontal="right" vertical="center" wrapText="1"/>
    </xf>
    <xf numFmtId="3" fontId="29" fillId="0" borderId="13" xfId="0" applyNumberFormat="1" applyFont="1" applyBorder="1" applyAlignment="1">
      <alignment horizontal="right" vertical="center"/>
    </xf>
    <xf numFmtId="2" fontId="29" fillId="0" borderId="13" xfId="0" applyNumberFormat="1" applyFont="1" applyBorder="1" applyAlignment="1">
      <alignment horizontal="right" vertical="center"/>
    </xf>
    <xf numFmtId="3" fontId="29" fillId="0" borderId="14" xfId="0" applyNumberFormat="1" applyFont="1" applyBorder="1" applyAlignment="1">
      <alignment horizontal="right" vertical="center"/>
    </xf>
    <xf numFmtId="4" fontId="29" fillId="0" borderId="13" xfId="4" applyNumberFormat="1" applyFont="1" applyFill="1" applyBorder="1" applyAlignment="1">
      <alignment horizontal="right" vertical="center"/>
    </xf>
    <xf numFmtId="175" fontId="29" fillId="0" borderId="13" xfId="4" applyNumberFormat="1" applyFont="1" applyFill="1" applyBorder="1" applyAlignment="1">
      <alignment horizontal="right" vertical="center"/>
    </xf>
    <xf numFmtId="1" fontId="29" fillId="0" borderId="13" xfId="4" applyNumberFormat="1" applyFont="1" applyFill="1" applyBorder="1" applyAlignment="1">
      <alignment horizontal="right" vertical="center"/>
    </xf>
    <xf numFmtId="2" fontId="29" fillId="0" borderId="13" xfId="4" applyNumberFormat="1" applyFont="1" applyFill="1" applyBorder="1" applyAlignment="1">
      <alignment horizontal="right" vertical="center"/>
    </xf>
    <xf numFmtId="3" fontId="26" fillId="0" borderId="13" xfId="4" applyNumberFormat="1" applyFont="1" applyFill="1" applyBorder="1" applyAlignment="1">
      <alignment horizontal="right" vertical="center"/>
    </xf>
    <xf numFmtId="2" fontId="26" fillId="0" borderId="11" xfId="4" applyNumberFormat="1" applyFont="1" applyFill="1" applyBorder="1" applyAlignment="1">
      <alignment horizontal="right" vertical="center"/>
    </xf>
    <xf numFmtId="0" fontId="29" fillId="0" borderId="14" xfId="0" applyFont="1" applyBorder="1" applyAlignment="1">
      <alignment horizontal="right" vertical="center"/>
    </xf>
    <xf numFmtId="2" fontId="29" fillId="0" borderId="14" xfId="0" applyNumberFormat="1" applyFont="1" applyBorder="1" applyAlignment="1">
      <alignment horizontal="right" vertical="center"/>
    </xf>
    <xf numFmtId="3" fontId="29" fillId="0" borderId="13" xfId="4" applyNumberFormat="1" applyFont="1" applyFill="1" applyBorder="1" applyAlignment="1">
      <alignment horizontal="right" vertical="center"/>
    </xf>
    <xf numFmtId="0" fontId="36" fillId="0" borderId="13" xfId="0" applyFont="1" applyBorder="1" applyAlignment="1">
      <alignment vertical="center"/>
    </xf>
    <xf numFmtId="3" fontId="29" fillId="0" borderId="12" xfId="0" applyNumberFormat="1" applyFont="1" applyBorder="1" applyAlignment="1">
      <alignment horizontal="right" vertical="center"/>
    </xf>
    <xf numFmtId="2" fontId="29" fillId="0" borderId="12" xfId="0" applyNumberFormat="1" applyFont="1" applyBorder="1" applyAlignment="1">
      <alignment horizontal="right" vertical="center"/>
    </xf>
    <xf numFmtId="4" fontId="29" fillId="0" borderId="12" xfId="4" applyNumberFormat="1" applyFont="1" applyFill="1" applyBorder="1" applyAlignment="1">
      <alignment horizontal="right" vertical="center"/>
    </xf>
    <xf numFmtId="175" fontId="29" fillId="0" borderId="12" xfId="4" applyNumberFormat="1" applyFont="1" applyFill="1" applyBorder="1" applyAlignment="1">
      <alignment horizontal="right" vertical="center"/>
    </xf>
    <xf numFmtId="1" fontId="29" fillId="0" borderId="12" xfId="4" applyNumberFormat="1" applyFont="1" applyFill="1" applyBorder="1" applyAlignment="1">
      <alignment horizontal="right" vertical="center"/>
    </xf>
    <xf numFmtId="2" fontId="29" fillId="0" borderId="12" xfId="4" applyNumberFormat="1" applyFont="1" applyFill="1" applyBorder="1" applyAlignment="1">
      <alignment horizontal="right" vertical="center"/>
    </xf>
    <xf numFmtId="0" fontId="27" fillId="6" borderId="1" xfId="0" applyFont="1" applyFill="1" applyBorder="1"/>
    <xf numFmtId="3" fontId="27" fillId="0" borderId="1" xfId="0" applyNumberFormat="1" applyFont="1" applyBorder="1" applyAlignment="1">
      <alignment horizontal="right" vertical="center"/>
    </xf>
    <xf numFmtId="4" fontId="27" fillId="0" borderId="1" xfId="0" applyNumberFormat="1" applyFont="1" applyBorder="1" applyAlignment="1">
      <alignment horizontal="right" vertical="center"/>
    </xf>
    <xf numFmtId="3" fontId="28" fillId="0" borderId="0" xfId="0" applyNumberFormat="1" applyFont="1"/>
    <xf numFmtId="0" fontId="45" fillId="0" borderId="0" xfId="0" applyFont="1"/>
    <xf numFmtId="0" fontId="27" fillId="6" borderId="11" xfId="0" applyFont="1" applyFill="1" applyBorder="1" applyAlignment="1">
      <alignment horizontal="right" vertical="center" wrapText="1"/>
    </xf>
    <xf numFmtId="0" fontId="27" fillId="6" borderId="1" xfId="0" applyFont="1" applyFill="1" applyBorder="1" applyAlignment="1">
      <alignment vertical="center"/>
    </xf>
    <xf numFmtId="3" fontId="27" fillId="0" borderId="1" xfId="0" applyNumberFormat="1" applyFont="1" applyBorder="1" applyAlignment="1">
      <alignment vertical="center"/>
    </xf>
    <xf numFmtId="4" fontId="27" fillId="0" borderId="1" xfId="0" applyNumberFormat="1" applyFont="1" applyBorder="1" applyAlignment="1">
      <alignment vertical="center"/>
    </xf>
    <xf numFmtId="0" fontId="46" fillId="0" borderId="0" xfId="0" applyFont="1" applyAlignment="1">
      <alignment vertical="center"/>
    </xf>
    <xf numFmtId="4" fontId="28" fillId="0" borderId="0" xfId="0" applyNumberFormat="1" applyFont="1" applyAlignment="1">
      <alignment vertical="center"/>
    </xf>
    <xf numFmtId="0" fontId="27" fillId="2" borderId="1" xfId="0" applyFont="1" applyFill="1" applyBorder="1"/>
    <xf numFmtId="2" fontId="27" fillId="2" borderId="1" xfId="0" applyNumberFormat="1" applyFont="1" applyFill="1" applyBorder="1"/>
    <xf numFmtId="10" fontId="27" fillId="2" borderId="1" xfId="0" applyNumberFormat="1" applyFont="1" applyFill="1" applyBorder="1"/>
    <xf numFmtId="167" fontId="27" fillId="2" borderId="1" xfId="0" applyNumberFormat="1" applyFont="1" applyFill="1" applyBorder="1" applyAlignment="1">
      <alignment horizontal="right"/>
    </xf>
    <xf numFmtId="167" fontId="27" fillId="2" borderId="1" xfId="0" applyNumberFormat="1" applyFont="1" applyFill="1" applyBorder="1"/>
    <xf numFmtId="3" fontId="27" fillId="6" borderId="1" xfId="0" applyNumberFormat="1" applyFont="1" applyFill="1" applyBorder="1" applyAlignment="1">
      <alignment vertical="top" wrapText="1"/>
    </xf>
    <xf numFmtId="3" fontId="27" fillId="6" borderId="1" xfId="0" applyNumberFormat="1" applyFont="1" applyFill="1" applyBorder="1" applyAlignment="1">
      <alignment horizontal="right" vertical="top" wrapText="1"/>
    </xf>
    <xf numFmtId="173" fontId="28" fillId="0" borderId="1" xfId="0" applyNumberFormat="1" applyFont="1" applyBorder="1"/>
    <xf numFmtId="173" fontId="27" fillId="0" borderId="1" xfId="0" applyNumberFormat="1" applyFont="1" applyBorder="1"/>
    <xf numFmtId="176" fontId="28" fillId="0" borderId="0" xfId="0" applyNumberFormat="1" applyFont="1"/>
    <xf numFmtId="167" fontId="28" fillId="0" borderId="0" xfId="0" applyNumberFormat="1" applyFont="1"/>
    <xf numFmtId="1" fontId="28" fillId="0" borderId="0" xfId="0" applyNumberFormat="1" applyFont="1"/>
    <xf numFmtId="10" fontId="28" fillId="0" borderId="0" xfId="6" applyNumberFormat="1" applyFont="1"/>
    <xf numFmtId="170" fontId="28" fillId="0" borderId="0" xfId="6" applyNumberFormat="1" applyFont="1"/>
    <xf numFmtId="0" fontId="39" fillId="0" borderId="0" xfId="0" applyFont="1"/>
    <xf numFmtId="0" fontId="25" fillId="2" borderId="0" xfId="0" applyFont="1" applyFill="1"/>
    <xf numFmtId="169" fontId="28" fillId="2" borderId="0" xfId="0" applyNumberFormat="1" applyFont="1" applyFill="1"/>
    <xf numFmtId="170" fontId="28" fillId="2" borderId="0" xfId="6" applyNumberFormat="1" applyFont="1" applyFill="1" applyAlignment="1">
      <alignment horizontal="left"/>
    </xf>
    <xf numFmtId="173" fontId="28" fillId="2" borderId="0" xfId="0" applyNumberFormat="1" applyFont="1" applyFill="1"/>
    <xf numFmtId="0" fontId="45" fillId="2" borderId="0" xfId="0" applyFont="1" applyFill="1"/>
    <xf numFmtId="167" fontId="45" fillId="2" borderId="0" xfId="0" applyNumberFormat="1" applyFont="1" applyFill="1"/>
    <xf numFmtId="0" fontId="44" fillId="0" borderId="0" xfId="0" applyFont="1" applyAlignment="1">
      <alignment vertical="center"/>
    </xf>
    <xf numFmtId="0" fontId="28" fillId="6" borderId="1" xfId="0" applyFont="1" applyFill="1" applyBorder="1" applyAlignment="1">
      <alignment horizontal="right" vertical="center" wrapText="1"/>
    </xf>
    <xf numFmtId="0" fontId="27" fillId="6" borderId="1" xfId="0" applyFont="1" applyFill="1" applyBorder="1" applyAlignment="1">
      <alignment horizontal="right" vertical="center" wrapText="1"/>
    </xf>
    <xf numFmtId="171" fontId="29" fillId="0" borderId="1" xfId="0" applyNumberFormat="1" applyFont="1" applyBorder="1" applyAlignment="1">
      <alignment horizontal="right" vertical="center" wrapText="1"/>
    </xf>
    <xf numFmtId="0" fontId="47" fillId="0" borderId="1" xfId="0" applyFont="1" applyBorder="1" applyAlignment="1">
      <alignment vertical="center" wrapText="1"/>
    </xf>
    <xf numFmtId="171" fontId="36" fillId="0" borderId="1" xfId="0" applyNumberFormat="1" applyFont="1" applyBorder="1" applyAlignment="1">
      <alignment horizontal="right" vertical="center" wrapText="1"/>
    </xf>
    <xf numFmtId="3" fontId="29" fillId="0" borderId="5" xfId="0" applyNumberFormat="1" applyFont="1" applyBorder="1" applyAlignment="1">
      <alignment horizontal="right" vertical="top" wrapText="1"/>
    </xf>
    <xf numFmtId="0" fontId="48" fillId="0" borderId="0" xfId="0" applyFont="1"/>
    <xf numFmtId="0" fontId="27" fillId="6" borderId="1" xfId="0" applyFont="1" applyFill="1" applyBorder="1" applyAlignment="1">
      <alignment wrapText="1"/>
    </xf>
    <xf numFmtId="0" fontId="27" fillId="6" borderId="1" xfId="0" applyFont="1" applyFill="1" applyBorder="1" applyAlignment="1">
      <alignment horizontal="right" wrapText="1"/>
    </xf>
    <xf numFmtId="166" fontId="28" fillId="0" borderId="0" xfId="0" applyNumberFormat="1" applyFont="1"/>
    <xf numFmtId="0" fontId="39" fillId="2" borderId="0" xfId="0" applyFont="1" applyFill="1" applyAlignment="1">
      <alignment vertical="center"/>
    </xf>
    <xf numFmtId="164" fontId="28" fillId="0" borderId="0" xfId="0" applyNumberFormat="1" applyFont="1"/>
    <xf numFmtId="171" fontId="28" fillId="0" borderId="0" xfId="0" applyNumberFormat="1" applyFont="1"/>
    <xf numFmtId="0" fontId="27" fillId="6" borderId="1" xfId="0" applyFont="1" applyFill="1" applyBorder="1" applyAlignment="1">
      <alignment horizontal="left" vertical="center" wrapText="1"/>
    </xf>
    <xf numFmtId="0" fontId="29" fillId="0" borderId="1" xfId="0" applyFont="1" applyBorder="1" applyAlignment="1">
      <alignment vertical="center" wrapText="1"/>
    </xf>
    <xf numFmtId="0" fontId="26" fillId="0" borderId="0" xfId="0" applyFont="1" applyAlignment="1">
      <alignment vertical="center" wrapText="1"/>
    </xf>
    <xf numFmtId="0" fontId="26" fillId="0" borderId="0" xfId="0" applyFont="1" applyAlignment="1">
      <alignment horizontal="center" vertical="center" wrapText="1"/>
    </xf>
    <xf numFmtId="0" fontId="28" fillId="6" borderId="1" xfId="0" applyFont="1" applyFill="1" applyBorder="1" applyAlignment="1">
      <alignment vertical="center" wrapText="1"/>
    </xf>
    <xf numFmtId="0" fontId="28" fillId="0" borderId="1" xfId="0" applyFont="1" applyBorder="1"/>
    <xf numFmtId="0" fontId="28" fillId="2" borderId="1" xfId="0" applyFont="1" applyFill="1" applyBorder="1"/>
    <xf numFmtId="0" fontId="28" fillId="0" borderId="0" xfId="0" applyFont="1" applyAlignment="1">
      <alignment wrapText="1"/>
    </xf>
    <xf numFmtId="170" fontId="28" fillId="0" borderId="1" xfId="0" applyNumberFormat="1" applyFont="1" applyBorder="1"/>
    <xf numFmtId="170" fontId="28" fillId="0" borderId="1" xfId="6" applyNumberFormat="1" applyFont="1" applyFill="1" applyBorder="1"/>
    <xf numFmtId="0" fontId="46" fillId="2" borderId="8" xfId="0" applyFont="1" applyFill="1" applyBorder="1"/>
    <xf numFmtId="0" fontId="27" fillId="6" borderId="1" xfId="0" applyFont="1" applyFill="1" applyBorder="1" applyAlignment="1">
      <alignment horizontal="right"/>
    </xf>
    <xf numFmtId="0" fontId="27" fillId="0" borderId="1" xfId="0" applyFont="1" applyBorder="1"/>
    <xf numFmtId="174" fontId="28" fillId="0" borderId="0" xfId="0" applyNumberFormat="1" applyFont="1"/>
    <xf numFmtId="0" fontId="51" fillId="2" borderId="0" xfId="3" applyFont="1" applyFill="1" applyBorder="1"/>
    <xf numFmtId="170" fontId="28" fillId="0" borderId="0" xfId="0" applyNumberFormat="1" applyFont="1"/>
    <xf numFmtId="0" fontId="42" fillId="0" borderId="0" xfId="0" applyFont="1"/>
    <xf numFmtId="10" fontId="28" fillId="0" borderId="0" xfId="0" applyNumberFormat="1" applyFont="1"/>
    <xf numFmtId="0" fontId="52" fillId="2" borderId="0" xfId="0" applyFont="1" applyFill="1" applyAlignment="1">
      <alignment vertical="center"/>
    </xf>
    <xf numFmtId="0" fontId="27" fillId="7" borderId="1" xfId="0" applyFont="1" applyFill="1" applyBorder="1" applyAlignment="1">
      <alignment horizontal="right" wrapText="1"/>
    </xf>
    <xf numFmtId="0" fontId="28" fillId="0" borderId="0" xfId="0" applyFont="1" applyAlignment="1">
      <alignment horizontal="center" vertical="top" wrapText="1"/>
    </xf>
    <xf numFmtId="0" fontId="52" fillId="0" borderId="0" xfId="0" applyFont="1" applyAlignment="1">
      <alignment vertical="center"/>
    </xf>
    <xf numFmtId="0" fontId="29" fillId="0" borderId="0" xfId="0" applyFont="1" applyAlignment="1">
      <alignment horizontal="center" vertical="center" wrapText="1"/>
    </xf>
    <xf numFmtId="164" fontId="29" fillId="0" borderId="0" xfId="0" applyNumberFormat="1" applyFont="1" applyAlignment="1">
      <alignment horizontal="center" vertical="center" wrapText="1"/>
    </xf>
    <xf numFmtId="0" fontId="53" fillId="0" borderId="0" xfId="0" applyFont="1" applyAlignment="1">
      <alignment horizontal="right"/>
    </xf>
    <xf numFmtId="0" fontId="38" fillId="0" borderId="0" xfId="3" applyFont="1" applyAlignment="1">
      <alignment vertical="center"/>
    </xf>
    <xf numFmtId="0" fontId="27" fillId="7" borderId="1" xfId="0" applyFont="1" applyFill="1" applyBorder="1" applyAlignment="1">
      <alignment vertical="top" wrapText="1"/>
    </xf>
    <xf numFmtId="0" fontId="27" fillId="7" borderId="1" xfId="0" applyFont="1" applyFill="1" applyBorder="1" applyAlignment="1">
      <alignment vertical="center" wrapText="1"/>
    </xf>
    <xf numFmtId="0" fontId="28" fillId="0" borderId="1" xfId="5" applyFont="1" applyBorder="1"/>
    <xf numFmtId="0" fontId="27" fillId="7" borderId="1" xfId="0" applyFont="1" applyFill="1" applyBorder="1" applyAlignment="1">
      <alignment horizontal="right" vertical="center" wrapText="1"/>
    </xf>
    <xf numFmtId="0" fontId="27" fillId="0" borderId="1" xfId="5" applyFont="1" applyBorder="1" applyAlignment="1">
      <alignment horizontal="center" vertical="center" wrapText="1"/>
    </xf>
    <xf numFmtId="167" fontId="28" fillId="0" borderId="1" xfId="5" applyNumberFormat="1" applyFont="1" applyBorder="1" applyAlignment="1">
      <alignment horizontal="right" vertical="center" wrapText="1"/>
    </xf>
    <xf numFmtId="167" fontId="27" fillId="2" borderId="1" xfId="5" applyNumberFormat="1" applyFont="1" applyFill="1" applyBorder="1" applyAlignment="1">
      <alignment horizontal="right" vertical="center" wrapText="1"/>
    </xf>
    <xf numFmtId="0" fontId="28" fillId="0" borderId="0" xfId="0" applyFont="1" applyAlignment="1">
      <alignment horizontal="left"/>
    </xf>
    <xf numFmtId="0" fontId="28" fillId="0" borderId="0" xfId="0" applyFont="1" applyAlignment="1">
      <alignment horizontal="center" vertical="center" wrapText="1"/>
    </xf>
    <xf numFmtId="0" fontId="28" fillId="0" borderId="1" xfId="5" applyFont="1" applyBorder="1" applyAlignment="1">
      <alignment horizontal="center" vertical="center" wrapText="1"/>
    </xf>
    <xf numFmtId="0" fontId="28" fillId="0" borderId="1" xfId="0" applyFont="1" applyBorder="1" applyAlignment="1">
      <alignment horizontal="left" vertical="center" wrapText="1"/>
    </xf>
    <xf numFmtId="0" fontId="29" fillId="0" borderId="1" xfId="0" applyFont="1" applyBorder="1" applyAlignment="1">
      <alignment horizontal="left" vertical="center" wrapText="1"/>
    </xf>
    <xf numFmtId="0" fontId="30" fillId="2" borderId="0" xfId="0" applyFont="1" applyFill="1" applyAlignment="1">
      <alignment horizontal="left"/>
    </xf>
    <xf numFmtId="0" fontId="44" fillId="2" borderId="0" xfId="0" applyFont="1" applyFill="1" applyAlignment="1">
      <alignment vertical="center"/>
    </xf>
    <xf numFmtId="0" fontId="28" fillId="0" borderId="1" xfId="0" applyFont="1" applyBorder="1" applyAlignment="1">
      <alignment horizontal="right" vertical="center" wrapText="1"/>
    </xf>
    <xf numFmtId="3" fontId="26" fillId="2" borderId="1" xfId="0" applyNumberFormat="1" applyFont="1" applyFill="1" applyBorder="1" applyAlignment="1">
      <alignment horizontal="right" vertical="center" wrapText="1"/>
    </xf>
    <xf numFmtId="4" fontId="26" fillId="2" borderId="1" xfId="0" applyNumberFormat="1" applyFont="1" applyFill="1" applyBorder="1" applyAlignment="1">
      <alignment horizontal="right" vertical="center" wrapText="1"/>
    </xf>
    <xf numFmtId="0" fontId="27" fillId="6" borderId="13" xfId="0" applyFont="1" applyFill="1" applyBorder="1" applyAlignment="1">
      <alignment horizontal="left" vertical="center"/>
    </xf>
    <xf numFmtId="0" fontId="27" fillId="2" borderId="1" xfId="0" applyFont="1" applyFill="1" applyBorder="1" applyAlignment="1">
      <alignment vertical="center" wrapText="1"/>
    </xf>
    <xf numFmtId="2" fontId="28" fillId="2" borderId="1" xfId="0" applyNumberFormat="1" applyFont="1" applyFill="1" applyBorder="1" applyAlignment="1">
      <alignment vertical="center"/>
    </xf>
    <xf numFmtId="10" fontId="28" fillId="2" borderId="1" xfId="0" applyNumberFormat="1" applyFont="1" applyFill="1" applyBorder="1" applyAlignment="1">
      <alignment vertical="center"/>
    </xf>
    <xf numFmtId="167" fontId="28" fillId="2" borderId="1" xfId="0" applyNumberFormat="1" applyFont="1" applyFill="1" applyBorder="1" applyAlignment="1">
      <alignment vertical="center"/>
    </xf>
    <xf numFmtId="167" fontId="28" fillId="2" borderId="1" xfId="0" applyNumberFormat="1" applyFont="1" applyFill="1" applyBorder="1" applyAlignment="1">
      <alignment horizontal="right" vertical="center"/>
    </xf>
    <xf numFmtId="2" fontId="28" fillId="0" borderId="13" xfId="0" applyNumberFormat="1" applyFont="1" applyBorder="1" applyAlignment="1">
      <alignment vertical="center"/>
    </xf>
    <xf numFmtId="0" fontId="36" fillId="0" borderId="12" xfId="0" applyFont="1" applyBorder="1" applyAlignment="1">
      <alignment vertical="center"/>
    </xf>
    <xf numFmtId="3" fontId="27" fillId="0" borderId="13" xfId="4" applyNumberFormat="1" applyFont="1" applyFill="1" applyBorder="1" applyAlignment="1">
      <alignment vertical="center"/>
    </xf>
    <xf numFmtId="2" fontId="27" fillId="0" borderId="11" xfId="4" applyNumberFormat="1" applyFont="1" applyFill="1" applyBorder="1" applyAlignment="1">
      <alignment vertical="center"/>
    </xf>
    <xf numFmtId="2" fontId="28" fillId="0" borderId="13" xfId="4" applyNumberFormat="1" applyFont="1" applyFill="1" applyBorder="1" applyAlignment="1">
      <alignment vertical="center"/>
    </xf>
    <xf numFmtId="3" fontId="27" fillId="0" borderId="12" xfId="4" applyNumberFormat="1" applyFont="1" applyFill="1" applyBorder="1" applyAlignment="1">
      <alignment vertical="center"/>
    </xf>
    <xf numFmtId="2" fontId="27" fillId="0" borderId="1" xfId="4" applyNumberFormat="1" applyFont="1" applyFill="1" applyBorder="1" applyAlignment="1">
      <alignment vertical="center"/>
    </xf>
    <xf numFmtId="0" fontId="27" fillId="6" borderId="1" xfId="0" applyFont="1" applyFill="1" applyBorder="1" applyAlignment="1">
      <alignment horizontal="left" vertical="center"/>
    </xf>
    <xf numFmtId="0" fontId="27" fillId="6" borderId="1" xfId="0" applyFont="1" applyFill="1" applyBorder="1" applyAlignment="1">
      <alignment horizontal="right" vertical="center"/>
    </xf>
    <xf numFmtId="0" fontId="27" fillId="2" borderId="1" xfId="0" applyFont="1" applyFill="1" applyBorder="1" applyAlignment="1">
      <alignment horizontal="right" vertical="center" wrapText="1"/>
    </xf>
    <xf numFmtId="2" fontId="28" fillId="2" borderId="1" xfId="0" applyNumberFormat="1" applyFont="1" applyFill="1" applyBorder="1" applyAlignment="1">
      <alignment horizontal="right" vertical="center"/>
    </xf>
    <xf numFmtId="10" fontId="28" fillId="2" borderId="1" xfId="0" applyNumberFormat="1" applyFont="1" applyFill="1" applyBorder="1" applyAlignment="1">
      <alignment horizontal="right" vertical="center"/>
    </xf>
    <xf numFmtId="2" fontId="27" fillId="2" borderId="1" xfId="0" applyNumberFormat="1" applyFont="1" applyFill="1" applyBorder="1" applyAlignment="1">
      <alignment horizontal="right" vertical="center"/>
    </xf>
    <xf numFmtId="10" fontId="27" fillId="2" borderId="1" xfId="0" applyNumberFormat="1" applyFont="1" applyFill="1" applyBorder="1" applyAlignment="1">
      <alignment horizontal="right" vertical="center"/>
    </xf>
    <xf numFmtId="167" fontId="27" fillId="2" borderId="1" xfId="0" applyNumberFormat="1" applyFont="1" applyFill="1" applyBorder="1" applyAlignment="1">
      <alignment horizontal="right" vertical="center"/>
    </xf>
    <xf numFmtId="0" fontId="27" fillId="2" borderId="1" xfId="0" applyFont="1" applyFill="1" applyBorder="1" applyAlignment="1">
      <alignment horizontal="left" vertical="center" wrapText="1"/>
    </xf>
    <xf numFmtId="3" fontId="27" fillId="6" borderId="1" xfId="0" applyNumberFormat="1" applyFont="1" applyFill="1" applyBorder="1" applyAlignment="1">
      <alignment vertical="center" wrapText="1"/>
    </xf>
    <xf numFmtId="3" fontId="27" fillId="6" borderId="1" xfId="0" applyNumberFormat="1" applyFont="1" applyFill="1" applyBorder="1" applyAlignment="1">
      <alignment horizontal="right" vertical="center" wrapText="1"/>
    </xf>
    <xf numFmtId="0" fontId="27" fillId="2" borderId="1" xfId="0" applyFont="1" applyFill="1" applyBorder="1" applyAlignment="1">
      <alignment vertical="center"/>
    </xf>
    <xf numFmtId="173" fontId="28" fillId="0" borderId="1" xfId="0" applyNumberFormat="1" applyFont="1" applyBorder="1" applyAlignment="1">
      <alignment vertical="center"/>
    </xf>
    <xf numFmtId="173" fontId="27" fillId="0" borderId="1" xfId="0" applyNumberFormat="1" applyFont="1" applyBorder="1" applyAlignment="1">
      <alignment vertical="center"/>
    </xf>
    <xf numFmtId="171" fontId="28" fillId="0" borderId="1" xfId="0" applyNumberFormat="1" applyFont="1" applyBorder="1" applyAlignment="1">
      <alignment vertical="center" wrapText="1"/>
    </xf>
    <xf numFmtId="171" fontId="27" fillId="0" borderId="1" xfId="0" applyNumberFormat="1" applyFont="1" applyBorder="1" applyAlignment="1">
      <alignment vertical="center" wrapText="1"/>
    </xf>
    <xf numFmtId="171" fontId="28" fillId="0" borderId="1" xfId="0" applyNumberFormat="1" applyFont="1" applyBorder="1" applyAlignment="1">
      <alignment vertical="center"/>
    </xf>
    <xf numFmtId="171" fontId="27" fillId="0" borderId="1" xfId="0" applyNumberFormat="1" applyFont="1" applyBorder="1" applyAlignment="1">
      <alignment vertical="center"/>
    </xf>
    <xf numFmtId="0" fontId="50" fillId="0" borderId="1" xfId="0" applyFont="1" applyBorder="1" applyAlignment="1">
      <alignment vertical="center" wrapText="1"/>
    </xf>
    <xf numFmtId="0" fontId="27" fillId="7" borderId="1" xfId="0" applyFont="1" applyFill="1" applyBorder="1" applyAlignment="1">
      <alignment vertical="center"/>
    </xf>
    <xf numFmtId="10" fontId="28" fillId="0" borderId="1" xfId="0" applyNumberFormat="1" applyFont="1" applyBorder="1" applyAlignment="1">
      <alignment vertical="center"/>
    </xf>
    <xf numFmtId="10" fontId="28" fillId="0" borderId="1" xfId="0" applyNumberFormat="1" applyFont="1" applyBorder="1" applyAlignment="1">
      <alignment horizontal="right" vertical="center"/>
    </xf>
    <xf numFmtId="171" fontId="28" fillId="2" borderId="1" xfId="0" applyNumberFormat="1" applyFont="1" applyFill="1" applyBorder="1" applyAlignment="1">
      <alignment vertical="center"/>
    </xf>
    <xf numFmtId="0" fontId="29" fillId="0" borderId="1" xfId="0" applyFont="1" applyBorder="1" applyAlignment="1">
      <alignment horizontal="right" vertical="center" wrapText="1"/>
    </xf>
    <xf numFmtId="0" fontId="26" fillId="0" borderId="1" xfId="0" applyFont="1" applyBorder="1" applyAlignment="1">
      <alignment horizontal="right" vertical="center" wrapText="1"/>
    </xf>
    <xf numFmtId="0" fontId="27" fillId="6" borderId="1" xfId="0" applyFont="1" applyFill="1" applyBorder="1" applyAlignment="1">
      <alignment vertical="top" wrapText="1"/>
    </xf>
    <xf numFmtId="0" fontId="27" fillId="6" borderId="1" xfId="0" applyFont="1" applyFill="1" applyBorder="1" applyAlignment="1">
      <alignment horizontal="right" vertical="center" wrapText="1" shrinkToFit="1"/>
    </xf>
    <xf numFmtId="170" fontId="28" fillId="0" borderId="1" xfId="0" applyNumberFormat="1" applyFont="1" applyBorder="1" applyAlignment="1">
      <alignment horizontal="right" vertical="center"/>
    </xf>
    <xf numFmtId="0" fontId="28" fillId="0" borderId="1" xfId="0" applyFont="1" applyBorder="1" applyAlignment="1">
      <alignment horizontal="right" vertical="center"/>
    </xf>
    <xf numFmtId="0" fontId="27" fillId="0" borderId="1" xfId="0" applyFont="1" applyBorder="1" applyAlignment="1">
      <alignment horizontal="right" vertical="center"/>
    </xf>
    <xf numFmtId="0" fontId="28" fillId="0" borderId="1" xfId="0" applyFont="1" applyBorder="1" applyAlignment="1">
      <alignment vertical="center"/>
    </xf>
    <xf numFmtId="0" fontId="27" fillId="0" borderId="1" xfId="0" applyFont="1" applyBorder="1" applyAlignment="1">
      <alignment vertical="center"/>
    </xf>
    <xf numFmtId="170" fontId="28" fillId="0" borderId="1" xfId="0" applyNumberFormat="1" applyFont="1" applyBorder="1" applyAlignment="1">
      <alignment vertical="center"/>
    </xf>
    <xf numFmtId="0" fontId="27" fillId="7" borderId="1" xfId="0" applyFont="1" applyFill="1" applyBorder="1" applyAlignment="1">
      <alignment horizontal="left" vertical="center" wrapText="1"/>
    </xf>
    <xf numFmtId="0" fontId="28" fillId="0" borderId="1" xfId="5" applyFont="1" applyBorder="1" applyAlignment="1">
      <alignment horizontal="left" vertical="center" wrapText="1"/>
    </xf>
    <xf numFmtId="0" fontId="27" fillId="7" borderId="1" xfId="0" applyFont="1" applyFill="1" applyBorder="1" applyAlignment="1">
      <alignment horizontal="left" vertical="center"/>
    </xf>
    <xf numFmtId="0" fontId="28" fillId="7" borderId="1" xfId="0" applyFont="1" applyFill="1" applyBorder="1" applyAlignment="1">
      <alignment horizontal="left" vertical="center" wrapText="1"/>
    </xf>
    <xf numFmtId="0" fontId="36" fillId="0" borderId="1" xfId="0" applyFont="1" applyBorder="1" applyAlignment="1">
      <alignment horizontal="left" vertical="center" wrapText="1"/>
    </xf>
    <xf numFmtId="0" fontId="37" fillId="0" borderId="1" xfId="0" applyFont="1" applyBorder="1" applyAlignment="1">
      <alignment horizontal="left" vertical="center" wrapText="1"/>
    </xf>
    <xf numFmtId="3" fontId="37" fillId="0" borderId="1" xfId="0" applyNumberFormat="1" applyFont="1" applyBorder="1" applyAlignment="1">
      <alignment horizontal="right" vertical="center" wrapText="1"/>
    </xf>
    <xf numFmtId="3" fontId="37" fillId="0" borderId="1" xfId="4" applyNumberFormat="1" applyFont="1" applyFill="1" applyBorder="1" applyAlignment="1">
      <alignment horizontal="right" vertical="center" wrapText="1"/>
    </xf>
    <xf numFmtId="170" fontId="37" fillId="0" borderId="1" xfId="0" applyNumberFormat="1" applyFont="1" applyBorder="1" applyAlignment="1">
      <alignment horizontal="right" vertical="center" wrapText="1"/>
    </xf>
    <xf numFmtId="0" fontId="27" fillId="9" borderId="13" xfId="0" applyFont="1" applyFill="1" applyBorder="1" applyAlignment="1">
      <alignment horizontal="left" vertical="center" wrapText="1"/>
    </xf>
    <xf numFmtId="0" fontId="27" fillId="9" borderId="11" xfId="0" applyFont="1" applyFill="1" applyBorder="1" applyAlignment="1">
      <alignment horizontal="right" vertical="center" wrapText="1"/>
    </xf>
    <xf numFmtId="0" fontId="28" fillId="8" borderId="1" xfId="0" applyFont="1" applyFill="1" applyBorder="1" applyAlignment="1">
      <alignment vertical="center" wrapText="1"/>
    </xf>
    <xf numFmtId="0" fontId="28" fillId="8" borderId="1" xfId="0" applyFont="1" applyFill="1" applyBorder="1" applyAlignment="1">
      <alignment vertical="center"/>
    </xf>
    <xf numFmtId="170" fontId="29" fillId="0" borderId="1" xfId="0" applyNumberFormat="1" applyFont="1" applyBorder="1" applyAlignment="1">
      <alignment vertical="center"/>
    </xf>
    <xf numFmtId="0" fontId="26" fillId="9" borderId="13" xfId="0" applyFont="1" applyFill="1" applyBorder="1" applyAlignment="1">
      <alignment horizontal="left" vertical="center" wrapText="1"/>
    </xf>
    <xf numFmtId="0" fontId="26" fillId="9" borderId="11" xfId="0" applyFont="1" applyFill="1" applyBorder="1" applyAlignment="1">
      <alignment horizontal="right" vertical="center" wrapText="1"/>
    </xf>
    <xf numFmtId="0" fontId="29" fillId="8" borderId="1" xfId="0" applyFont="1" applyFill="1" applyBorder="1" applyAlignment="1">
      <alignment vertical="center" wrapText="1"/>
    </xf>
    <xf numFmtId="0" fontId="29" fillId="8" borderId="1" xfId="0" applyFont="1" applyFill="1" applyBorder="1" applyAlignment="1">
      <alignment vertical="center"/>
    </xf>
    <xf numFmtId="0" fontId="27" fillId="7" borderId="13" xfId="0" applyFont="1" applyFill="1" applyBorder="1" applyAlignment="1">
      <alignment vertical="center" wrapText="1"/>
    </xf>
    <xf numFmtId="0" fontId="28" fillId="2" borderId="1" xfId="0" applyFont="1" applyFill="1" applyBorder="1" applyAlignment="1">
      <alignment vertical="center" wrapText="1"/>
    </xf>
    <xf numFmtId="0" fontId="36" fillId="7" borderId="1" xfId="0" applyFont="1" applyFill="1" applyBorder="1" applyAlignment="1">
      <alignment vertical="center"/>
    </xf>
    <xf numFmtId="3" fontId="28" fillId="0" borderId="1" xfId="0" applyNumberFormat="1" applyFont="1" applyBorder="1" applyAlignment="1">
      <alignment vertical="center"/>
    </xf>
    <xf numFmtId="0" fontId="29" fillId="0" borderId="14" xfId="0" applyFont="1" applyBorder="1" applyAlignment="1">
      <alignment vertical="center"/>
    </xf>
    <xf numFmtId="3" fontId="27" fillId="2" borderId="1" xfId="0" applyNumberFormat="1" applyFont="1" applyFill="1" applyBorder="1" applyAlignment="1">
      <alignment vertical="center"/>
    </xf>
    <xf numFmtId="3" fontId="26" fillId="0" borderId="14" xfId="0" applyNumberFormat="1" applyFont="1" applyBorder="1" applyAlignment="1">
      <alignment vertical="center"/>
    </xf>
    <xf numFmtId="0" fontId="28" fillId="7" borderId="1" xfId="0" applyFont="1" applyFill="1" applyBorder="1" applyAlignment="1">
      <alignment vertical="center" wrapText="1"/>
    </xf>
    <xf numFmtId="0" fontId="27" fillId="7" borderId="1" xfId="0" applyFont="1" applyFill="1" applyBorder="1" applyAlignment="1">
      <alignment horizontal="right" vertical="center"/>
    </xf>
    <xf numFmtId="3" fontId="28" fillId="2" borderId="1" xfId="0" applyNumberFormat="1" applyFont="1" applyFill="1" applyBorder="1" applyAlignment="1">
      <alignment horizontal="right" vertical="center" wrapText="1"/>
    </xf>
    <xf numFmtId="3" fontId="28" fillId="2" borderId="1" xfId="0" applyNumberFormat="1" applyFont="1" applyFill="1" applyBorder="1" applyAlignment="1">
      <alignment horizontal="right" vertical="center"/>
    </xf>
    <xf numFmtId="3" fontId="27" fillId="2" borderId="1" xfId="0" applyNumberFormat="1" applyFont="1" applyFill="1" applyBorder="1" applyAlignment="1">
      <alignment horizontal="right" vertical="center" wrapText="1"/>
    </xf>
    <xf numFmtId="3" fontId="27" fillId="2" borderId="1" xfId="0" applyNumberFormat="1" applyFont="1" applyFill="1" applyBorder="1" applyAlignment="1">
      <alignment horizontal="right" vertical="center"/>
    </xf>
    <xf numFmtId="0" fontId="28" fillId="2" borderId="1" xfId="0" applyFont="1" applyFill="1" applyBorder="1" applyAlignment="1">
      <alignment horizontal="right" vertical="center" wrapText="1"/>
    </xf>
    <xf numFmtId="0" fontId="27" fillId="0" borderId="1" xfId="5" applyFont="1" applyBorder="1"/>
    <xf numFmtId="0" fontId="26" fillId="0" borderId="9" xfId="0" applyFont="1" applyBorder="1"/>
    <xf numFmtId="0" fontId="26" fillId="0" borderId="10" xfId="0" applyFont="1" applyBorder="1"/>
    <xf numFmtId="0" fontId="27" fillId="0" borderId="1" xfId="5" applyFont="1" applyBorder="1" applyAlignment="1">
      <alignment horizontal="left" vertical="center" wrapText="1"/>
    </xf>
    <xf numFmtId="167" fontId="27" fillId="0" borderId="1" xfId="5" applyNumberFormat="1" applyFont="1" applyBorder="1" applyAlignment="1">
      <alignment horizontal="left" vertical="center" wrapText="1"/>
    </xf>
    <xf numFmtId="0" fontId="27" fillId="0" borderId="1" xfId="0" applyFont="1" applyBorder="1" applyAlignment="1">
      <alignment horizontal="left" vertical="center" wrapText="1"/>
    </xf>
    <xf numFmtId="0" fontId="26" fillId="0" borderId="1" xfId="0" applyFont="1" applyBorder="1" applyAlignment="1">
      <alignment horizontal="left" vertical="center" wrapText="1"/>
    </xf>
    <xf numFmtId="0" fontId="27" fillId="7" borderId="1" xfId="0" applyFont="1" applyFill="1" applyBorder="1" applyAlignment="1">
      <alignment horizontal="right" vertical="top" wrapText="1"/>
    </xf>
    <xf numFmtId="6" fontId="28" fillId="0" borderId="1" xfId="5" applyNumberFormat="1" applyFont="1" applyBorder="1"/>
    <xf numFmtId="0" fontId="25" fillId="0" borderId="0" xfId="0" quotePrefix="1" applyFont="1"/>
    <xf numFmtId="171" fontId="27" fillId="0" borderId="1" xfId="0" applyNumberFormat="1" applyFont="1" applyBorder="1"/>
    <xf numFmtId="4" fontId="36" fillId="0" borderId="1" xfId="0" applyNumberFormat="1" applyFont="1" applyBorder="1" applyAlignment="1">
      <alignment horizontal="right" vertical="center"/>
    </xf>
    <xf numFmtId="0" fontId="28" fillId="2" borderId="0" xfId="1" applyFont="1" applyFill="1" applyAlignment="1">
      <alignment horizontal="left" vertical="center" wrapText="1"/>
    </xf>
    <xf numFmtId="0" fontId="7" fillId="0" borderId="0" xfId="0" applyFont="1" applyAlignment="1">
      <alignment horizontal="center" vertical="top" wrapText="1"/>
    </xf>
  </cellXfs>
  <cellStyles count="7">
    <cellStyle name="Comma" xfId="4" builtinId="3"/>
    <cellStyle name="Hyperlink" xfId="3" builtinId="8"/>
    <cellStyle name="Normal" xfId="0" builtinId="0"/>
    <cellStyle name="Normal 2" xfId="1" xr:uid="{5090E0E9-408D-4876-B707-F028EACFC06E}"/>
    <cellStyle name="Normal 2 2 3" xfId="2" xr:uid="{4FC1CE4E-5BA9-4AE4-9307-0E6933235919}"/>
    <cellStyle name="Normal 3" xfId="5" xr:uid="{3ED2BFF3-4794-4FD6-BD98-E89BEA4BEF2C}"/>
    <cellStyle name="Percent" xfId="6" builtinId="5"/>
  </cellStyles>
  <dxfs count="0"/>
  <tableStyles count="0" defaultTableStyle="TableStyleMedium2" defaultPivotStyle="PivotStyleLight16"/>
  <colors>
    <mruColors>
      <color rgb="FF26A197"/>
      <color rgb="FF109DC1"/>
      <color rgb="FFCD1F45"/>
      <color rgb="FF801650"/>
      <color rgb="FFF56927"/>
      <color rgb="FF11436D"/>
      <color rgb="FF482069"/>
      <color rgb="FF00778A"/>
      <color rgb="FF94D0AA"/>
      <color rgb="FF107C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8435731769485"/>
          <c:y val="3.1976621883828119E-2"/>
          <c:w val="0.72356149037470741"/>
          <c:h val="0.77912263316642838"/>
        </c:manualLayout>
      </c:layout>
      <c:barChart>
        <c:barDir val="col"/>
        <c:grouping val="clustered"/>
        <c:varyColors val="0"/>
        <c:ser>
          <c:idx val="0"/>
          <c:order val="0"/>
          <c:tx>
            <c:v>Number of installations</c:v>
          </c:tx>
          <c:spPr>
            <a:solidFill>
              <a:srgbClr val="11436D"/>
            </a:solidFill>
            <a:ln>
              <a:solidFill>
                <a:schemeClr val="tx1"/>
              </a:solidFill>
            </a:ln>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Aptos" panose="020B000402020202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12-43F6-8B4A-9293E5802251}"/>
                </c:ext>
              </c:extLst>
            </c:dLbl>
            <c:dLbl>
              <c:idx val="4"/>
              <c:tx>
                <c:rich>
                  <a:bodyPr/>
                  <a:lstStyle/>
                  <a:p>
                    <a:fld id="{8DC34939-B8A3-490C-9F4F-796085F61638}" type="VALUE">
                      <a:rPr lang="en-US"/>
                      <a:pPr/>
                      <a:t>[VALUE]</a:t>
                    </a:fld>
                    <a:r>
                      <a:rPr lang="en-US"/>
                      <a:t> </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2512-43F6-8B4A-9293E580225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tx1"/>
                    </a:solidFill>
                    <a:latin typeface="Aptos" panose="020B000402020202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2.1'!$B$35:$B$39</c:f>
              <c:strCache>
                <c:ptCount val="5"/>
                <c:pt idx="0">
                  <c:v>Solar PV</c:v>
                </c:pt>
                <c:pt idx="1">
                  <c:v>Wind</c:v>
                </c:pt>
                <c:pt idx="2">
                  <c:v>Hydro</c:v>
                </c:pt>
                <c:pt idx="3">
                  <c:v>AD</c:v>
                </c:pt>
                <c:pt idx="4">
                  <c:v>Micro-CHP</c:v>
                </c:pt>
              </c:strCache>
            </c:strRef>
          </c:cat>
          <c:val>
            <c:numRef>
              <c:f>'Fig 2.1'!$C$35:$C$39</c:f>
              <c:numCache>
                <c:formatCode>#,##0</c:formatCode>
                <c:ptCount val="5"/>
                <c:pt idx="0">
                  <c:v>860337</c:v>
                </c:pt>
                <c:pt idx="1">
                  <c:v>7512</c:v>
                </c:pt>
                <c:pt idx="2">
                  <c:v>1284</c:v>
                </c:pt>
                <c:pt idx="3">
                  <c:v>442</c:v>
                </c:pt>
                <c:pt idx="4">
                  <c:v>84</c:v>
                </c:pt>
              </c:numCache>
            </c:numRef>
          </c:val>
          <c:extLst>
            <c:ext xmlns:c16="http://schemas.microsoft.com/office/drawing/2014/chart" uri="{C3380CC4-5D6E-409C-BE32-E72D297353CC}">
              <c16:uniqueId val="{00000001-2512-43F6-8B4A-9293E5802251}"/>
            </c:ext>
          </c:extLst>
        </c:ser>
        <c:ser>
          <c:idx val="3"/>
          <c:order val="2"/>
          <c:tx>
            <c:v>blank2</c:v>
          </c:tx>
          <c:spPr>
            <a:solidFill>
              <a:schemeClr val="accent4"/>
            </a:solidFill>
            <a:ln>
              <a:noFill/>
            </a:ln>
            <a:effectLst/>
          </c:spPr>
          <c:invertIfNegative val="0"/>
          <c:cat>
            <c:strRef>
              <c:f>'Fig 2.1'!$B$35:$B$39</c:f>
              <c:strCache>
                <c:ptCount val="5"/>
                <c:pt idx="0">
                  <c:v>Solar PV</c:v>
                </c:pt>
                <c:pt idx="1">
                  <c:v>Wind</c:v>
                </c:pt>
                <c:pt idx="2">
                  <c:v>Hydro</c:v>
                </c:pt>
                <c:pt idx="3">
                  <c:v>AD</c:v>
                </c:pt>
                <c:pt idx="4">
                  <c:v>Micro-CHP</c:v>
                </c:pt>
              </c:strCache>
            </c:strRef>
          </c:cat>
          <c:val>
            <c:numRef>
              <c:f>'Fig 2.1'!$H$35:$H$39</c:f>
              <c:numCache>
                <c:formatCode>General</c:formatCode>
                <c:ptCount val="5"/>
              </c:numCache>
            </c:numRef>
          </c:val>
          <c:extLst>
            <c:ext xmlns:c16="http://schemas.microsoft.com/office/drawing/2014/chart" uri="{C3380CC4-5D6E-409C-BE32-E72D297353CC}">
              <c16:uniqueId val="{00000002-2512-43F6-8B4A-9293E5802251}"/>
            </c:ext>
          </c:extLst>
        </c:ser>
        <c:dLbls>
          <c:showLegendKey val="0"/>
          <c:showVal val="0"/>
          <c:showCatName val="0"/>
          <c:showSerName val="0"/>
          <c:showPercent val="0"/>
          <c:showBubbleSize val="0"/>
        </c:dLbls>
        <c:gapWidth val="90"/>
        <c:axId val="2141879248"/>
        <c:axId val="354616240"/>
      </c:barChart>
      <c:barChart>
        <c:barDir val="col"/>
        <c:grouping val="clustered"/>
        <c:varyColors val="0"/>
        <c:ser>
          <c:idx val="2"/>
          <c:order val="1"/>
          <c:tx>
            <c:v>blank1</c:v>
          </c:tx>
          <c:spPr>
            <a:solidFill>
              <a:schemeClr val="accent3"/>
            </a:solidFill>
            <a:ln>
              <a:noFill/>
            </a:ln>
            <a:effectLst/>
          </c:spPr>
          <c:invertIfNegative val="0"/>
          <c:dLbls>
            <c:delete val="1"/>
          </c:dLbls>
          <c:cat>
            <c:strRef>
              <c:f>'Fig 2.1'!$B$35:$B$39</c:f>
              <c:strCache>
                <c:ptCount val="5"/>
                <c:pt idx="0">
                  <c:v>Solar PV</c:v>
                </c:pt>
                <c:pt idx="1">
                  <c:v>Wind</c:v>
                </c:pt>
                <c:pt idx="2">
                  <c:v>Hydro</c:v>
                </c:pt>
                <c:pt idx="3">
                  <c:v>AD</c:v>
                </c:pt>
                <c:pt idx="4">
                  <c:v>Micro-CHP</c:v>
                </c:pt>
              </c:strCache>
            </c:strRef>
          </c:cat>
          <c:val>
            <c:numRef>
              <c:f>'Fig 2.1'!$H$35:$H$39</c:f>
              <c:numCache>
                <c:formatCode>General</c:formatCode>
                <c:ptCount val="5"/>
              </c:numCache>
            </c:numRef>
          </c:val>
          <c:extLst>
            <c:ext xmlns:c16="http://schemas.microsoft.com/office/drawing/2014/chart" uri="{C3380CC4-5D6E-409C-BE32-E72D297353CC}">
              <c16:uniqueId val="{00000003-2512-43F6-8B4A-9293E5802251}"/>
            </c:ext>
          </c:extLst>
        </c:ser>
        <c:ser>
          <c:idx val="1"/>
          <c:order val="3"/>
          <c:tx>
            <c:v>Capacity (MW)</c:v>
          </c:tx>
          <c:spPr>
            <a:solidFill>
              <a:srgbClr val="F56927"/>
            </a:solidFill>
            <a:ln>
              <a:solidFill>
                <a:schemeClr val="tx1"/>
              </a:solidFill>
            </a:ln>
            <a:effectLst/>
          </c:spPr>
          <c:invertIfNegative val="0"/>
          <c:dLbls>
            <c:dLbl>
              <c:idx val="0"/>
              <c:tx>
                <c:rich>
                  <a:bodyPr/>
                  <a:lstStyle/>
                  <a:p>
                    <a:fld id="{7904DD60-7ECF-404D-BCEF-FB91D4F73629}" type="VALUE">
                      <a:rPr lang="en-US"/>
                      <a:pPr/>
                      <a:t>[VALUE]</a:t>
                    </a:fld>
                    <a:r>
                      <a:rPr lang="en-US"/>
                      <a:t> MW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2512-43F6-8B4A-9293E5802251}"/>
                </c:ext>
              </c:extLst>
            </c:dLbl>
            <c:dLbl>
              <c:idx val="1"/>
              <c:tx>
                <c:rich>
                  <a:bodyPr/>
                  <a:lstStyle/>
                  <a:p>
                    <a:fld id="{B04E2B21-69D7-4487-8ECB-BE7107657B80}"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512-43F6-8B4A-9293E5802251}"/>
                </c:ext>
              </c:extLst>
            </c:dLbl>
            <c:dLbl>
              <c:idx val="2"/>
              <c:tx>
                <c:rich>
                  <a:bodyPr/>
                  <a:lstStyle/>
                  <a:p>
                    <a:fld id="{43CBD7CB-D401-4926-BB55-8FAD55D85C86}"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2512-43F6-8B4A-9293E5802251}"/>
                </c:ext>
              </c:extLst>
            </c:dLbl>
            <c:dLbl>
              <c:idx val="3"/>
              <c:tx>
                <c:rich>
                  <a:bodyPr/>
                  <a:lstStyle/>
                  <a:p>
                    <a:fld id="{F7420737-DDFA-471B-9851-8AA2A156F2F1}"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2512-43F6-8B4A-9293E5802251}"/>
                </c:ext>
              </c:extLst>
            </c:dLbl>
            <c:dLbl>
              <c:idx val="4"/>
              <c:tx>
                <c:rich>
                  <a:bodyPr rot="-5400000" spcFirstLastPara="1" vertOverflow="ellipsis" wrap="square" lIns="38100" tIns="19050" rIns="38100" bIns="19050" anchor="ctr" anchorCtr="1">
                    <a:spAutoFit/>
                  </a:bodyPr>
                  <a:lstStyle/>
                  <a:p>
                    <a:pPr>
                      <a:defRPr sz="1200" b="1" i="0" u="none" strike="noStrike" kern="1200" baseline="0">
                        <a:solidFill>
                          <a:schemeClr val="tx1"/>
                        </a:solidFill>
                        <a:latin typeface="Aptos" panose="020B0004020202020204" pitchFamily="34" charset="0"/>
                        <a:ea typeface="Verdana" panose="020B0604030504040204" pitchFamily="34" charset="0"/>
                        <a:cs typeface="+mn-cs"/>
                      </a:defRPr>
                    </a:pPr>
                    <a:fld id="{EE72E692-5582-495F-AA3B-69F9BC35BE08}" type="VALUE">
                      <a:rPr lang="en-US" sz="1200">
                        <a:latin typeface="Aptos" panose="020B0004020202020204" pitchFamily="34" charset="0"/>
                      </a:rPr>
                      <a:pPr>
                        <a:defRPr sz="1200" b="1">
                          <a:solidFill>
                            <a:schemeClr val="tx1"/>
                          </a:solidFill>
                          <a:latin typeface="Aptos" panose="020B0004020202020204" pitchFamily="34" charset="0"/>
                          <a:ea typeface="Verdana" panose="020B0604030504040204" pitchFamily="34" charset="0"/>
                        </a:defRPr>
                      </a:pPr>
                      <a:t>[VALUE]</a:t>
                    </a:fld>
                    <a:r>
                      <a:rPr lang="en-US" sz="1200">
                        <a:latin typeface="Aptos" panose="020B0004020202020204" pitchFamily="34" charset="0"/>
                      </a:rPr>
                      <a:t> MW</a:t>
                    </a:r>
                  </a:p>
                </c:rich>
              </c:tx>
              <c:numFmt formatCode="#,##0.0" sourceLinked="0"/>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tx1"/>
                      </a:solidFill>
                      <a:latin typeface="Aptos" panose="020B000402020202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A0C1-4E2E-A2C0-EEAAA9C14C68}"/>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tx1"/>
                    </a:solidFill>
                    <a:latin typeface="Aptos" panose="020B000402020202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2.1'!$B$35:$B$39</c:f>
              <c:strCache>
                <c:ptCount val="5"/>
                <c:pt idx="0">
                  <c:v>Solar PV</c:v>
                </c:pt>
                <c:pt idx="1">
                  <c:v>Wind</c:v>
                </c:pt>
                <c:pt idx="2">
                  <c:v>Hydro</c:v>
                </c:pt>
                <c:pt idx="3">
                  <c:v>AD</c:v>
                </c:pt>
                <c:pt idx="4">
                  <c:v>Micro-CHP</c:v>
                </c:pt>
              </c:strCache>
            </c:strRef>
          </c:cat>
          <c:val>
            <c:numRef>
              <c:f>'Fig 2.1'!$E$35:$E$39</c:f>
              <c:numCache>
                <c:formatCode>#,##0.00</c:formatCode>
                <c:ptCount val="5"/>
                <c:pt idx="0">
                  <c:v>5149.4484160001239</c:v>
                </c:pt>
                <c:pt idx="1">
                  <c:v>771.99101999999959</c:v>
                </c:pt>
                <c:pt idx="2">
                  <c:v>268.25626299999999</c:v>
                </c:pt>
                <c:pt idx="3">
                  <c:v>302.36318</c:v>
                </c:pt>
                <c:pt idx="4">
                  <c:v>0.11827</c:v>
                </c:pt>
              </c:numCache>
            </c:numRef>
          </c:val>
          <c:extLst>
            <c:ext xmlns:c16="http://schemas.microsoft.com/office/drawing/2014/chart" uri="{C3380CC4-5D6E-409C-BE32-E72D297353CC}">
              <c16:uniqueId val="{00000009-2512-43F6-8B4A-9293E5802251}"/>
            </c:ext>
          </c:extLst>
        </c:ser>
        <c:dLbls>
          <c:dLblPos val="inEnd"/>
          <c:showLegendKey val="0"/>
          <c:showVal val="1"/>
          <c:showCatName val="0"/>
          <c:showSerName val="0"/>
          <c:showPercent val="0"/>
          <c:showBubbleSize val="0"/>
        </c:dLbls>
        <c:gapWidth val="90"/>
        <c:axId val="2141876368"/>
        <c:axId val="1361080896"/>
      </c:barChart>
      <c:catAx>
        <c:axId val="2141879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Verdana" panose="020B0604030504040204" pitchFamily="34" charset="0"/>
                <a:cs typeface="+mn-cs"/>
              </a:defRPr>
            </a:pPr>
            <a:endParaRPr lang="en-US"/>
          </a:p>
        </c:txPr>
        <c:crossAx val="354616240"/>
        <c:crosses val="autoZero"/>
        <c:auto val="1"/>
        <c:lblAlgn val="ctr"/>
        <c:lblOffset val="100"/>
        <c:noMultiLvlLbl val="0"/>
      </c:catAx>
      <c:valAx>
        <c:axId val="354616240"/>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Verdana" panose="020B0604030504040204" pitchFamily="34" charset="0"/>
                    <a:cs typeface="+mn-cs"/>
                  </a:defRPr>
                </a:pPr>
                <a:r>
                  <a:rPr lang="en-GB" sz="1200">
                    <a:solidFill>
                      <a:sysClr val="windowText" lastClr="000000"/>
                    </a:solidFill>
                    <a:latin typeface="Aptos" panose="020B0004020202020204" pitchFamily="34" charset="0"/>
                    <a:ea typeface="Verdana" panose="020B0604030504040204" pitchFamily="34" charset="0"/>
                  </a:rPr>
                  <a:t>Number</a:t>
                </a:r>
                <a:r>
                  <a:rPr lang="en-GB" sz="1200" baseline="0">
                    <a:solidFill>
                      <a:sysClr val="windowText" lastClr="000000"/>
                    </a:solidFill>
                    <a:latin typeface="Aptos" panose="020B0004020202020204" pitchFamily="34" charset="0"/>
                    <a:ea typeface="Verdana" panose="020B0604030504040204" pitchFamily="34" charset="0"/>
                  </a:rPr>
                  <a:t> of installations</a:t>
                </a:r>
                <a:endParaRPr lang="en-GB" sz="1200">
                  <a:solidFill>
                    <a:sysClr val="windowText" lastClr="000000"/>
                  </a:solidFill>
                  <a:latin typeface="Aptos" panose="020B0004020202020204" pitchFamily="34" charset="0"/>
                  <a:ea typeface="Verdana" panose="020B0604030504040204" pitchFamily="34" charset="0"/>
                </a:endParaRPr>
              </a:p>
            </c:rich>
          </c:tx>
          <c:layout>
            <c:manualLayout>
              <c:xMode val="edge"/>
              <c:yMode val="edge"/>
              <c:x val="6.4942295300186718E-4"/>
              <c:y val="0.1275872809893781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Verdana" panose="020B0604030504040204" pitchFamily="34" charset="0"/>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Verdana" panose="020B0604030504040204" pitchFamily="34" charset="0"/>
                <a:cs typeface="+mn-cs"/>
              </a:defRPr>
            </a:pPr>
            <a:endParaRPr lang="en-US"/>
          </a:p>
        </c:txPr>
        <c:crossAx val="2141879248"/>
        <c:crosses val="autoZero"/>
        <c:crossBetween val="between"/>
      </c:valAx>
      <c:valAx>
        <c:axId val="1361080896"/>
        <c:scaling>
          <c:orientation val="minMax"/>
          <c:max val="6000"/>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ptos" panose="020B0004020202020204" pitchFamily="34" charset="0"/>
                    <a:ea typeface="+mn-ea"/>
                    <a:cs typeface="+mn-cs"/>
                  </a:defRPr>
                </a:pPr>
                <a:r>
                  <a:rPr lang="en-GB" sz="1200">
                    <a:solidFill>
                      <a:sysClr val="windowText" lastClr="000000"/>
                    </a:solidFill>
                    <a:latin typeface="Aptos" panose="020B0004020202020204" pitchFamily="34" charset="0"/>
                    <a:ea typeface="Verdana" panose="020B0604030504040204" pitchFamily="34" charset="0"/>
                  </a:rPr>
                  <a:t>Capacity (MW)</a:t>
                </a:r>
              </a:p>
            </c:rich>
          </c:tx>
          <c:layout>
            <c:manualLayout>
              <c:xMode val="edge"/>
              <c:yMode val="edge"/>
              <c:x val="0.95739013753633218"/>
              <c:y val="0.217933540965547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Verdana" panose="020B0604030504040204" pitchFamily="34" charset="0"/>
                <a:cs typeface="+mn-cs"/>
              </a:defRPr>
            </a:pPr>
            <a:endParaRPr lang="en-US"/>
          </a:p>
        </c:txPr>
        <c:crossAx val="2141876368"/>
        <c:crosses val="max"/>
        <c:crossBetween val="between"/>
        <c:majorUnit val="1200"/>
      </c:valAx>
      <c:catAx>
        <c:axId val="2141876368"/>
        <c:scaling>
          <c:orientation val="minMax"/>
        </c:scaling>
        <c:delete val="1"/>
        <c:axPos val="b"/>
        <c:numFmt formatCode="General" sourceLinked="1"/>
        <c:majorTickMark val="out"/>
        <c:minorTickMark val="none"/>
        <c:tickLblPos val="nextTo"/>
        <c:crossAx val="136108089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7.9535564304461931E-2"/>
          <c:y val="0.92200421168284197"/>
          <c:w val="0.77759553805774273"/>
          <c:h val="4.892602087529756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Verdana" panose="020B0604030504040204" pitchFamily="34" charset="0"/>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62871813433892"/>
          <c:y val="4.5503088615884493E-2"/>
          <c:w val="0.81287018164304525"/>
          <c:h val="0.74269529543660406"/>
        </c:manualLayout>
      </c:layout>
      <c:barChart>
        <c:barDir val="col"/>
        <c:grouping val="clustered"/>
        <c:varyColors val="0"/>
        <c:ser>
          <c:idx val="0"/>
          <c:order val="0"/>
          <c:tx>
            <c:strRef>
              <c:f>'Fig 3.4'!$E$49</c:f>
              <c:strCache>
                <c:ptCount val="1"/>
                <c:pt idx="0">
                  <c:v>FIT metered export payments (£m)</c:v>
                </c:pt>
              </c:strCache>
            </c:strRef>
          </c:tx>
          <c:spPr>
            <a:solidFill>
              <a:srgbClr val="26A197"/>
            </a:solidFill>
            <a:ln>
              <a:solidFill>
                <a:schemeClr val="tx1"/>
              </a:solidFill>
            </a:ln>
            <a:effectLst/>
          </c:spPr>
          <c:invertIfNegative val="0"/>
          <c:dLbls>
            <c:dLbl>
              <c:idx val="6"/>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0C-497B-AAC4-122A0C20379D}"/>
                </c:ext>
              </c:extLst>
            </c:dLbl>
            <c:dLbl>
              <c:idx val="7"/>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0C-497B-AAC4-122A0C20379D}"/>
                </c:ext>
              </c:extLst>
            </c:dLbl>
            <c:dLbl>
              <c:idx val="8"/>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0C-497B-AAC4-122A0C20379D}"/>
                </c:ext>
              </c:extLst>
            </c:dLbl>
            <c:dLbl>
              <c:idx val="1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0C-497B-AAC4-122A0C20379D}"/>
                </c:ext>
              </c:extLst>
            </c:dLbl>
            <c:dLbl>
              <c:idx val="1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0C-497B-AAC4-122A0C20379D}"/>
                </c:ext>
              </c:extLst>
            </c:dLbl>
            <c:spPr>
              <a:noFill/>
              <a:ln>
                <a:noFill/>
              </a:ln>
              <a:effectLst/>
            </c:spPr>
            <c:txPr>
              <a:bodyPr rot="-5400000" spcFirstLastPara="1" vertOverflow="ellipsis" wrap="square" anchor="ctr" anchorCtr="1"/>
              <a:lstStyle/>
              <a:p>
                <a:pPr>
                  <a:defRPr sz="1400" b="1" i="0" u="none" strike="noStrike" kern="1200" baseline="0">
                    <a:solidFill>
                      <a:sysClr val="windowText" lastClr="00000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3.4'!$B$50:$B$64</c:f>
              <c:strCache>
                <c:ptCount val="15"/>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pt idx="14">
                  <c:v>SY15</c:v>
                </c:pt>
              </c:strCache>
            </c:strRef>
          </c:cat>
          <c:val>
            <c:numRef>
              <c:f>'Fig 3.4'!$E$50:$E$64</c:f>
              <c:numCache>
                <c:formatCode>"£"#,##0.0</c:formatCode>
                <c:ptCount val="15"/>
                <c:pt idx="0">
                  <c:v>9.0797910000000037E-2</c:v>
                </c:pt>
                <c:pt idx="1">
                  <c:v>0.39162299003499612</c:v>
                </c:pt>
                <c:pt idx="2">
                  <c:v>0.77992642999999973</c:v>
                </c:pt>
                <c:pt idx="3">
                  <c:v>1.5150286870143077</c:v>
                </c:pt>
                <c:pt idx="4">
                  <c:v>2.201822159999999</c:v>
                </c:pt>
                <c:pt idx="5">
                  <c:v>4.7311858479520623</c:v>
                </c:pt>
                <c:pt idx="6">
                  <c:v>43.2</c:v>
                </c:pt>
                <c:pt idx="7">
                  <c:v>62.486396830000011</c:v>
                </c:pt>
                <c:pt idx="8">
                  <c:v>47.722225289999997</c:v>
                </c:pt>
                <c:pt idx="9">
                  <c:v>28.634</c:v>
                </c:pt>
                <c:pt idx="10">
                  <c:v>139.00611258999999</c:v>
                </c:pt>
                <c:pt idx="11">
                  <c:v>45.24</c:v>
                </c:pt>
                <c:pt idx="12">
                  <c:v>15.556100730000001</c:v>
                </c:pt>
                <c:pt idx="13">
                  <c:v>12.02296389</c:v>
                </c:pt>
                <c:pt idx="14">
                  <c:v>31.10511571</c:v>
                </c:pt>
              </c:numCache>
            </c:numRef>
          </c:val>
          <c:extLst>
            <c:ext xmlns:c16="http://schemas.microsoft.com/office/drawing/2014/chart" uri="{C3380CC4-5D6E-409C-BE32-E72D297353CC}">
              <c16:uniqueId val="{00000005-920C-497B-AAC4-122A0C20379D}"/>
            </c:ext>
          </c:extLst>
        </c:ser>
        <c:dLbls>
          <c:showLegendKey val="0"/>
          <c:showVal val="0"/>
          <c:showCatName val="0"/>
          <c:showSerName val="0"/>
          <c:showPercent val="0"/>
          <c:showBubbleSize val="0"/>
        </c:dLbls>
        <c:gapWidth val="30"/>
        <c:axId val="672715135"/>
        <c:axId val="672715615"/>
      </c:barChart>
      <c:catAx>
        <c:axId val="6727151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endParaRPr lang="en-US"/>
          </a:p>
        </c:txPr>
        <c:crossAx val="672715615"/>
        <c:crosses val="autoZero"/>
        <c:auto val="1"/>
        <c:lblAlgn val="ctr"/>
        <c:lblOffset val="100"/>
        <c:noMultiLvlLbl val="0"/>
      </c:catAx>
      <c:valAx>
        <c:axId val="672715615"/>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Metered export payments (£m)</a:t>
                </a:r>
              </a:p>
            </c:rich>
          </c:tx>
          <c:layout>
            <c:manualLayout>
              <c:xMode val="edge"/>
              <c:yMode val="edge"/>
              <c:x val="1.1750500784137748E-2"/>
              <c:y val="5.7217171717171715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endParaRPr lang="en-US"/>
          </a:p>
        </c:txPr>
        <c:crossAx val="67271513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panose="020B00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5854286862654"/>
          <c:y val="4.5493735427704254E-2"/>
          <c:w val="0.82903957408292372"/>
          <c:h val="0.77591112576318144"/>
        </c:manualLayout>
      </c:layout>
      <c:barChart>
        <c:barDir val="col"/>
        <c:grouping val="clustered"/>
        <c:varyColors val="0"/>
        <c:ser>
          <c:idx val="0"/>
          <c:order val="0"/>
          <c:tx>
            <c:strRef>
              <c:f>'Fig 3.4'!$D$49</c:f>
              <c:strCache>
                <c:ptCount val="1"/>
                <c:pt idx="0">
                  <c:v>FIT deemed export payments (£m)</c:v>
                </c:pt>
              </c:strCache>
            </c:strRef>
          </c:tx>
          <c:spPr>
            <a:solidFill>
              <a:srgbClr val="11436D"/>
            </a:solidFill>
            <a:ln>
              <a:solidFill>
                <a:schemeClr val="tx1"/>
              </a:solidFill>
            </a:ln>
            <a:effectLst/>
          </c:spPr>
          <c:invertIfNegative val="0"/>
          <c:dLbls>
            <c:dLbl>
              <c:idx val="0"/>
              <c:numFmt formatCode="&quot;£&quot;#,##0.0" sourceLinked="0"/>
              <c:spPr>
                <a:noFill/>
                <a:ln>
                  <a:noFill/>
                </a:ln>
                <a:effectLst/>
              </c:spPr>
              <c:txPr>
                <a:bodyPr rot="-5400000" spcFirstLastPara="1" vertOverflow="ellipsis" wrap="square" anchor="ctr" anchorCtr="1"/>
                <a:lstStyle/>
                <a:p>
                  <a:pPr>
                    <a:defRPr sz="1400" b="1" i="0" u="none" strike="noStrike" kern="1200" baseline="0">
                      <a:solidFill>
                        <a:sysClr val="windowText" lastClr="00000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67-4DD4-9882-5E5AE05B25E9}"/>
                </c:ext>
              </c:extLst>
            </c:dLbl>
            <c:dLbl>
              <c:idx val="1"/>
              <c:numFmt formatCode="&quot;£&quot;#,##0.0" sourceLinked="0"/>
              <c:spPr>
                <a:noFill/>
                <a:ln>
                  <a:noFill/>
                </a:ln>
                <a:effectLst/>
              </c:spPr>
              <c:txPr>
                <a:bodyPr rot="-5400000" spcFirstLastPara="1" vertOverflow="ellipsis" wrap="square" anchor="ctr" anchorCtr="1"/>
                <a:lstStyle/>
                <a:p>
                  <a:pPr>
                    <a:defRPr sz="1400" b="1" i="0" u="none" strike="noStrike" kern="1200" baseline="0">
                      <a:solidFill>
                        <a:sysClr val="windowText" lastClr="00000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67-4DD4-9882-5E5AE05B25E9}"/>
                </c:ext>
              </c:extLst>
            </c:dLbl>
            <c:dLbl>
              <c:idx val="2"/>
              <c:numFmt formatCode="&quot;£&quot;#,##0.0" sourceLinked="0"/>
              <c:spPr>
                <a:noFill/>
                <a:ln>
                  <a:noFill/>
                </a:ln>
                <a:effectLst/>
              </c:spPr>
              <c:txPr>
                <a:bodyPr rot="-5400000" spcFirstLastPara="1" vertOverflow="ellipsis" wrap="square" anchor="ctr" anchorCtr="1"/>
                <a:lstStyle/>
                <a:p>
                  <a:pPr>
                    <a:defRPr sz="1400" b="1" i="0" u="none" strike="noStrike" kern="1200" baseline="0">
                      <a:solidFill>
                        <a:sysClr val="windowText" lastClr="00000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C5-45B7-BC08-E2C2FDAF884A}"/>
                </c:ext>
              </c:extLst>
            </c:dLbl>
            <c:numFmt formatCode="&quot;£&quot;#,##0.0" sourceLinked="0"/>
            <c:spPr>
              <a:noFill/>
              <a:ln>
                <a:noFill/>
              </a:ln>
              <a:effectLst/>
            </c:spPr>
            <c:txPr>
              <a:bodyPr rot="-5400000" spcFirstLastPara="1" vertOverflow="ellipsis" wrap="square" anchor="ctr" anchorCtr="1"/>
              <a:lstStyle/>
              <a:p>
                <a:pPr>
                  <a:defRPr sz="14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3.4'!$B$50:$B$64</c:f>
              <c:strCache>
                <c:ptCount val="15"/>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pt idx="14">
                  <c:v>SY15</c:v>
                </c:pt>
              </c:strCache>
            </c:strRef>
          </c:cat>
          <c:val>
            <c:numRef>
              <c:f>'Fig 3.4'!$D$50:$D$64</c:f>
              <c:numCache>
                <c:formatCode>"£"#,##0.0</c:formatCode>
                <c:ptCount val="15"/>
                <c:pt idx="0">
                  <c:v>0.35745307999999998</c:v>
                </c:pt>
                <c:pt idx="1">
                  <c:v>3.1376460599650038</c:v>
                </c:pt>
                <c:pt idx="2">
                  <c:v>13.839371740000001</c:v>
                </c:pt>
                <c:pt idx="3">
                  <c:v>21.302774492521326</c:v>
                </c:pt>
                <c:pt idx="4">
                  <c:v>29.791684020000002</c:v>
                </c:pt>
                <c:pt idx="5">
                  <c:v>40.083237265452759</c:v>
                </c:pt>
                <c:pt idx="6">
                  <c:v>49</c:v>
                </c:pt>
                <c:pt idx="7">
                  <c:v>49.625137169999995</c:v>
                </c:pt>
                <c:pt idx="8">
                  <c:v>55.517774709999998</c:v>
                </c:pt>
                <c:pt idx="9">
                  <c:v>58</c:v>
                </c:pt>
                <c:pt idx="10">
                  <c:v>60.262747410000003</c:v>
                </c:pt>
                <c:pt idx="11">
                  <c:v>59.74</c:v>
                </c:pt>
                <c:pt idx="12">
                  <c:v>65.177180509999999</c:v>
                </c:pt>
                <c:pt idx="13">
                  <c:v>66.402586170000006</c:v>
                </c:pt>
                <c:pt idx="14">
                  <c:v>62.983161719999998</c:v>
                </c:pt>
              </c:numCache>
            </c:numRef>
          </c:val>
          <c:extLst>
            <c:ext xmlns:c16="http://schemas.microsoft.com/office/drawing/2014/chart" uri="{C3380CC4-5D6E-409C-BE32-E72D297353CC}">
              <c16:uniqueId val="{00000003-6E67-4DD4-9882-5E5AE05B25E9}"/>
            </c:ext>
          </c:extLst>
        </c:ser>
        <c:dLbls>
          <c:showLegendKey val="0"/>
          <c:showVal val="0"/>
          <c:showCatName val="0"/>
          <c:showSerName val="0"/>
          <c:showPercent val="0"/>
          <c:showBubbleSize val="0"/>
        </c:dLbls>
        <c:gapWidth val="30"/>
        <c:axId val="672715135"/>
        <c:axId val="672715615"/>
      </c:barChart>
      <c:catAx>
        <c:axId val="6727151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endParaRPr lang="en-US"/>
          </a:p>
        </c:txPr>
        <c:crossAx val="672715615"/>
        <c:crosses val="autoZero"/>
        <c:auto val="1"/>
        <c:lblAlgn val="ctr"/>
        <c:lblOffset val="100"/>
        <c:noMultiLvlLbl val="0"/>
      </c:catAx>
      <c:valAx>
        <c:axId val="672715615"/>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Deemed export payments (£m)</a:t>
                </a:r>
              </a:p>
            </c:rich>
          </c:tx>
          <c:layout>
            <c:manualLayout>
              <c:xMode val="edge"/>
              <c:yMode val="edge"/>
              <c:x val="1.4084507042253521E-2"/>
              <c:y val="5.5724975707327817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endParaRPr lang="en-US"/>
          </a:p>
        </c:txPr>
        <c:crossAx val="67271513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panose="020B00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26749987506203"/>
          <c:y val="4.5503088615884493E-2"/>
          <c:w val="0.84924118380599234"/>
          <c:h val="0.79245005006013514"/>
        </c:manualLayout>
      </c:layout>
      <c:barChart>
        <c:barDir val="col"/>
        <c:grouping val="clustered"/>
        <c:varyColors val="0"/>
        <c:ser>
          <c:idx val="0"/>
          <c:order val="0"/>
          <c:tx>
            <c:strRef>
              <c:f>'Fig 3.4'!$F$49</c:f>
              <c:strCache>
                <c:ptCount val="1"/>
                <c:pt idx="0">
                  <c:v>Qualifying FIT Costs (£m)</c:v>
                </c:pt>
              </c:strCache>
            </c:strRef>
          </c:tx>
          <c:spPr>
            <a:solidFill>
              <a:srgbClr val="801650"/>
            </a:solidFill>
            <a:ln>
              <a:solidFill>
                <a:schemeClr val="tx1"/>
              </a:solidFill>
            </a:ln>
            <a:effectLst/>
          </c:spPr>
          <c:invertIfNegative val="0"/>
          <c:dLbls>
            <c:dLbl>
              <c:idx val="0"/>
              <c:spPr>
                <a:noFill/>
                <a:ln>
                  <a:noFill/>
                </a:ln>
                <a:effectLst/>
              </c:spPr>
              <c:txPr>
                <a:bodyPr rot="-5400000" spcFirstLastPara="1" vertOverflow="ellipsis" wrap="square" anchor="ctr" anchorCtr="1"/>
                <a:lstStyle/>
                <a:p>
                  <a:pPr>
                    <a:defRPr sz="1400" b="1" i="0" u="none" strike="noStrike" kern="1200" baseline="0">
                      <a:solidFill>
                        <a:schemeClr val="tx1"/>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5D-4BA3-B21A-C5157F1AAE54}"/>
                </c:ext>
              </c:extLst>
            </c:dLbl>
            <c:spPr>
              <a:noFill/>
              <a:ln>
                <a:noFill/>
              </a:ln>
              <a:effectLst/>
            </c:spPr>
            <c:txPr>
              <a:bodyPr rot="-5400000" spcFirstLastPara="1" vertOverflow="ellipsis" wrap="square" anchor="ctr" anchorCtr="1"/>
              <a:lstStyle/>
              <a:p>
                <a:pPr>
                  <a:defRPr sz="14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3.4'!$B$50:$B$64</c:f>
              <c:strCache>
                <c:ptCount val="15"/>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pt idx="14">
                  <c:v>SY15</c:v>
                </c:pt>
              </c:strCache>
            </c:strRef>
          </c:cat>
          <c:val>
            <c:numRef>
              <c:f>'Fig 3.4'!$F$50:$F$64</c:f>
              <c:numCache>
                <c:formatCode>"£"#,##0.0</c:formatCode>
                <c:ptCount val="15"/>
                <c:pt idx="0">
                  <c:v>2.0445600000000002</c:v>
                </c:pt>
                <c:pt idx="1">
                  <c:v>15.827254999999999</c:v>
                </c:pt>
                <c:pt idx="2">
                  <c:v>6.0851999999999995</c:v>
                </c:pt>
                <c:pt idx="3">
                  <c:v>9.2647700000000004</c:v>
                </c:pt>
                <c:pt idx="4">
                  <c:v>12.356780000000001</c:v>
                </c:pt>
                <c:pt idx="5">
                  <c:v>16.800380000000001</c:v>
                </c:pt>
                <c:pt idx="6">
                  <c:v>16</c:v>
                </c:pt>
                <c:pt idx="7">
                  <c:v>16.605485000000002</c:v>
                </c:pt>
                <c:pt idx="8">
                  <c:v>17.230225000000001</c:v>
                </c:pt>
                <c:pt idx="9">
                  <c:v>18</c:v>
                </c:pt>
                <c:pt idx="10">
                  <c:v>17.499645000000001</c:v>
                </c:pt>
                <c:pt idx="11">
                  <c:v>17.899999999999999</c:v>
                </c:pt>
                <c:pt idx="12">
                  <c:v>17.482195000000001</c:v>
                </c:pt>
                <c:pt idx="13">
                  <c:v>17.68355</c:v>
                </c:pt>
                <c:pt idx="14">
                  <c:v>17.538180000000001</c:v>
                </c:pt>
              </c:numCache>
            </c:numRef>
          </c:val>
          <c:extLst>
            <c:ext xmlns:c16="http://schemas.microsoft.com/office/drawing/2014/chart" uri="{C3380CC4-5D6E-409C-BE32-E72D297353CC}">
              <c16:uniqueId val="{00000001-AE5D-4BA3-B21A-C5157F1AAE54}"/>
            </c:ext>
          </c:extLst>
        </c:ser>
        <c:dLbls>
          <c:showLegendKey val="0"/>
          <c:showVal val="0"/>
          <c:showCatName val="0"/>
          <c:showSerName val="0"/>
          <c:showPercent val="0"/>
          <c:showBubbleSize val="0"/>
        </c:dLbls>
        <c:gapWidth val="30"/>
        <c:axId val="672715135"/>
        <c:axId val="672715615"/>
      </c:barChart>
      <c:catAx>
        <c:axId val="6727151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Aptos" panose="020B0004020202020204" pitchFamily="34" charset="0"/>
                <a:ea typeface="+mn-ea"/>
                <a:cs typeface="+mn-cs"/>
              </a:defRPr>
            </a:pPr>
            <a:endParaRPr lang="en-US"/>
          </a:p>
        </c:txPr>
        <c:crossAx val="672715615"/>
        <c:crosses val="autoZero"/>
        <c:auto val="1"/>
        <c:lblAlgn val="ctr"/>
        <c:lblOffset val="100"/>
        <c:noMultiLvlLbl val="0"/>
      </c:catAx>
      <c:valAx>
        <c:axId val="672715615"/>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Qualifying FIT costs (£m)</a:t>
                </a:r>
              </a:p>
            </c:rich>
          </c:tx>
          <c:layout>
            <c:manualLayout>
              <c:xMode val="edge"/>
              <c:yMode val="edge"/>
              <c:x val="1.1729826084547109E-2"/>
              <c:y val="0.117457363361323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Aptos" panose="020B0004020202020204" pitchFamily="34" charset="0"/>
                <a:ea typeface="+mn-ea"/>
                <a:cs typeface="+mn-cs"/>
              </a:defRPr>
            </a:pPr>
            <a:endParaRPr lang="en-US"/>
          </a:p>
        </c:txPr>
        <c:crossAx val="67271513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panose="020B00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3629687798457"/>
          <c:y val="5.0925925925925923E-2"/>
          <c:w val="0.81800827726722836"/>
          <c:h val="0.73474356955380582"/>
        </c:manualLayout>
      </c:layout>
      <c:barChart>
        <c:barDir val="col"/>
        <c:grouping val="clustered"/>
        <c:varyColors val="0"/>
        <c:ser>
          <c:idx val="0"/>
          <c:order val="0"/>
          <c:tx>
            <c:strRef>
              <c:f>'Fig 3.8'!$C$35</c:f>
              <c:strCache>
                <c:ptCount val="1"/>
                <c:pt idx="0">
                  <c:v>Annual levelisation fund</c:v>
                </c:pt>
              </c:strCache>
            </c:strRef>
          </c:tx>
          <c:spPr>
            <a:solidFill>
              <a:schemeClr val="accent1"/>
            </a:solidFill>
            <a:ln>
              <a:solidFill>
                <a:schemeClr val="tx1"/>
              </a:solidFill>
            </a:ln>
            <a:effectLst/>
          </c:spPr>
          <c:invertIfNegative val="0"/>
          <c:dLbls>
            <c:numFmt formatCode="&quot;£&quot;#,##0" sourceLinked="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3.8'!$B$36:$B$40</c:f>
              <c:strCache>
                <c:ptCount val="5"/>
                <c:pt idx="0">
                  <c:v>SY11
(2020-2021)</c:v>
                </c:pt>
                <c:pt idx="1">
                  <c:v>SY12
(2021-2022)</c:v>
                </c:pt>
                <c:pt idx="2">
                  <c:v>SY13
(2022-2023)</c:v>
                </c:pt>
                <c:pt idx="3">
                  <c:v>SY14
(2023-2024)</c:v>
                </c:pt>
                <c:pt idx="4">
                  <c:v>SY15
(2024-2025)</c:v>
                </c:pt>
              </c:strCache>
            </c:strRef>
          </c:cat>
          <c:val>
            <c:numRef>
              <c:f>'Fig 3.8'!$C$36:$C$40</c:f>
              <c:numCache>
                <c:formatCode>"£"#,##0.00</c:formatCode>
                <c:ptCount val="5"/>
                <c:pt idx="0">
                  <c:v>1603.00838565</c:v>
                </c:pt>
                <c:pt idx="1">
                  <c:v>1273.1099999999999</c:v>
                </c:pt>
                <c:pt idx="2">
                  <c:v>1452.95</c:v>
                </c:pt>
                <c:pt idx="3">
                  <c:v>1754.92</c:v>
                </c:pt>
                <c:pt idx="4">
                  <c:v>1725.742</c:v>
                </c:pt>
              </c:numCache>
            </c:numRef>
          </c:val>
          <c:extLst>
            <c:ext xmlns:c16="http://schemas.microsoft.com/office/drawing/2014/chart" uri="{C3380CC4-5D6E-409C-BE32-E72D297353CC}">
              <c16:uniqueId val="{00000000-FB95-4547-82C4-DE4E0134609D}"/>
            </c:ext>
          </c:extLst>
        </c:ser>
        <c:dLbls>
          <c:showLegendKey val="0"/>
          <c:showVal val="0"/>
          <c:showCatName val="0"/>
          <c:showSerName val="0"/>
          <c:showPercent val="0"/>
          <c:showBubbleSize val="0"/>
        </c:dLbls>
        <c:gapWidth val="40"/>
        <c:overlap val="-27"/>
        <c:axId val="1576700752"/>
        <c:axId val="1576697392"/>
      </c:barChart>
      <c:lineChart>
        <c:grouping val="standard"/>
        <c:varyColors val="0"/>
        <c:ser>
          <c:idx val="1"/>
          <c:order val="1"/>
          <c:tx>
            <c:v>The Control forecast</c:v>
          </c:tx>
          <c:spPr>
            <a:ln w="28575" cap="rnd">
              <a:solidFill>
                <a:schemeClr val="accent4"/>
              </a:solidFill>
              <a:round/>
            </a:ln>
            <a:effectLst/>
          </c:spPr>
          <c:marker>
            <c:symbol val="circle"/>
            <c:size val="10"/>
            <c:spPr>
              <a:solidFill>
                <a:schemeClr val="accent4">
                  <a:lumMod val="60000"/>
                  <a:lumOff val="40000"/>
                </a:schemeClr>
              </a:solidFill>
              <a:ln w="9525">
                <a:solidFill>
                  <a:schemeClr val="accent4"/>
                </a:solidFill>
              </a:ln>
              <a:effectLst/>
            </c:spPr>
          </c:marker>
          <c:dLbls>
            <c:numFmt formatCode="&quot;£&quot;#,##0" sourceLinked="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3.8'!$B$36:$B$39</c:f>
              <c:strCache>
                <c:ptCount val="4"/>
                <c:pt idx="0">
                  <c:v>SY11
(2020-2021)</c:v>
                </c:pt>
                <c:pt idx="1">
                  <c:v>SY12
(2021-2022)</c:v>
                </c:pt>
                <c:pt idx="2">
                  <c:v>SY13
(2022-2023)</c:v>
                </c:pt>
                <c:pt idx="3">
                  <c:v>SY14
(2023-2024)</c:v>
                </c:pt>
              </c:strCache>
            </c:strRef>
          </c:cat>
          <c:val>
            <c:numRef>
              <c:f>'Fig 3.8'!$D$36:$D$40</c:f>
              <c:numCache>
                <c:formatCode>"£"#,##0.00</c:formatCode>
                <c:ptCount val="5"/>
                <c:pt idx="0">
                  <c:v>1533.35175</c:v>
                </c:pt>
                <c:pt idx="1">
                  <c:v>1551.752</c:v>
                </c:pt>
                <c:pt idx="2">
                  <c:v>1668.1333655260601</c:v>
                </c:pt>
                <c:pt idx="3">
                  <c:v>1891.6632365065495</c:v>
                </c:pt>
                <c:pt idx="4">
                  <c:v>1990.03</c:v>
                </c:pt>
              </c:numCache>
            </c:numRef>
          </c:val>
          <c:smooth val="0"/>
          <c:extLst>
            <c:ext xmlns:c16="http://schemas.microsoft.com/office/drawing/2014/chart" uri="{C3380CC4-5D6E-409C-BE32-E72D297353CC}">
              <c16:uniqueId val="{00000001-FB95-4547-82C4-DE4E0134609D}"/>
            </c:ext>
          </c:extLst>
        </c:ser>
        <c:dLbls>
          <c:showLegendKey val="0"/>
          <c:showVal val="0"/>
          <c:showCatName val="0"/>
          <c:showSerName val="0"/>
          <c:showPercent val="0"/>
          <c:showBubbleSize val="0"/>
        </c:dLbls>
        <c:marker val="1"/>
        <c:smooth val="0"/>
        <c:axId val="1576700752"/>
        <c:axId val="1576697392"/>
      </c:lineChart>
      <c:catAx>
        <c:axId val="15767007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1576697392"/>
        <c:crosses val="autoZero"/>
        <c:auto val="1"/>
        <c:lblAlgn val="ctr"/>
        <c:lblOffset val="100"/>
        <c:noMultiLvlLbl val="0"/>
      </c:catAx>
      <c:valAx>
        <c:axId val="1576697392"/>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 million</a:t>
                </a:r>
              </a:p>
            </c:rich>
          </c:tx>
          <c:layout>
            <c:manualLayout>
              <c:xMode val="edge"/>
              <c:yMode val="edge"/>
              <c:x val="1.1111111111111112E-2"/>
              <c:y val="0.3105005103528726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title>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1576700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4584642209708"/>
          <c:y val="3.7630947346304379E-2"/>
          <c:w val="0.75970552011402792"/>
          <c:h val="0.75829429569693052"/>
        </c:manualLayout>
      </c:layout>
      <c:barChart>
        <c:barDir val="col"/>
        <c:grouping val="clustered"/>
        <c:varyColors val="0"/>
        <c:ser>
          <c:idx val="0"/>
          <c:order val="0"/>
          <c:tx>
            <c:strRef>
              <c:f>'Fig 3.9'!$C$37</c:f>
              <c:strCache>
                <c:ptCount val="1"/>
                <c:pt idx="0">
                  <c:v>Administrative costs</c:v>
                </c:pt>
              </c:strCache>
            </c:strRef>
          </c:tx>
          <c:spPr>
            <a:solidFill>
              <a:schemeClr val="accent1"/>
            </a:solidFill>
            <a:ln>
              <a:noFill/>
            </a:ln>
            <a:effectLst/>
          </c:spPr>
          <c:invertIfNegative val="0"/>
          <c:dLbls>
            <c:dLbl>
              <c:idx val="0"/>
              <c:tx>
                <c:rich>
                  <a:bodyPr/>
                  <a:lstStyle/>
                  <a:p>
                    <a:fld id="{69C3F5BD-5470-45A7-BD69-2C91931A9897}" type="VALUE">
                      <a:rPr lang="en-US"/>
                      <a:pPr/>
                      <a:t>[VALUE]</a:t>
                    </a:fld>
                    <a:r>
                      <a:rPr lang="en-US"/>
                      <a:t>m</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16C4-4587-B9BC-8C92AA447E22}"/>
                </c:ext>
              </c:extLst>
            </c:dLbl>
            <c:dLbl>
              <c:idx val="1"/>
              <c:tx>
                <c:rich>
                  <a:bodyPr/>
                  <a:lstStyle/>
                  <a:p>
                    <a:fld id="{B8A14E5D-FAB1-4123-A5FD-C7D8265C4D7B}" type="VALUE">
                      <a:rPr lang="en-US"/>
                      <a:pPr/>
                      <a:t>[VALUE]</a:t>
                    </a:fld>
                    <a:r>
                      <a:rPr lang="en-US"/>
                      <a:t>m</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6C4-4587-B9BC-8C92AA447E22}"/>
                </c:ext>
              </c:extLst>
            </c:dLbl>
            <c:dLbl>
              <c:idx val="4"/>
              <c:tx>
                <c:rich>
                  <a:bodyPr/>
                  <a:lstStyle/>
                  <a:p>
                    <a:fld id="{69C3F5BD-5470-45A7-BD69-2C91931A9897}" type="VALUE">
                      <a:rPr lang="en-US"/>
                      <a:pPr/>
                      <a:t>[VALUE]</a:t>
                    </a:fld>
                    <a:r>
                      <a:rPr lang="en-US"/>
                      <a:t>m</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5A21-408A-9910-390D45560914}"/>
                </c:ext>
              </c:extLst>
            </c:dLbl>
            <c:dLbl>
              <c:idx val="5"/>
              <c:tx>
                <c:rich>
                  <a:bodyPr/>
                  <a:lstStyle/>
                  <a:p>
                    <a:fld id="{B8A14E5D-FAB1-4123-A5FD-C7D8265C4D7B}" type="VALUE">
                      <a:rPr lang="en-US"/>
                      <a:pPr/>
                      <a:t>[VALUE]</a:t>
                    </a:fld>
                    <a:r>
                      <a:rPr lang="en-US"/>
                      <a:t>m</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A21-408A-9910-390D45560914}"/>
                </c:ext>
              </c:extLst>
            </c:dLbl>
            <c:numFmt formatCode="&quot;£&quot;#,##0.0" sourceLinked="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3.9'!$B$48:$B$52</c:f>
              <c:strCache>
                <c:ptCount val="5"/>
                <c:pt idx="0">
                  <c:v>SY11
(2020-21)</c:v>
                </c:pt>
                <c:pt idx="1">
                  <c:v>SY12
(2021-22)</c:v>
                </c:pt>
                <c:pt idx="2">
                  <c:v>SY13
(2022-23)</c:v>
                </c:pt>
                <c:pt idx="3">
                  <c:v>SY14
(2023-24)</c:v>
                </c:pt>
                <c:pt idx="4">
                  <c:v>SY15
(2024-25)</c:v>
                </c:pt>
              </c:strCache>
            </c:strRef>
          </c:cat>
          <c:val>
            <c:numRef>
              <c:f>'Fig 3.9'!$C$48:$C$52</c:f>
              <c:numCache>
                <c:formatCode>"£"#,##0</c:formatCode>
                <c:ptCount val="5"/>
                <c:pt idx="0">
                  <c:v>2867547</c:v>
                </c:pt>
                <c:pt idx="1">
                  <c:v>2205463</c:v>
                </c:pt>
                <c:pt idx="2">
                  <c:v>2950203</c:v>
                </c:pt>
                <c:pt idx="3">
                  <c:v>3866644</c:v>
                </c:pt>
                <c:pt idx="4">
                  <c:v>4841551</c:v>
                </c:pt>
              </c:numCache>
            </c:numRef>
          </c:val>
          <c:extLst>
            <c:ext xmlns:c16="http://schemas.microsoft.com/office/drawing/2014/chart" uri="{C3380CC4-5D6E-409C-BE32-E72D297353CC}">
              <c16:uniqueId val="{00000000-1D55-4083-BC05-5B0642FBAA1C}"/>
            </c:ext>
          </c:extLst>
        </c:ser>
        <c:dLbls>
          <c:showLegendKey val="0"/>
          <c:showVal val="0"/>
          <c:showCatName val="0"/>
          <c:showSerName val="0"/>
          <c:showPercent val="0"/>
          <c:showBubbleSize val="0"/>
        </c:dLbls>
        <c:gapWidth val="30"/>
        <c:axId val="929115368"/>
        <c:axId val="929114056"/>
      </c:barChart>
      <c:lineChart>
        <c:grouping val="standard"/>
        <c:varyColors val="0"/>
        <c:ser>
          <c:idx val="1"/>
          <c:order val="1"/>
          <c:tx>
            <c:strRef>
              <c:f>'Fig 3.9'!$D$37</c:f>
              <c:strCache>
                <c:ptCount val="1"/>
                <c:pt idx="0">
                  <c:v>% of levelisation fund</c:v>
                </c:pt>
              </c:strCache>
            </c:strRef>
          </c:tx>
          <c:spPr>
            <a:ln w="28575" cap="rnd">
              <a:solidFill>
                <a:schemeClr val="accent4"/>
              </a:solidFill>
              <a:round/>
            </a:ln>
            <a:effectLst/>
          </c:spPr>
          <c:marker>
            <c:symbol val="circle"/>
            <c:size val="10"/>
            <c:spPr>
              <a:solidFill>
                <a:schemeClr val="accent4">
                  <a:lumMod val="60000"/>
                  <a:lumOff val="40000"/>
                </a:schemeClr>
              </a:solidFill>
              <a:ln w="9525">
                <a:solidFill>
                  <a:schemeClr val="accent4"/>
                </a:solidFill>
              </a:ln>
              <a:effectLst/>
            </c:spPr>
          </c:marker>
          <c:dLbls>
            <c:dLbl>
              <c:idx val="5"/>
              <c:layout>
                <c:manualLayout>
                  <c:x val="-5.107686174022652E-2"/>
                  <c:y val="-5.9360626318536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5E-4DAA-8353-E4911212043B}"/>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3.9'!$B$48:$B$52</c:f>
              <c:strCache>
                <c:ptCount val="5"/>
                <c:pt idx="0">
                  <c:v>SY11
(2020-21)</c:v>
                </c:pt>
                <c:pt idx="1">
                  <c:v>SY12
(2021-22)</c:v>
                </c:pt>
                <c:pt idx="2">
                  <c:v>SY13
(2022-23)</c:v>
                </c:pt>
                <c:pt idx="3">
                  <c:v>SY14
(2023-24)</c:v>
                </c:pt>
                <c:pt idx="4">
                  <c:v>SY15
(2024-25)</c:v>
                </c:pt>
              </c:strCache>
            </c:strRef>
          </c:cat>
          <c:val>
            <c:numRef>
              <c:f>'Fig 3.9'!$D$48:$D$52</c:f>
              <c:numCache>
                <c:formatCode>0.00%</c:formatCode>
                <c:ptCount val="5"/>
                <c:pt idx="0">
                  <c:v>1.8E-3</c:v>
                </c:pt>
                <c:pt idx="1">
                  <c:v>1.6999999999999999E-3</c:v>
                </c:pt>
                <c:pt idx="2">
                  <c:v>2.0304875232336574E-3</c:v>
                </c:pt>
                <c:pt idx="3">
                  <c:v>2.2000000000000001E-3</c:v>
                </c:pt>
                <c:pt idx="4">
                  <c:v>2.8054907354045085E-3</c:v>
                </c:pt>
              </c:numCache>
            </c:numRef>
          </c:val>
          <c:smooth val="0"/>
          <c:extLst>
            <c:ext xmlns:c16="http://schemas.microsoft.com/office/drawing/2014/chart" uri="{C3380CC4-5D6E-409C-BE32-E72D297353CC}">
              <c16:uniqueId val="{00000001-1D55-4083-BC05-5B0642FBAA1C}"/>
            </c:ext>
          </c:extLst>
        </c:ser>
        <c:dLbls>
          <c:showLegendKey val="0"/>
          <c:showVal val="0"/>
          <c:showCatName val="0"/>
          <c:showSerName val="0"/>
          <c:showPercent val="0"/>
          <c:showBubbleSize val="0"/>
        </c:dLbls>
        <c:marker val="1"/>
        <c:smooth val="0"/>
        <c:axId val="816757248"/>
        <c:axId val="816753640"/>
      </c:lineChart>
      <c:catAx>
        <c:axId val="929115368"/>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929114056"/>
        <c:crosses val="autoZero"/>
        <c:auto val="1"/>
        <c:lblAlgn val="ctr"/>
        <c:lblOffset val="100"/>
        <c:noMultiLvlLbl val="0"/>
      </c:catAx>
      <c:valAx>
        <c:axId val="929114056"/>
        <c:scaling>
          <c:orientation val="minMax"/>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US">
                    <a:solidFill>
                      <a:sysClr val="windowText" lastClr="000000"/>
                    </a:solidFill>
                  </a:rPr>
                  <a:t>Administrative costs (£m)</a:t>
                </a:r>
              </a:p>
            </c:rich>
          </c:tx>
          <c:layout>
            <c:manualLayout>
              <c:xMode val="edge"/>
              <c:yMode val="edge"/>
              <c:x val="9.3234435326515642E-3"/>
              <c:y val="0.2011328278512685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title>
        <c:numFmt formatCode="#,##0.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929115368"/>
        <c:crosses val="autoZero"/>
        <c:crossBetween val="between"/>
        <c:dispUnits>
          <c:builtInUnit val="millions"/>
          <c:dispUnitsLbl>
            <c:layout>
              <c:manualLayout>
                <c:xMode val="edge"/>
                <c:yMode val="edge"/>
                <c:x val="7.8386639862175294E-4"/>
                <c:y val="2.8268374531178034E-2"/>
              </c:manualLayout>
            </c:layout>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ptos" panose="020B0004020202020204" pitchFamily="34" charset="0"/>
                      <a:ea typeface="+mn-ea"/>
                      <a:cs typeface="+mn-cs"/>
                    </a:defRPr>
                  </a:pPr>
                  <a:r>
                    <a:rPr lang="en-GB"/>
                    <a:t> </a:t>
                  </a:r>
                </a:p>
              </c:rich>
            </c:tx>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dispUnitsLbl>
        </c:dispUnits>
      </c:valAx>
      <c:valAx>
        <c:axId val="816753640"/>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 of levelisation fund</a:t>
                </a:r>
              </a:p>
            </c:rich>
          </c:tx>
          <c:layout>
            <c:manualLayout>
              <c:xMode val="edge"/>
              <c:yMode val="edge"/>
              <c:x val="0.9661702392649073"/>
              <c:y val="0.2263216882915540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title>
        <c:numFmt formatCode="0.0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816757248"/>
        <c:crosses val="max"/>
        <c:crossBetween val="between"/>
      </c:valAx>
      <c:catAx>
        <c:axId val="816757248"/>
        <c:scaling>
          <c:orientation val="minMax"/>
        </c:scaling>
        <c:delete val="1"/>
        <c:axPos val="b"/>
        <c:numFmt formatCode="General" sourceLinked="1"/>
        <c:majorTickMark val="out"/>
        <c:minorTickMark val="none"/>
        <c:tickLblPos val="nextTo"/>
        <c:crossAx val="816753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4.5'!$B$42</c:f>
              <c:strCache>
                <c:ptCount val="1"/>
                <c:pt idx="0">
                  <c:v>≥90% meters verified</c:v>
                </c:pt>
              </c:strCache>
            </c:strRef>
          </c:tx>
          <c:spPr>
            <a:ln w="28575" cap="rnd">
              <a:solidFill>
                <a:schemeClr val="accent1"/>
              </a:solidFill>
              <a:round/>
            </a:ln>
            <a:effectLst/>
          </c:spPr>
          <c:marker>
            <c:symbol val="square"/>
            <c:size val="10"/>
            <c:spPr>
              <a:solidFill>
                <a:srgbClr val="11436D"/>
              </a:solidFill>
              <a:ln w="9525">
                <a:solidFill>
                  <a:schemeClr val="accent1"/>
                </a:solidFill>
              </a:ln>
              <a:effectLst/>
            </c:spPr>
          </c:marker>
          <c:cat>
            <c:strRef>
              <c:f>'Fig 4.5'!$C$34:$G$34</c:f>
              <c:strCache>
                <c:ptCount val="5"/>
                <c:pt idx="0">
                  <c:v>SY11
(2020-2021)</c:v>
                </c:pt>
                <c:pt idx="1">
                  <c:v>SY12 
(2021-2022)</c:v>
                </c:pt>
                <c:pt idx="2">
                  <c:v>SY13
(2022-2023)</c:v>
                </c:pt>
                <c:pt idx="3">
                  <c:v>SY14 
(2023-2024)</c:v>
                </c:pt>
                <c:pt idx="4">
                  <c:v>SY15
(2024-2025)</c:v>
                </c:pt>
              </c:strCache>
            </c:strRef>
          </c:cat>
          <c:val>
            <c:numRef>
              <c:f>'Fig 4.5'!$C$42:$G$42</c:f>
              <c:numCache>
                <c:formatCode>0.0%</c:formatCode>
                <c:ptCount val="5"/>
                <c:pt idx="0">
                  <c:v>0.33333333333333331</c:v>
                </c:pt>
                <c:pt idx="1">
                  <c:v>0.28000000000000003</c:v>
                </c:pt>
                <c:pt idx="2">
                  <c:v>0.61538461538461542</c:v>
                </c:pt>
                <c:pt idx="3">
                  <c:v>0.55000000000000004</c:v>
                </c:pt>
                <c:pt idx="4">
                  <c:v>0.58333333333333337</c:v>
                </c:pt>
              </c:numCache>
            </c:numRef>
          </c:val>
          <c:smooth val="0"/>
          <c:extLst>
            <c:ext xmlns:c16="http://schemas.microsoft.com/office/drawing/2014/chart" uri="{C3380CC4-5D6E-409C-BE32-E72D297353CC}">
              <c16:uniqueId val="{00000000-B404-441E-A616-3BD41C3F9C0D}"/>
            </c:ext>
          </c:extLst>
        </c:ser>
        <c:ser>
          <c:idx val="1"/>
          <c:order val="1"/>
          <c:tx>
            <c:strRef>
              <c:f>'Fig 4.5'!$B$43</c:f>
              <c:strCache>
                <c:ptCount val="1"/>
                <c:pt idx="0">
                  <c:v>≥80% meters verified</c:v>
                </c:pt>
              </c:strCache>
            </c:strRef>
          </c:tx>
          <c:spPr>
            <a:ln w="28575" cap="rnd">
              <a:solidFill>
                <a:srgbClr val="F56927"/>
              </a:solidFill>
              <a:round/>
            </a:ln>
            <a:effectLst/>
          </c:spPr>
          <c:marker>
            <c:symbol val="circle"/>
            <c:size val="10"/>
            <c:spPr>
              <a:solidFill>
                <a:srgbClr val="F56927"/>
              </a:solidFill>
              <a:ln w="9525">
                <a:solidFill>
                  <a:srgbClr val="F56927"/>
                </a:solidFill>
              </a:ln>
              <a:effectLst/>
            </c:spPr>
          </c:marker>
          <c:cat>
            <c:strRef>
              <c:f>'Fig 4.5'!$C$34:$G$34</c:f>
              <c:strCache>
                <c:ptCount val="5"/>
                <c:pt idx="0">
                  <c:v>SY11
(2020-2021)</c:v>
                </c:pt>
                <c:pt idx="1">
                  <c:v>SY12 
(2021-2022)</c:v>
                </c:pt>
                <c:pt idx="2">
                  <c:v>SY13
(2022-2023)</c:v>
                </c:pt>
                <c:pt idx="3">
                  <c:v>SY14 
(2023-2024)</c:v>
                </c:pt>
                <c:pt idx="4">
                  <c:v>SY15
(2024-2025)</c:v>
                </c:pt>
              </c:strCache>
            </c:strRef>
          </c:cat>
          <c:val>
            <c:numRef>
              <c:f>'Fig 4.5'!$C$43:$G$43</c:f>
              <c:numCache>
                <c:formatCode>0.0%</c:formatCode>
                <c:ptCount val="5"/>
                <c:pt idx="0">
                  <c:v>0.62962962962962965</c:v>
                </c:pt>
                <c:pt idx="1">
                  <c:v>0.56000000000000005</c:v>
                </c:pt>
                <c:pt idx="2">
                  <c:v>0.80769230769230771</c:v>
                </c:pt>
                <c:pt idx="3">
                  <c:v>0.75</c:v>
                </c:pt>
                <c:pt idx="4">
                  <c:v>0.83333333333333337</c:v>
                </c:pt>
              </c:numCache>
            </c:numRef>
          </c:val>
          <c:smooth val="0"/>
          <c:extLst>
            <c:ext xmlns:c16="http://schemas.microsoft.com/office/drawing/2014/chart" uri="{C3380CC4-5D6E-409C-BE32-E72D297353CC}">
              <c16:uniqueId val="{00000001-B404-441E-A616-3BD41C3F9C0D}"/>
            </c:ext>
          </c:extLst>
        </c:ser>
        <c:ser>
          <c:idx val="2"/>
          <c:order val="2"/>
          <c:tx>
            <c:strRef>
              <c:f>'Fig 4.5'!$B$44</c:f>
              <c:strCache>
                <c:ptCount val="1"/>
                <c:pt idx="0">
                  <c:v>≥70% meters verified</c:v>
                </c:pt>
              </c:strCache>
            </c:strRef>
          </c:tx>
          <c:spPr>
            <a:ln w="28575" cap="rnd">
              <a:solidFill>
                <a:srgbClr val="801650"/>
              </a:solidFill>
              <a:round/>
            </a:ln>
            <a:effectLst/>
          </c:spPr>
          <c:marker>
            <c:symbol val="triangle"/>
            <c:size val="10"/>
            <c:spPr>
              <a:solidFill>
                <a:srgbClr val="801650"/>
              </a:solidFill>
              <a:ln w="9525">
                <a:solidFill>
                  <a:srgbClr val="801650"/>
                </a:solidFill>
              </a:ln>
              <a:effectLst/>
            </c:spPr>
          </c:marker>
          <c:cat>
            <c:strRef>
              <c:f>'Fig 4.5'!$C$34:$G$34</c:f>
              <c:strCache>
                <c:ptCount val="5"/>
                <c:pt idx="0">
                  <c:v>SY11
(2020-2021)</c:v>
                </c:pt>
                <c:pt idx="1">
                  <c:v>SY12 
(2021-2022)</c:v>
                </c:pt>
                <c:pt idx="2">
                  <c:v>SY13
(2022-2023)</c:v>
                </c:pt>
                <c:pt idx="3">
                  <c:v>SY14 
(2023-2024)</c:v>
                </c:pt>
                <c:pt idx="4">
                  <c:v>SY15
(2024-2025)</c:v>
                </c:pt>
              </c:strCache>
            </c:strRef>
          </c:cat>
          <c:val>
            <c:numRef>
              <c:f>'Fig 4.5'!$C$44:$G$44</c:f>
              <c:numCache>
                <c:formatCode>0.0%</c:formatCode>
                <c:ptCount val="5"/>
                <c:pt idx="0">
                  <c:v>0.85185185185185186</c:v>
                </c:pt>
                <c:pt idx="1">
                  <c:v>0.8</c:v>
                </c:pt>
                <c:pt idx="2">
                  <c:v>0.84615384615384615</c:v>
                </c:pt>
                <c:pt idx="3">
                  <c:v>0.8</c:v>
                </c:pt>
                <c:pt idx="4">
                  <c:v>0.91666666666666663</c:v>
                </c:pt>
              </c:numCache>
            </c:numRef>
          </c:val>
          <c:smooth val="0"/>
          <c:extLst>
            <c:ext xmlns:c16="http://schemas.microsoft.com/office/drawing/2014/chart" uri="{C3380CC4-5D6E-409C-BE32-E72D297353CC}">
              <c16:uniqueId val="{00000002-B404-441E-A616-3BD41C3F9C0D}"/>
            </c:ext>
          </c:extLst>
        </c:ser>
        <c:dLbls>
          <c:showLegendKey val="0"/>
          <c:showVal val="0"/>
          <c:showCatName val="0"/>
          <c:showSerName val="0"/>
          <c:showPercent val="0"/>
          <c:showBubbleSize val="0"/>
        </c:dLbls>
        <c:marker val="1"/>
        <c:smooth val="0"/>
        <c:axId val="177260991"/>
        <c:axId val="177254751"/>
      </c:lineChart>
      <c:catAx>
        <c:axId val="17726099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177254751"/>
        <c:crosses val="autoZero"/>
        <c:auto val="1"/>
        <c:lblAlgn val="ctr"/>
        <c:lblOffset val="100"/>
        <c:noMultiLvlLbl val="0"/>
      </c:catAx>
      <c:valAx>
        <c:axId val="177254751"/>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Percentage of Licensees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177260991"/>
        <c:crosses val="autoZero"/>
        <c:crossBetween val="between"/>
      </c:valAx>
      <c:spPr>
        <a:noFill/>
        <a:ln>
          <a:noFill/>
        </a:ln>
        <a:effectLst/>
      </c:spPr>
    </c:plotArea>
    <c:legend>
      <c:legendPos val="b"/>
      <c:layout>
        <c:manualLayout>
          <c:xMode val="edge"/>
          <c:yMode val="edge"/>
          <c:x val="7.4369008594955682E-2"/>
          <c:y val="0.94338710130241332"/>
          <c:w val="0.85126198281008869"/>
          <c:h val="5.661289869758656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0344076697331"/>
          <c:y val="5.0925925925925923E-2"/>
          <c:w val="0.86470482235530333"/>
          <c:h val="0.75091629513581459"/>
        </c:manualLayout>
      </c:layout>
      <c:barChart>
        <c:barDir val="col"/>
        <c:grouping val="percentStacked"/>
        <c:varyColors val="0"/>
        <c:ser>
          <c:idx val="0"/>
          <c:order val="0"/>
          <c:tx>
            <c:strRef>
              <c:f>'Fig 4.6'!$C$42</c:f>
              <c:strCache>
                <c:ptCount val="1"/>
                <c:pt idx="0">
                  <c:v>Good</c:v>
                </c:pt>
              </c:strCache>
            </c:strRef>
          </c:tx>
          <c:spPr>
            <a:solidFill>
              <a:srgbClr val="26A197"/>
            </a:solidFill>
            <a:ln>
              <a:solidFill>
                <a:schemeClr val="tx1"/>
              </a:solidFill>
            </a:ln>
            <a:effectLst/>
          </c:spPr>
          <c:invertIfNegative val="0"/>
          <c:dLbls>
            <c:dLbl>
              <c:idx val="0"/>
              <c:tx>
                <c:rich>
                  <a:bodyPr/>
                  <a:lstStyle/>
                  <a:p>
                    <a:r>
                      <a:rPr lang="en-US" baseline="0"/>
                      <a:t>Good</a:t>
                    </a:r>
                  </a:p>
                  <a:p>
                    <a:fld id="{03C8316E-8327-4A50-997C-EC3E7D76A2ED}"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8896-4CA9-83D7-115AF5C7F58C}"/>
                </c:ext>
              </c:extLst>
            </c:dLbl>
            <c:dLbl>
              <c:idx val="1"/>
              <c:tx>
                <c:rich>
                  <a:bodyPr/>
                  <a:lstStyle/>
                  <a:p>
                    <a:r>
                      <a:rPr lang="en-US" baseline="0"/>
                      <a:t>Good</a:t>
                    </a:r>
                  </a:p>
                  <a:p>
                    <a:fld id="{24C58E31-E1AF-43D7-B53A-4F92C3087FDD}"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06C-4289-B2D6-1F724544680B}"/>
                </c:ext>
              </c:extLst>
            </c:dLbl>
            <c:dLbl>
              <c:idx val="2"/>
              <c:tx>
                <c:rich>
                  <a:bodyPr/>
                  <a:lstStyle/>
                  <a:p>
                    <a:r>
                      <a:rPr lang="en-US" baseline="0"/>
                      <a:t>Good</a:t>
                    </a:r>
                  </a:p>
                  <a:p>
                    <a:fld id="{8255DAF7-1F8D-4000-B351-F5F7675610C0}"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06C-4289-B2D6-1F724544680B}"/>
                </c:ext>
              </c:extLst>
            </c:dLbl>
            <c:dLbl>
              <c:idx val="3"/>
              <c:tx>
                <c:rich>
                  <a:bodyPr/>
                  <a:lstStyle/>
                  <a:p>
                    <a:r>
                      <a:rPr lang="en-US" baseline="0"/>
                      <a:t>Good</a:t>
                    </a:r>
                  </a:p>
                  <a:p>
                    <a:fld id="{063FC037-7AA9-41AC-8A41-4B6555641E9C}"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06C-4289-B2D6-1F724544680B}"/>
                </c:ext>
              </c:extLst>
            </c:dLbl>
            <c:dLbl>
              <c:idx val="4"/>
              <c:delete val="1"/>
              <c:extLst>
                <c:ext xmlns:c15="http://schemas.microsoft.com/office/drawing/2012/chart" uri="{CE6537A1-D6FC-4f65-9D91-7224C49458BB}"/>
                <c:ext xmlns:c16="http://schemas.microsoft.com/office/drawing/2014/chart" uri="{C3380CC4-5D6E-409C-BE32-E72D297353CC}">
                  <c16:uniqueId val="{00000004-706C-4289-B2D6-1F724544680B}"/>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4.6'!$B$43:$B$47</c:f>
              <c:strCache>
                <c:ptCount val="5"/>
                <c:pt idx="0">
                  <c:v>SY11
(2020-2021)</c:v>
                </c:pt>
                <c:pt idx="1">
                  <c:v>SY12
(2021-2022)</c:v>
                </c:pt>
                <c:pt idx="2">
                  <c:v>SY13
(2022-2023)</c:v>
                </c:pt>
                <c:pt idx="3">
                  <c:v>SY14
(2023-2024)</c:v>
                </c:pt>
                <c:pt idx="4">
                  <c:v>SY15
(2024-2025)</c:v>
                </c:pt>
              </c:strCache>
            </c:strRef>
          </c:cat>
          <c:val>
            <c:numRef>
              <c:f>'Fig 4.6'!$C$43:$C$47</c:f>
              <c:numCache>
                <c:formatCode>0.0%</c:formatCode>
                <c:ptCount val="5"/>
                <c:pt idx="0">
                  <c:v>0.66666666666666663</c:v>
                </c:pt>
                <c:pt idx="1">
                  <c:v>0.7142857142857143</c:v>
                </c:pt>
                <c:pt idx="2">
                  <c:v>0.14285714285714285</c:v>
                </c:pt>
                <c:pt idx="3">
                  <c:v>0.2</c:v>
                </c:pt>
                <c:pt idx="4">
                  <c:v>0</c:v>
                </c:pt>
              </c:numCache>
            </c:numRef>
          </c:val>
          <c:extLst>
            <c:ext xmlns:c16="http://schemas.microsoft.com/office/drawing/2014/chart" uri="{C3380CC4-5D6E-409C-BE32-E72D297353CC}">
              <c16:uniqueId val="{00000001-D67C-459D-8E56-1FF6FAF3E40D}"/>
            </c:ext>
          </c:extLst>
        </c:ser>
        <c:ser>
          <c:idx val="1"/>
          <c:order val="1"/>
          <c:tx>
            <c:strRef>
              <c:f>'Fig 4.6'!$D$42</c:f>
              <c:strCache>
                <c:ptCount val="1"/>
                <c:pt idx="0">
                  <c:v>Satisfactory</c:v>
                </c:pt>
              </c:strCache>
            </c:strRef>
          </c:tx>
          <c:spPr>
            <a:solidFill>
              <a:schemeClr val="accent1"/>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8896-4CA9-83D7-115AF5C7F58C}"/>
                </c:ext>
              </c:extLst>
            </c:dLbl>
            <c:dLbl>
              <c:idx val="1"/>
              <c:tx>
                <c:rich>
                  <a:bodyPr/>
                  <a:lstStyle/>
                  <a:p>
                    <a:r>
                      <a:rPr lang="en-US" baseline="0"/>
                      <a:t>Satisfactory</a:t>
                    </a:r>
                  </a:p>
                  <a:p>
                    <a:fld id="{E5820DBF-0D22-4092-B1F0-6D7B9339B027}"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706C-4289-B2D6-1F724544680B}"/>
                </c:ext>
              </c:extLst>
            </c:dLbl>
            <c:dLbl>
              <c:idx val="2"/>
              <c:tx>
                <c:rich>
                  <a:bodyPr/>
                  <a:lstStyle/>
                  <a:p>
                    <a:r>
                      <a:rPr lang="en-US" baseline="0"/>
                      <a:t>Satisfactory</a:t>
                    </a:r>
                  </a:p>
                  <a:p>
                    <a:fld id="{94280BB2-ED51-4134-A291-355F87155692}"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06C-4289-B2D6-1F724544680B}"/>
                </c:ext>
              </c:extLst>
            </c:dLbl>
            <c:dLbl>
              <c:idx val="3"/>
              <c:tx>
                <c:rich>
                  <a:bodyPr/>
                  <a:lstStyle/>
                  <a:p>
                    <a:r>
                      <a:rPr lang="en-US" baseline="0"/>
                      <a:t>Satisfactory</a:t>
                    </a:r>
                  </a:p>
                  <a:p>
                    <a:r>
                      <a:rPr lang="en-US" baseline="0"/>
                      <a:t>60%</a:t>
                    </a:r>
                    <a:endParaRPr lang="en-US"/>
                  </a:p>
                </c:rich>
              </c:tx>
              <c:dLblPos val="ctr"/>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C-4289-B2D6-1F724544680B}"/>
                </c:ext>
              </c:extLst>
            </c:dLbl>
            <c:dLbl>
              <c:idx val="4"/>
              <c:tx>
                <c:rich>
                  <a:bodyPr/>
                  <a:lstStyle/>
                  <a:p>
                    <a:r>
                      <a:rPr lang="en-US"/>
                      <a:t>Satisfactory</a:t>
                    </a:r>
                  </a:p>
                  <a:p>
                    <a:fld id="{705F72C9-2508-4439-B637-FC02BD5B92F7}"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706C-4289-B2D6-1F724544680B}"/>
                </c:ext>
              </c:extLst>
            </c:dLbl>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4.6'!$B$43:$B$47</c:f>
              <c:strCache>
                <c:ptCount val="5"/>
                <c:pt idx="0">
                  <c:v>SY11
(2020-2021)</c:v>
                </c:pt>
                <c:pt idx="1">
                  <c:v>SY12
(2021-2022)</c:v>
                </c:pt>
                <c:pt idx="2">
                  <c:v>SY13
(2022-2023)</c:v>
                </c:pt>
                <c:pt idx="3">
                  <c:v>SY14
(2023-2024)</c:v>
                </c:pt>
                <c:pt idx="4">
                  <c:v>SY15
(2024-2025)</c:v>
                </c:pt>
              </c:strCache>
            </c:strRef>
          </c:cat>
          <c:val>
            <c:numRef>
              <c:f>'Fig 4.6'!$D$43:$D$47</c:f>
              <c:numCache>
                <c:formatCode>0.0%</c:formatCode>
                <c:ptCount val="5"/>
                <c:pt idx="0">
                  <c:v>0</c:v>
                </c:pt>
                <c:pt idx="1">
                  <c:v>0.14285714285714285</c:v>
                </c:pt>
                <c:pt idx="2">
                  <c:v>0.5714285714285714</c:v>
                </c:pt>
                <c:pt idx="3">
                  <c:v>0.6</c:v>
                </c:pt>
                <c:pt idx="4">
                  <c:v>0.2</c:v>
                </c:pt>
              </c:numCache>
            </c:numRef>
          </c:val>
          <c:extLst>
            <c:ext xmlns:c16="http://schemas.microsoft.com/office/drawing/2014/chart" uri="{C3380CC4-5D6E-409C-BE32-E72D297353CC}">
              <c16:uniqueId val="{00000003-D67C-459D-8E56-1FF6FAF3E40D}"/>
            </c:ext>
          </c:extLst>
        </c:ser>
        <c:ser>
          <c:idx val="2"/>
          <c:order val="2"/>
          <c:tx>
            <c:strRef>
              <c:f>'Fig 4.6'!$E$42</c:f>
              <c:strCache>
                <c:ptCount val="1"/>
                <c:pt idx="0">
                  <c:v>Weak</c:v>
                </c:pt>
              </c:strCache>
            </c:strRef>
          </c:tx>
          <c:spPr>
            <a:solidFill>
              <a:schemeClr val="accent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896-4CA9-83D7-115AF5C7F58C}"/>
                </c:ext>
              </c:extLst>
            </c:dLbl>
            <c:dLbl>
              <c:idx val="1"/>
              <c:delete val="1"/>
              <c:extLst>
                <c:ext xmlns:c15="http://schemas.microsoft.com/office/drawing/2012/chart" uri="{CE6537A1-D6FC-4f65-9D91-7224C49458BB}"/>
                <c:ext xmlns:c16="http://schemas.microsoft.com/office/drawing/2014/chart" uri="{C3380CC4-5D6E-409C-BE32-E72D297353CC}">
                  <c16:uniqueId val="{0000000B-706C-4289-B2D6-1F724544680B}"/>
                </c:ext>
              </c:extLst>
            </c:dLbl>
            <c:dLbl>
              <c:idx val="2"/>
              <c:tx>
                <c:rich>
                  <a:bodyPr/>
                  <a:lstStyle/>
                  <a:p>
                    <a:r>
                      <a:rPr lang="en-US"/>
                      <a:t>Weak</a:t>
                    </a:r>
                  </a:p>
                  <a:p>
                    <a:fld id="{1B9D009D-843A-41F1-B6FF-97BF498DC9A6}" type="VALUE">
                      <a:rPr lang="en-US"/>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706C-4289-B2D6-1F724544680B}"/>
                </c:ext>
              </c:extLst>
            </c:dLbl>
            <c:dLbl>
              <c:idx val="3"/>
              <c:tx>
                <c:rich>
                  <a:bodyPr/>
                  <a:lstStyle/>
                  <a:p>
                    <a:r>
                      <a:rPr lang="en-US" baseline="0"/>
                      <a:t>Weak</a:t>
                    </a:r>
                  </a:p>
                  <a:p>
                    <a:fld id="{4F02D8AA-2957-42FE-9324-E81AFCF0BFFA}"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706C-4289-B2D6-1F724544680B}"/>
                </c:ext>
              </c:extLst>
            </c:dLbl>
            <c:dLbl>
              <c:idx val="4"/>
              <c:tx>
                <c:rich>
                  <a:bodyPr/>
                  <a:lstStyle/>
                  <a:p>
                    <a:r>
                      <a:rPr lang="en-US"/>
                      <a:t>Weak</a:t>
                    </a:r>
                  </a:p>
                  <a:p>
                    <a:fld id="{FC44321F-77D4-45E8-9E69-C9F46A92930E}"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706C-4289-B2D6-1F724544680B}"/>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4.6'!$B$43:$B$47</c:f>
              <c:strCache>
                <c:ptCount val="5"/>
                <c:pt idx="0">
                  <c:v>SY11
(2020-2021)</c:v>
                </c:pt>
                <c:pt idx="1">
                  <c:v>SY12
(2021-2022)</c:v>
                </c:pt>
                <c:pt idx="2">
                  <c:v>SY13
(2022-2023)</c:v>
                </c:pt>
                <c:pt idx="3">
                  <c:v>SY14
(2023-2024)</c:v>
                </c:pt>
                <c:pt idx="4">
                  <c:v>SY15
(2024-2025)</c:v>
                </c:pt>
              </c:strCache>
            </c:strRef>
          </c:cat>
          <c:val>
            <c:numRef>
              <c:f>'Fig 4.6'!$E$43:$E$47</c:f>
              <c:numCache>
                <c:formatCode>0.0%</c:formatCode>
                <c:ptCount val="5"/>
                <c:pt idx="0">
                  <c:v>0</c:v>
                </c:pt>
                <c:pt idx="1">
                  <c:v>0</c:v>
                </c:pt>
                <c:pt idx="2">
                  <c:v>0.2857142857142857</c:v>
                </c:pt>
                <c:pt idx="3">
                  <c:v>0.1</c:v>
                </c:pt>
                <c:pt idx="4">
                  <c:v>0.6</c:v>
                </c:pt>
              </c:numCache>
            </c:numRef>
          </c:val>
          <c:extLst>
            <c:ext xmlns:c16="http://schemas.microsoft.com/office/drawing/2014/chart" uri="{C3380CC4-5D6E-409C-BE32-E72D297353CC}">
              <c16:uniqueId val="{00000005-D67C-459D-8E56-1FF6FAF3E40D}"/>
            </c:ext>
          </c:extLst>
        </c:ser>
        <c:ser>
          <c:idx val="3"/>
          <c:order val="3"/>
          <c:tx>
            <c:strRef>
              <c:f>'Fig 4.6'!$F$42</c:f>
              <c:strCache>
                <c:ptCount val="1"/>
                <c:pt idx="0">
                  <c:v>Unsatisfactory</c:v>
                </c:pt>
              </c:strCache>
            </c:strRef>
          </c:tx>
          <c:spPr>
            <a:solidFill>
              <a:schemeClr val="accent3"/>
            </a:solidFill>
            <a:ln>
              <a:solidFill>
                <a:schemeClr val="tx1"/>
              </a:solidFill>
            </a:ln>
            <a:effectLst/>
          </c:spPr>
          <c:invertIfNegative val="0"/>
          <c:dLbls>
            <c:dLbl>
              <c:idx val="0"/>
              <c:tx>
                <c:rich>
                  <a:bodyPr/>
                  <a:lstStyle/>
                  <a:p>
                    <a:r>
                      <a:rPr lang="en-US" sz="1100" baseline="0"/>
                      <a:t>Unsatisfactory</a:t>
                    </a:r>
                  </a:p>
                  <a:p>
                    <a:fld id="{0AB0D6BA-2D9E-4C39-BA78-B6D6B0F388E2}"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896-4CA9-83D7-115AF5C7F58C}"/>
                </c:ext>
              </c:extLst>
            </c:dLbl>
            <c:dLbl>
              <c:idx val="1"/>
              <c:tx>
                <c:rich>
                  <a:bodyPr/>
                  <a:lstStyle/>
                  <a:p>
                    <a:r>
                      <a:rPr lang="en-US" sz="1100" baseline="0"/>
                      <a:t>Unsatisfactory</a:t>
                    </a:r>
                  </a:p>
                  <a:p>
                    <a:fld id="{F35DD419-1EB9-416A-84C3-03F2F8617A7B}"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706C-4289-B2D6-1F724544680B}"/>
                </c:ext>
              </c:extLst>
            </c:dLbl>
            <c:dLbl>
              <c:idx val="2"/>
              <c:delete val="1"/>
              <c:extLst>
                <c:ext xmlns:c15="http://schemas.microsoft.com/office/drawing/2012/chart" uri="{CE6537A1-D6FC-4f65-9D91-7224C49458BB}"/>
                <c:ext xmlns:c16="http://schemas.microsoft.com/office/drawing/2014/chart" uri="{C3380CC4-5D6E-409C-BE32-E72D297353CC}">
                  <c16:uniqueId val="{00000011-706C-4289-B2D6-1F724544680B}"/>
                </c:ext>
              </c:extLst>
            </c:dLbl>
            <c:dLbl>
              <c:idx val="3"/>
              <c:tx>
                <c:rich>
                  <a:bodyPr/>
                  <a:lstStyle/>
                  <a:p>
                    <a:r>
                      <a:rPr lang="en-US" sz="1100" baseline="0"/>
                      <a:t>Unsatisfactory</a:t>
                    </a:r>
                  </a:p>
                  <a:p>
                    <a:fld id="{A4046C04-9A44-44DE-8673-2F1F3FDD37FF}"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706C-4289-B2D6-1F724544680B}"/>
                </c:ext>
              </c:extLst>
            </c:dLbl>
            <c:dLbl>
              <c:idx val="4"/>
              <c:tx>
                <c:rich>
                  <a:bodyPr/>
                  <a:lstStyle/>
                  <a:p>
                    <a:r>
                      <a:rPr lang="en-US" sz="1100"/>
                      <a:t>Unsatisfactory</a:t>
                    </a:r>
                  </a:p>
                  <a:p>
                    <a:fld id="{7A97F30F-9C68-4015-8B3E-2039891F76B7}"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706C-4289-B2D6-1F724544680B}"/>
                </c:ext>
              </c:extLst>
            </c:dLbl>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4.6'!$B$43:$B$47</c:f>
              <c:strCache>
                <c:ptCount val="5"/>
                <c:pt idx="0">
                  <c:v>SY11
(2020-2021)</c:v>
                </c:pt>
                <c:pt idx="1">
                  <c:v>SY12
(2021-2022)</c:v>
                </c:pt>
                <c:pt idx="2">
                  <c:v>SY13
(2022-2023)</c:v>
                </c:pt>
                <c:pt idx="3">
                  <c:v>SY14
(2023-2024)</c:v>
                </c:pt>
                <c:pt idx="4">
                  <c:v>SY15
(2024-2025)</c:v>
                </c:pt>
              </c:strCache>
            </c:strRef>
          </c:cat>
          <c:val>
            <c:numRef>
              <c:f>'Fig 4.6'!$F$43:$F$47</c:f>
              <c:numCache>
                <c:formatCode>0.0%</c:formatCode>
                <c:ptCount val="5"/>
                <c:pt idx="0">
                  <c:v>0.16666666666666666</c:v>
                </c:pt>
                <c:pt idx="1">
                  <c:v>0.14285714285714285</c:v>
                </c:pt>
                <c:pt idx="2">
                  <c:v>0</c:v>
                </c:pt>
                <c:pt idx="3">
                  <c:v>0.1</c:v>
                </c:pt>
                <c:pt idx="4">
                  <c:v>0.2</c:v>
                </c:pt>
              </c:numCache>
            </c:numRef>
          </c:val>
          <c:extLst>
            <c:ext xmlns:c16="http://schemas.microsoft.com/office/drawing/2014/chart" uri="{C3380CC4-5D6E-409C-BE32-E72D297353CC}">
              <c16:uniqueId val="{00000007-D67C-459D-8E56-1FF6FAF3E40D}"/>
            </c:ext>
          </c:extLst>
        </c:ser>
        <c:ser>
          <c:idx val="4"/>
          <c:order val="4"/>
          <c:tx>
            <c:strRef>
              <c:f>'Fig 4.6'!$G$42</c:f>
              <c:strCache>
                <c:ptCount val="1"/>
                <c:pt idx="0">
                  <c:v>No Rating</c:v>
                </c:pt>
              </c:strCache>
            </c:strRef>
          </c:tx>
          <c:spPr>
            <a:solidFill>
              <a:schemeClr val="accent5"/>
            </a:solidFill>
            <a:ln>
              <a:solidFill>
                <a:schemeClr val="tx1"/>
              </a:solidFill>
            </a:ln>
            <a:effectLst/>
          </c:spPr>
          <c:invertIfNegative val="0"/>
          <c:dLbls>
            <c:dLbl>
              <c:idx val="0"/>
              <c:tx>
                <c:rich>
                  <a:bodyPr/>
                  <a:lstStyle/>
                  <a:p>
                    <a:r>
                      <a:rPr lang="en-US" baseline="0"/>
                      <a:t>No rating</a:t>
                    </a:r>
                  </a:p>
                  <a:p>
                    <a:fld id="{917CFEA6-1D59-4541-945B-28485B742B99}"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896-4CA9-83D7-115AF5C7F58C}"/>
                </c:ext>
              </c:extLst>
            </c:dLbl>
            <c:dLbl>
              <c:idx val="1"/>
              <c:delete val="1"/>
              <c:extLst>
                <c:ext xmlns:c15="http://schemas.microsoft.com/office/drawing/2012/chart" uri="{CE6537A1-D6FC-4f65-9D91-7224C49458BB}"/>
                <c:ext xmlns:c16="http://schemas.microsoft.com/office/drawing/2014/chart" uri="{C3380CC4-5D6E-409C-BE32-E72D297353CC}">
                  <c16:uniqueId val="{00000015-706C-4289-B2D6-1F724544680B}"/>
                </c:ext>
              </c:extLst>
            </c:dLbl>
            <c:dLbl>
              <c:idx val="2"/>
              <c:delete val="1"/>
              <c:extLst>
                <c:ext xmlns:c15="http://schemas.microsoft.com/office/drawing/2012/chart" uri="{CE6537A1-D6FC-4f65-9D91-7224C49458BB}"/>
                <c:ext xmlns:c16="http://schemas.microsoft.com/office/drawing/2014/chart" uri="{C3380CC4-5D6E-409C-BE32-E72D297353CC}">
                  <c16:uniqueId val="{00000016-706C-4289-B2D6-1F724544680B}"/>
                </c:ext>
              </c:extLst>
            </c:dLbl>
            <c:dLbl>
              <c:idx val="3"/>
              <c:delete val="1"/>
              <c:extLst>
                <c:ext xmlns:c15="http://schemas.microsoft.com/office/drawing/2012/chart" uri="{CE6537A1-D6FC-4f65-9D91-7224C49458BB}"/>
                <c:ext xmlns:c16="http://schemas.microsoft.com/office/drawing/2014/chart" uri="{C3380CC4-5D6E-409C-BE32-E72D297353CC}">
                  <c16:uniqueId val="{00000017-706C-4289-B2D6-1F724544680B}"/>
                </c:ext>
              </c:extLst>
            </c:dLbl>
            <c:dLbl>
              <c:idx val="4"/>
              <c:delete val="1"/>
              <c:extLst>
                <c:ext xmlns:c15="http://schemas.microsoft.com/office/drawing/2012/chart" uri="{CE6537A1-D6FC-4f65-9D91-7224C49458BB}"/>
                <c:ext xmlns:c16="http://schemas.microsoft.com/office/drawing/2014/chart" uri="{C3380CC4-5D6E-409C-BE32-E72D297353CC}">
                  <c16:uniqueId val="{00000018-706C-4289-B2D6-1F724544680B}"/>
                </c:ext>
              </c:extLst>
            </c:dLbl>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4.6'!$B$43:$B$47</c:f>
              <c:strCache>
                <c:ptCount val="5"/>
                <c:pt idx="0">
                  <c:v>SY11
(2020-2021)</c:v>
                </c:pt>
                <c:pt idx="1">
                  <c:v>SY12
(2021-2022)</c:v>
                </c:pt>
                <c:pt idx="2">
                  <c:v>SY13
(2022-2023)</c:v>
                </c:pt>
                <c:pt idx="3">
                  <c:v>SY14
(2023-2024)</c:v>
                </c:pt>
                <c:pt idx="4">
                  <c:v>SY15
(2024-2025)</c:v>
                </c:pt>
              </c:strCache>
            </c:strRef>
          </c:cat>
          <c:val>
            <c:numRef>
              <c:f>'Fig 4.6'!$G$43:$G$47</c:f>
              <c:numCache>
                <c:formatCode>0.0%</c:formatCode>
                <c:ptCount val="5"/>
                <c:pt idx="0">
                  <c:v>0.16666666666666666</c:v>
                </c:pt>
                <c:pt idx="1">
                  <c:v>0</c:v>
                </c:pt>
                <c:pt idx="2">
                  <c:v>0</c:v>
                </c:pt>
                <c:pt idx="3">
                  <c:v>0</c:v>
                </c:pt>
                <c:pt idx="4">
                  <c:v>0</c:v>
                </c:pt>
              </c:numCache>
            </c:numRef>
          </c:val>
          <c:extLst>
            <c:ext xmlns:c16="http://schemas.microsoft.com/office/drawing/2014/chart" uri="{C3380CC4-5D6E-409C-BE32-E72D297353CC}">
              <c16:uniqueId val="{00000009-D67C-459D-8E56-1FF6FAF3E40D}"/>
            </c:ext>
          </c:extLst>
        </c:ser>
        <c:dLbls>
          <c:dLblPos val="ctr"/>
          <c:showLegendKey val="0"/>
          <c:showVal val="1"/>
          <c:showCatName val="0"/>
          <c:showSerName val="0"/>
          <c:showPercent val="0"/>
          <c:showBubbleSize val="0"/>
        </c:dLbls>
        <c:gapWidth val="20"/>
        <c:overlap val="100"/>
        <c:axId val="50492992"/>
        <c:axId val="50493472"/>
      </c:barChart>
      <c:catAx>
        <c:axId val="50492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50493472"/>
        <c:crosses val="autoZero"/>
        <c:auto val="1"/>
        <c:lblAlgn val="ctr"/>
        <c:lblOffset val="100"/>
        <c:noMultiLvlLbl val="0"/>
      </c:catAx>
      <c:valAx>
        <c:axId val="50493472"/>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Percentage of audits</a:t>
                </a:r>
              </a:p>
            </c:rich>
          </c:tx>
          <c:layout>
            <c:manualLayout>
              <c:xMode val="edge"/>
              <c:yMode val="edge"/>
              <c:x val="1.0142487980253294E-2"/>
              <c:y val="0.269459755030621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50492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8942979171305"/>
          <c:y val="5.0925925925925923E-2"/>
          <c:w val="0.88262056960103641"/>
          <c:h val="0.76067298571690611"/>
        </c:manualLayout>
      </c:layout>
      <c:barChart>
        <c:barDir val="col"/>
        <c:grouping val="percentStacked"/>
        <c:varyColors val="0"/>
        <c:ser>
          <c:idx val="0"/>
          <c:order val="0"/>
          <c:tx>
            <c:strRef>
              <c:f>'Fig 5.1'!$C$42</c:f>
              <c:strCache>
                <c:ptCount val="1"/>
                <c:pt idx="0">
                  <c:v>Good</c:v>
                </c:pt>
              </c:strCache>
            </c:strRef>
          </c:tx>
          <c:spPr>
            <a:solidFill>
              <a:schemeClr val="accent2"/>
            </a:solidFill>
            <a:ln>
              <a:solidFill>
                <a:schemeClr val="tx1"/>
              </a:solidFill>
            </a:ln>
            <a:effectLst/>
          </c:spPr>
          <c:invertIfNegative val="0"/>
          <c:dLbls>
            <c:dLbl>
              <c:idx val="0"/>
              <c:layout>
                <c:manualLayout>
                  <c:x val="9.0796543691415446E-2"/>
                  <c:y val="-0.13260745671470214"/>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221-4576-9008-D4A3CC1024A3}"/>
                </c:ext>
              </c:extLst>
            </c:dLbl>
            <c:dLbl>
              <c:idx val="1"/>
              <c:delete val="1"/>
              <c:extLst>
                <c:ext xmlns:c15="http://schemas.microsoft.com/office/drawing/2012/chart" uri="{CE6537A1-D6FC-4f65-9D91-7224C49458BB}"/>
                <c:ext xmlns:c16="http://schemas.microsoft.com/office/drawing/2014/chart" uri="{C3380CC4-5D6E-409C-BE32-E72D297353CC}">
                  <c16:uniqueId val="{00000001-86B2-484E-94F5-3B9E41838587}"/>
                </c:ext>
              </c:extLst>
            </c:dLbl>
            <c:dLbl>
              <c:idx val="2"/>
              <c:delete val="1"/>
              <c:extLst>
                <c:ext xmlns:c15="http://schemas.microsoft.com/office/drawing/2012/chart" uri="{CE6537A1-D6FC-4f65-9D91-7224C49458BB}"/>
                <c:ext xmlns:c16="http://schemas.microsoft.com/office/drawing/2014/chart" uri="{C3380CC4-5D6E-409C-BE32-E72D297353CC}">
                  <c16:uniqueId val="{00000002-86B2-484E-94F5-3B9E41838587}"/>
                </c:ext>
              </c:extLst>
            </c:dLbl>
            <c:dLbl>
              <c:idx val="3"/>
              <c:layout>
                <c:manualLayout>
                  <c:x val="-8.5492318374838311E-2"/>
                  <c:y val="-0.18063184616908814"/>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86B2-484E-94F5-3B9E41838587}"/>
                </c:ext>
              </c:extLst>
            </c:dLbl>
            <c:dLbl>
              <c:idx val="4"/>
              <c:layout>
                <c:manualLayout>
                  <c:x val="-8.9065978626137757E-2"/>
                  <c:y val="-0.17307696675675519"/>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6B2-484E-94F5-3B9E41838587}"/>
                </c:ext>
              </c:extLst>
            </c:dLbl>
            <c:spPr>
              <a:noFill/>
              <a:ln>
                <a:noFill/>
              </a:ln>
              <a:effectLst/>
            </c:spPr>
            <c:txPr>
              <a:bodyPr rot="-5400000" spcFirstLastPara="1" vertOverflow="ellipsis" wrap="square" anchor="ctr" anchorCtr="1"/>
              <a:lstStyle/>
              <a:p>
                <a:pPr>
                  <a:defRPr sz="1200" b="1" i="0" u="none" strike="noStrike" kern="1200" baseline="0">
                    <a:solidFill>
                      <a:schemeClr val="tx1"/>
                    </a:solidFill>
                    <a:latin typeface="Aptos" panose="020B0004020202020204" pitchFamily="34" charset="0"/>
                    <a:ea typeface="+mn-ea"/>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5.1'!$B$43:$B$47</c:f>
              <c:strCache>
                <c:ptCount val="5"/>
                <c:pt idx="0">
                  <c:v>SY11
(2020-2021)</c:v>
                </c:pt>
                <c:pt idx="1">
                  <c:v>SY12
(2021-2022)</c:v>
                </c:pt>
                <c:pt idx="2">
                  <c:v>SY13
(2022-2023)</c:v>
                </c:pt>
                <c:pt idx="3">
                  <c:v>SY14
(2023-2024)</c:v>
                </c:pt>
                <c:pt idx="4">
                  <c:v>SY15
(2024-2025)</c:v>
                </c:pt>
              </c:strCache>
            </c:strRef>
          </c:cat>
          <c:val>
            <c:numRef>
              <c:f>'Fig 5.1'!$C$43:$C$47</c:f>
              <c:numCache>
                <c:formatCode>0.0%</c:formatCode>
                <c:ptCount val="5"/>
                <c:pt idx="0">
                  <c:v>1.1494252873563218E-2</c:v>
                </c:pt>
                <c:pt idx="1">
                  <c:v>0</c:v>
                </c:pt>
                <c:pt idx="2">
                  <c:v>0</c:v>
                </c:pt>
                <c:pt idx="3">
                  <c:v>0.02</c:v>
                </c:pt>
                <c:pt idx="4">
                  <c:v>3.0303030303030304E-2</c:v>
                </c:pt>
              </c:numCache>
            </c:numRef>
          </c:val>
          <c:extLst>
            <c:ext xmlns:c16="http://schemas.microsoft.com/office/drawing/2014/chart" uri="{C3380CC4-5D6E-409C-BE32-E72D297353CC}">
              <c16:uniqueId val="{00000005-86B2-484E-94F5-3B9E41838587}"/>
            </c:ext>
          </c:extLst>
        </c:ser>
        <c:ser>
          <c:idx val="1"/>
          <c:order val="1"/>
          <c:tx>
            <c:strRef>
              <c:f>'Fig 5.1'!$D$42</c:f>
              <c:strCache>
                <c:ptCount val="1"/>
                <c:pt idx="0">
                  <c:v>Satisfactory</c:v>
                </c:pt>
              </c:strCache>
            </c:strRef>
          </c:tx>
          <c:spPr>
            <a:solidFill>
              <a:schemeClr val="accent1"/>
            </a:solidFill>
            <a:ln>
              <a:solidFill>
                <a:schemeClr val="tx1"/>
              </a:solidFill>
            </a:ln>
            <a:effectLst/>
          </c:spPr>
          <c:invertIfNegative val="0"/>
          <c:dLbls>
            <c:dLbl>
              <c:idx val="0"/>
              <c:tx>
                <c:rich>
                  <a:bodyPr/>
                  <a:lstStyle/>
                  <a:p>
                    <a:r>
                      <a:rPr lang="en-US"/>
                      <a:t>Satisfactory</a:t>
                    </a:r>
                  </a:p>
                  <a:p>
                    <a:fld id="{7E4C242D-5F88-4641-ACA4-6ED05011E2EE}"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5EDB-4374-B291-1AE178D6D571}"/>
                </c:ext>
              </c:extLst>
            </c:dLbl>
            <c:dLbl>
              <c:idx val="1"/>
              <c:tx>
                <c:rich>
                  <a:bodyPr/>
                  <a:lstStyle/>
                  <a:p>
                    <a:r>
                      <a:rPr lang="en-US"/>
                      <a:t>Satisfactory</a:t>
                    </a:r>
                  </a:p>
                  <a:p>
                    <a:fld id="{EF9BCC6F-8F23-4DF3-8398-526A128E3C80}"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5EDB-4374-B291-1AE178D6D571}"/>
                </c:ext>
              </c:extLst>
            </c:dLbl>
            <c:dLbl>
              <c:idx val="2"/>
              <c:tx>
                <c:rich>
                  <a:bodyPr/>
                  <a:lstStyle/>
                  <a:p>
                    <a:r>
                      <a:rPr lang="en-US"/>
                      <a:t>Satisfactory</a:t>
                    </a:r>
                  </a:p>
                  <a:p>
                    <a:fld id="{5AD78EE8-9CA9-45D8-99BD-B37FBC8BC63B}"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5EDB-4374-B291-1AE178D6D571}"/>
                </c:ext>
              </c:extLst>
            </c:dLbl>
            <c:dLbl>
              <c:idx val="3"/>
              <c:tx>
                <c:rich>
                  <a:bodyPr/>
                  <a:lstStyle/>
                  <a:p>
                    <a:r>
                      <a:rPr lang="en-US"/>
                      <a:t>Satisfactory</a:t>
                    </a:r>
                  </a:p>
                  <a:p>
                    <a:fld id="{6FDE9E4F-B264-478D-9F99-6BAB2B44F092}"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5EDB-4374-B291-1AE178D6D571}"/>
                </c:ext>
              </c:extLst>
            </c:dLbl>
            <c:dLbl>
              <c:idx val="4"/>
              <c:tx>
                <c:rich>
                  <a:bodyPr/>
                  <a:lstStyle/>
                  <a:p>
                    <a:r>
                      <a:rPr lang="en-US"/>
                      <a:t>Satisfactory</a:t>
                    </a:r>
                  </a:p>
                  <a:p>
                    <a:fld id="{5746E7FF-B82E-4956-9FEC-B1F5833BE300}"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5EDB-4374-B291-1AE178D6D571}"/>
                </c:ext>
              </c:extLst>
            </c:dLbl>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5.1'!$B$43:$B$47</c:f>
              <c:strCache>
                <c:ptCount val="5"/>
                <c:pt idx="0">
                  <c:v>SY11
(2020-2021)</c:v>
                </c:pt>
                <c:pt idx="1">
                  <c:v>SY12
(2021-2022)</c:v>
                </c:pt>
                <c:pt idx="2">
                  <c:v>SY13
(2022-2023)</c:v>
                </c:pt>
                <c:pt idx="3">
                  <c:v>SY14
(2023-2024)</c:v>
                </c:pt>
                <c:pt idx="4">
                  <c:v>SY15
(2024-2025)</c:v>
                </c:pt>
              </c:strCache>
            </c:strRef>
          </c:cat>
          <c:val>
            <c:numRef>
              <c:f>'Fig 5.1'!$D$43:$D$47</c:f>
              <c:numCache>
                <c:formatCode>0.0%</c:formatCode>
                <c:ptCount val="5"/>
                <c:pt idx="0">
                  <c:v>0.33333333333333331</c:v>
                </c:pt>
                <c:pt idx="1">
                  <c:v>8.5714285714285715E-2</c:v>
                </c:pt>
                <c:pt idx="2">
                  <c:v>0.22</c:v>
                </c:pt>
                <c:pt idx="3">
                  <c:v>0.18</c:v>
                </c:pt>
                <c:pt idx="4">
                  <c:v>0.18181818181818182</c:v>
                </c:pt>
              </c:numCache>
            </c:numRef>
          </c:val>
          <c:extLst>
            <c:ext xmlns:c16="http://schemas.microsoft.com/office/drawing/2014/chart" uri="{C3380CC4-5D6E-409C-BE32-E72D297353CC}">
              <c16:uniqueId val="{0000000B-86B2-484E-94F5-3B9E41838587}"/>
            </c:ext>
          </c:extLst>
        </c:ser>
        <c:ser>
          <c:idx val="2"/>
          <c:order val="2"/>
          <c:tx>
            <c:strRef>
              <c:f>'Fig 5.1'!$B$43:$B$47</c:f>
              <c:strCache>
                <c:ptCount val="5"/>
                <c:pt idx="0">
                  <c:v>SY11
(2020-2021)</c:v>
                </c:pt>
                <c:pt idx="1">
                  <c:v>SY12
(2021-2022)</c:v>
                </c:pt>
                <c:pt idx="2">
                  <c:v>SY13
(2022-2023)</c:v>
                </c:pt>
                <c:pt idx="3">
                  <c:v>SY14
(2023-2024)</c:v>
                </c:pt>
                <c:pt idx="4">
                  <c:v>SY15
(2024-2025)</c:v>
                </c:pt>
              </c:strCache>
            </c:strRef>
          </c:tx>
          <c:spPr>
            <a:solidFill>
              <a:schemeClr val="accent4"/>
            </a:solidFill>
            <a:ln>
              <a:solidFill>
                <a:schemeClr val="tx1"/>
              </a:solidFill>
            </a:ln>
            <a:effectLst/>
          </c:spPr>
          <c:invertIfNegative val="0"/>
          <c:dLbls>
            <c:dLbl>
              <c:idx val="0"/>
              <c:tx>
                <c:rich>
                  <a:bodyPr/>
                  <a:lstStyle/>
                  <a:p>
                    <a:r>
                      <a:rPr lang="en-US"/>
                      <a:t>Weak</a:t>
                    </a:r>
                  </a:p>
                  <a:p>
                    <a:fld id="{808B4E2E-05A2-4B13-8FFA-41874BD0013B}"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EDB-4374-B291-1AE178D6D571}"/>
                </c:ext>
              </c:extLst>
            </c:dLbl>
            <c:dLbl>
              <c:idx val="1"/>
              <c:tx>
                <c:rich>
                  <a:bodyPr/>
                  <a:lstStyle/>
                  <a:p>
                    <a:r>
                      <a:rPr lang="en-US"/>
                      <a:t>Weak</a:t>
                    </a:r>
                  </a:p>
                  <a:p>
                    <a:fld id="{3D754AB9-5F1F-431B-85AA-64AAC506F31D}"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5EDB-4374-B291-1AE178D6D571}"/>
                </c:ext>
              </c:extLst>
            </c:dLbl>
            <c:dLbl>
              <c:idx val="2"/>
              <c:tx>
                <c:rich>
                  <a:bodyPr/>
                  <a:lstStyle/>
                  <a:p>
                    <a:r>
                      <a:rPr lang="en-US"/>
                      <a:t>Weak</a:t>
                    </a:r>
                  </a:p>
                  <a:p>
                    <a:fld id="{0AEDCA31-7188-41E3-8642-4682C51401A0}"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EDB-4374-B291-1AE178D6D571}"/>
                </c:ext>
              </c:extLst>
            </c:dLbl>
            <c:dLbl>
              <c:idx val="3"/>
              <c:tx>
                <c:rich>
                  <a:bodyPr/>
                  <a:lstStyle/>
                  <a:p>
                    <a:r>
                      <a:rPr lang="en-US"/>
                      <a:t>Weak</a:t>
                    </a:r>
                  </a:p>
                  <a:p>
                    <a:fld id="{B17C7941-8224-470E-87B6-57D5F2FB9C2F}"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5EDB-4374-B291-1AE178D6D571}"/>
                </c:ext>
              </c:extLst>
            </c:dLbl>
            <c:dLbl>
              <c:idx val="4"/>
              <c:tx>
                <c:rich>
                  <a:bodyPr/>
                  <a:lstStyle/>
                  <a:p>
                    <a:r>
                      <a:rPr lang="en-US"/>
                      <a:t>Weak</a:t>
                    </a:r>
                  </a:p>
                  <a:p>
                    <a:fld id="{5ECB96A3-39F6-4BB0-90FF-FA229E72E37E}"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5EDB-4374-B291-1AE178D6D571}"/>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5.1'!$B$43:$B$47</c:f>
              <c:strCache>
                <c:ptCount val="5"/>
                <c:pt idx="0">
                  <c:v>SY11
(2020-2021)</c:v>
                </c:pt>
                <c:pt idx="1">
                  <c:v>SY12
(2021-2022)</c:v>
                </c:pt>
                <c:pt idx="2">
                  <c:v>SY13
(2022-2023)</c:v>
                </c:pt>
                <c:pt idx="3">
                  <c:v>SY14
(2023-2024)</c:v>
                </c:pt>
                <c:pt idx="4">
                  <c:v>SY15
(2024-2025)</c:v>
                </c:pt>
              </c:strCache>
            </c:strRef>
          </c:cat>
          <c:val>
            <c:numRef>
              <c:f>'Fig 5.1'!$E$43:$E$47</c:f>
              <c:numCache>
                <c:formatCode>0.0%</c:formatCode>
                <c:ptCount val="5"/>
                <c:pt idx="0">
                  <c:v>0.35632183908045978</c:v>
                </c:pt>
                <c:pt idx="1">
                  <c:v>0.5714285714285714</c:v>
                </c:pt>
                <c:pt idx="2">
                  <c:v>0.52</c:v>
                </c:pt>
                <c:pt idx="3">
                  <c:v>0.8</c:v>
                </c:pt>
                <c:pt idx="4">
                  <c:v>0.78787878787878785</c:v>
                </c:pt>
              </c:numCache>
            </c:numRef>
          </c:val>
          <c:extLst>
            <c:ext xmlns:c16="http://schemas.microsoft.com/office/drawing/2014/chart" uri="{C3380CC4-5D6E-409C-BE32-E72D297353CC}">
              <c16:uniqueId val="{00000011-86B2-484E-94F5-3B9E41838587}"/>
            </c:ext>
          </c:extLst>
        </c:ser>
        <c:ser>
          <c:idx val="3"/>
          <c:order val="3"/>
          <c:tx>
            <c:strRef>
              <c:f>'Fig 5.1'!$B$43:$B$47</c:f>
              <c:strCache>
                <c:ptCount val="5"/>
                <c:pt idx="0">
                  <c:v>SY11
(2020-2021)</c:v>
                </c:pt>
                <c:pt idx="1">
                  <c:v>SY12
(2021-2022)</c:v>
                </c:pt>
                <c:pt idx="2">
                  <c:v>SY13
(2022-2023)</c:v>
                </c:pt>
                <c:pt idx="3">
                  <c:v>SY14
(2023-2024)</c:v>
                </c:pt>
                <c:pt idx="4">
                  <c:v>SY15
(2024-2025)</c:v>
                </c:pt>
              </c:strCache>
            </c:strRef>
          </c:tx>
          <c:spPr>
            <a:solidFill>
              <a:schemeClr val="accent3"/>
            </a:solidFill>
            <a:ln>
              <a:solidFill>
                <a:schemeClr val="tx1"/>
              </a:solidFill>
            </a:ln>
            <a:effectLst/>
          </c:spPr>
          <c:invertIfNegative val="0"/>
          <c:dLbls>
            <c:dLbl>
              <c:idx val="0"/>
              <c:tx>
                <c:rich>
                  <a:bodyPr/>
                  <a:lstStyle/>
                  <a:p>
                    <a:r>
                      <a:rPr lang="en-US" sz="1100"/>
                      <a:t>Unsatisfactory</a:t>
                    </a:r>
                    <a:endParaRPr lang="en-US"/>
                  </a:p>
                  <a:p>
                    <a:fld id="{C5EA082F-14D4-46FA-8A1A-F2B647F22C91}"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EDB-4374-B291-1AE178D6D571}"/>
                </c:ext>
              </c:extLst>
            </c:dLbl>
            <c:dLbl>
              <c:idx val="1"/>
              <c:tx>
                <c:rich>
                  <a:bodyPr/>
                  <a:lstStyle/>
                  <a:p>
                    <a:r>
                      <a:rPr lang="en-US" sz="1100"/>
                      <a:t>Unsatisfcatory</a:t>
                    </a:r>
                    <a:endParaRPr lang="en-US"/>
                  </a:p>
                  <a:p>
                    <a:fld id="{EB4C8596-97B3-4672-ACFE-74853040F02C}"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EDB-4374-B291-1AE178D6D571}"/>
                </c:ext>
              </c:extLst>
            </c:dLbl>
            <c:dLbl>
              <c:idx val="2"/>
              <c:tx>
                <c:rich>
                  <a:bodyPr/>
                  <a:lstStyle/>
                  <a:p>
                    <a:r>
                      <a:rPr lang="en-US" sz="1100"/>
                      <a:t>Unsatisfactory</a:t>
                    </a:r>
                    <a:endParaRPr lang="en-US"/>
                  </a:p>
                  <a:p>
                    <a:fld id="{5BFD2A3C-5412-48DD-BB81-057548D37C42}"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5EDB-4374-B291-1AE178D6D571}"/>
                </c:ext>
              </c:extLst>
            </c:dLbl>
            <c:dLbl>
              <c:idx val="3"/>
              <c:delete val="1"/>
              <c:extLst>
                <c:ext xmlns:c15="http://schemas.microsoft.com/office/drawing/2012/chart" uri="{CE6537A1-D6FC-4f65-9D91-7224C49458BB}"/>
                <c:ext xmlns:c16="http://schemas.microsoft.com/office/drawing/2014/chart" uri="{C3380CC4-5D6E-409C-BE32-E72D297353CC}">
                  <c16:uniqueId val="{00000015-86B2-484E-94F5-3B9E41838587}"/>
                </c:ext>
              </c:extLst>
            </c:dLbl>
            <c:dLbl>
              <c:idx val="4"/>
              <c:delete val="1"/>
              <c:extLst>
                <c:ext xmlns:c15="http://schemas.microsoft.com/office/drawing/2012/chart" uri="{CE6537A1-D6FC-4f65-9D91-7224C49458BB}"/>
                <c:ext xmlns:c16="http://schemas.microsoft.com/office/drawing/2014/chart" uri="{C3380CC4-5D6E-409C-BE32-E72D297353CC}">
                  <c16:uniqueId val="{00000016-86B2-484E-94F5-3B9E41838587}"/>
                </c:ext>
              </c:extLst>
            </c:dLbl>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5.1'!$B$43:$B$47</c:f>
              <c:strCache>
                <c:ptCount val="5"/>
                <c:pt idx="0">
                  <c:v>SY11
(2020-2021)</c:v>
                </c:pt>
                <c:pt idx="1">
                  <c:v>SY12
(2021-2022)</c:v>
                </c:pt>
                <c:pt idx="2">
                  <c:v>SY13
(2022-2023)</c:v>
                </c:pt>
                <c:pt idx="3">
                  <c:v>SY14
(2023-2024)</c:v>
                </c:pt>
                <c:pt idx="4">
                  <c:v>SY15
(2024-2025)</c:v>
                </c:pt>
              </c:strCache>
            </c:strRef>
          </c:cat>
          <c:val>
            <c:numRef>
              <c:f>'Fig 5.1'!$F$43:$F$47</c:f>
              <c:numCache>
                <c:formatCode>0.0%</c:formatCode>
                <c:ptCount val="5"/>
                <c:pt idx="0">
                  <c:v>0.2988505747126437</c:v>
                </c:pt>
                <c:pt idx="1">
                  <c:v>0.34285714285714286</c:v>
                </c:pt>
                <c:pt idx="2">
                  <c:v>0.26</c:v>
                </c:pt>
                <c:pt idx="3">
                  <c:v>0</c:v>
                </c:pt>
                <c:pt idx="4">
                  <c:v>0</c:v>
                </c:pt>
              </c:numCache>
            </c:numRef>
          </c:val>
          <c:extLst>
            <c:ext xmlns:c16="http://schemas.microsoft.com/office/drawing/2014/chart" uri="{C3380CC4-5D6E-409C-BE32-E72D297353CC}">
              <c16:uniqueId val="{00000017-86B2-484E-94F5-3B9E41838587}"/>
            </c:ext>
          </c:extLst>
        </c:ser>
        <c:dLbls>
          <c:dLblPos val="ctr"/>
          <c:showLegendKey val="0"/>
          <c:showVal val="1"/>
          <c:showCatName val="0"/>
          <c:showSerName val="0"/>
          <c:showPercent val="0"/>
          <c:showBubbleSize val="0"/>
        </c:dLbls>
        <c:gapWidth val="30"/>
        <c:overlap val="100"/>
        <c:axId val="1944787935"/>
        <c:axId val="1943721343"/>
        <c:extLst/>
      </c:barChart>
      <c:catAx>
        <c:axId val="19447879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endParaRPr lang="en-US"/>
          </a:p>
        </c:txPr>
        <c:crossAx val="1943721343"/>
        <c:crosses val="autoZero"/>
        <c:auto val="1"/>
        <c:lblAlgn val="ctr"/>
        <c:lblOffset val="100"/>
        <c:noMultiLvlLbl val="0"/>
      </c:catAx>
      <c:valAx>
        <c:axId val="1943721343"/>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r>
                  <a:rPr lang="en-GB">
                    <a:solidFill>
                      <a:schemeClr val="tx1"/>
                    </a:solidFill>
                  </a:rPr>
                  <a:t>Percentage of audits</a:t>
                </a:r>
              </a:p>
            </c:rich>
          </c:tx>
          <c:layout>
            <c:manualLayout>
              <c:xMode val="edge"/>
              <c:yMode val="edge"/>
              <c:x val="2.0708636762227076E-3"/>
              <c:y val="0.2197754309928977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endParaRPr lang="en-US"/>
          </a:p>
        </c:txPr>
        <c:crossAx val="194478793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8942979171305"/>
          <c:y val="5.0925925925925923E-2"/>
          <c:w val="0.88262056960103641"/>
          <c:h val="0.8023065265365229"/>
        </c:manualLayout>
      </c:layout>
      <c:barChart>
        <c:barDir val="col"/>
        <c:grouping val="percentStacked"/>
        <c:varyColors val="0"/>
        <c:ser>
          <c:idx val="0"/>
          <c:order val="0"/>
          <c:tx>
            <c:strRef>
              <c:f>'Fig 5.2'!$C$39</c:f>
              <c:strCache>
                <c:ptCount val="1"/>
                <c:pt idx="0">
                  <c:v>Good</c:v>
                </c:pt>
              </c:strCache>
            </c:strRef>
          </c:tx>
          <c:spPr>
            <a:solidFill>
              <a:schemeClr val="accent2"/>
            </a:solidFill>
            <a:ln>
              <a:solidFill>
                <a:schemeClr val="tx1"/>
              </a:solidFill>
            </a:ln>
            <a:effectLst/>
          </c:spPr>
          <c:invertIfNegative val="0"/>
          <c:dLbls>
            <c:dLbl>
              <c:idx val="1"/>
              <c:tx>
                <c:rich>
                  <a:bodyPr/>
                  <a:lstStyle/>
                  <a:p>
                    <a:fld id="{82D1B919-46F2-4FE1-8B20-7ADF28BC9AE2}" type="SERIESNAME">
                      <a:rPr lang="en-US"/>
                      <a:pPr/>
                      <a:t>[SERIES NAME]</a:t>
                    </a:fld>
                    <a:endParaRPr lang="en-US"/>
                  </a:p>
                  <a:p>
                    <a:r>
                      <a:rPr lang="en-US"/>
                      <a:t>14.3%</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056-4E9A-8970-EC520ADFCAFD}"/>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5.2'!$B$40:$B$43</c:f>
              <c:strCache>
                <c:ptCount val="4"/>
                <c:pt idx="0">
                  <c:v>Fuelled</c:v>
                </c:pt>
                <c:pt idx="1">
                  <c:v>Hydro</c:v>
                </c:pt>
                <c:pt idx="2">
                  <c:v>Onshore Wind</c:v>
                </c:pt>
                <c:pt idx="3">
                  <c:v>Solar PV</c:v>
                </c:pt>
              </c:strCache>
            </c:strRef>
          </c:cat>
          <c:val>
            <c:numRef>
              <c:f>'Fig 5.2'!$C$40:$C$43</c:f>
              <c:numCache>
                <c:formatCode>0.0%</c:formatCode>
                <c:ptCount val="4"/>
                <c:pt idx="0">
                  <c:v>0</c:v>
                </c:pt>
                <c:pt idx="1">
                  <c:v>0.14299999999999999</c:v>
                </c:pt>
                <c:pt idx="2">
                  <c:v>0</c:v>
                </c:pt>
                <c:pt idx="3">
                  <c:v>0</c:v>
                </c:pt>
              </c:numCache>
            </c:numRef>
          </c:val>
          <c:extLst>
            <c:ext xmlns:c16="http://schemas.microsoft.com/office/drawing/2014/chart" uri="{C3380CC4-5D6E-409C-BE32-E72D297353CC}">
              <c16:uniqueId val="{00000005-9056-4E9A-8970-EC520ADFCAFD}"/>
            </c:ext>
          </c:extLst>
        </c:ser>
        <c:ser>
          <c:idx val="1"/>
          <c:order val="1"/>
          <c:tx>
            <c:strRef>
              <c:f>'Fig 5.2'!$D$39</c:f>
              <c:strCache>
                <c:ptCount val="1"/>
                <c:pt idx="0">
                  <c:v>Satisfactory</c:v>
                </c:pt>
              </c:strCache>
            </c:strRef>
          </c:tx>
          <c:spPr>
            <a:solidFill>
              <a:schemeClr val="accent1"/>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D-9056-4E9A-8970-EC520ADFCAFD}"/>
                </c:ext>
              </c:extLst>
            </c:dLbl>
            <c:dLbl>
              <c:idx val="1"/>
              <c:tx>
                <c:rich>
                  <a:bodyPr/>
                  <a:lstStyle/>
                  <a:p>
                    <a:r>
                      <a:rPr lang="en-US"/>
                      <a:t>Satisactory</a:t>
                    </a:r>
                  </a:p>
                  <a:p>
                    <a:fld id="{12CE4959-137F-4CF6-AEB3-379D1CC51685}"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9056-4E9A-8970-EC520ADFCAFD}"/>
                </c:ext>
              </c:extLst>
            </c:dLbl>
            <c:dLbl>
              <c:idx val="2"/>
              <c:tx>
                <c:rich>
                  <a:bodyPr/>
                  <a:lstStyle/>
                  <a:p>
                    <a:r>
                      <a:rPr lang="en-US"/>
                      <a:t>Satisfactory</a:t>
                    </a:r>
                  </a:p>
                  <a:p>
                    <a:fld id="{FA76DEA2-8D7C-450D-8FED-E651B5C16B75}"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056-4E9A-8970-EC520ADFCAFD}"/>
                </c:ext>
              </c:extLst>
            </c:dLbl>
            <c:dLbl>
              <c:idx val="3"/>
              <c:tx>
                <c:rich>
                  <a:bodyPr/>
                  <a:lstStyle/>
                  <a:p>
                    <a:r>
                      <a:rPr lang="en-US"/>
                      <a:t>Satisfactory</a:t>
                    </a:r>
                    <a:br>
                      <a:rPr lang="en-US"/>
                    </a:br>
                    <a:fld id="{1FFD756F-5AFC-44E2-8E08-244EE592B533}"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9056-4E9A-8970-EC520ADFCAFD}"/>
                </c:ext>
              </c:extLst>
            </c:dLbl>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5.2'!$B$40:$B$43</c:f>
              <c:strCache>
                <c:ptCount val="4"/>
                <c:pt idx="0">
                  <c:v>Fuelled</c:v>
                </c:pt>
                <c:pt idx="1">
                  <c:v>Hydro</c:v>
                </c:pt>
                <c:pt idx="2">
                  <c:v>Onshore Wind</c:v>
                </c:pt>
                <c:pt idx="3">
                  <c:v>Solar PV</c:v>
                </c:pt>
              </c:strCache>
            </c:strRef>
          </c:cat>
          <c:val>
            <c:numRef>
              <c:f>'Fig 5.2'!$D$40:$D$43</c:f>
              <c:numCache>
                <c:formatCode>0.0%</c:formatCode>
                <c:ptCount val="4"/>
                <c:pt idx="0">
                  <c:v>0</c:v>
                </c:pt>
                <c:pt idx="1">
                  <c:v>0.28599999999999998</c:v>
                </c:pt>
                <c:pt idx="2">
                  <c:v>0.33300000000000002</c:v>
                </c:pt>
                <c:pt idx="3">
                  <c:v>0.11799999999999999</c:v>
                </c:pt>
              </c:numCache>
            </c:numRef>
          </c:val>
          <c:extLst>
            <c:ext xmlns:c16="http://schemas.microsoft.com/office/drawing/2014/chart" uri="{C3380CC4-5D6E-409C-BE32-E72D297353CC}">
              <c16:uniqueId val="{0000000A-9056-4E9A-8970-EC520ADFCAFD}"/>
            </c:ext>
          </c:extLst>
        </c:ser>
        <c:ser>
          <c:idx val="2"/>
          <c:order val="2"/>
          <c:tx>
            <c:strRef>
              <c:f>'Fig 5.2'!$E$39</c:f>
              <c:strCache>
                <c:ptCount val="1"/>
                <c:pt idx="0">
                  <c:v>Weak</c:v>
                </c:pt>
              </c:strCache>
            </c:strRef>
          </c:tx>
          <c:spPr>
            <a:solidFill>
              <a:schemeClr val="accent4"/>
            </a:solidFill>
            <a:ln>
              <a:solidFill>
                <a:schemeClr val="tx1"/>
              </a:solidFill>
            </a:ln>
            <a:effectLst/>
          </c:spPr>
          <c:invertIfNegative val="0"/>
          <c:dLbls>
            <c:dLbl>
              <c:idx val="0"/>
              <c:tx>
                <c:rich>
                  <a:bodyPr/>
                  <a:lstStyle/>
                  <a:p>
                    <a:r>
                      <a:rPr lang="en-US"/>
                      <a:t>Weak</a:t>
                    </a:r>
                  </a:p>
                  <a:p>
                    <a:fld id="{BAFC1BDE-80C3-4AFB-950A-CB4F423F16DF}"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9056-4E9A-8970-EC520ADFCAFD}"/>
                </c:ext>
              </c:extLst>
            </c:dLbl>
            <c:dLbl>
              <c:idx val="1"/>
              <c:tx>
                <c:rich>
                  <a:bodyPr/>
                  <a:lstStyle/>
                  <a:p>
                    <a:r>
                      <a:rPr lang="en-US"/>
                      <a:t>Weak</a:t>
                    </a:r>
                  </a:p>
                  <a:p>
                    <a:fld id="{72CEEAC7-23E2-4F61-84CA-D5C916479B1F}"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9056-4E9A-8970-EC520ADFCAFD}"/>
                </c:ext>
              </c:extLst>
            </c:dLbl>
            <c:dLbl>
              <c:idx val="2"/>
              <c:tx>
                <c:rich>
                  <a:bodyPr/>
                  <a:lstStyle/>
                  <a:p>
                    <a:r>
                      <a:rPr lang="en-US"/>
                      <a:t>Weak</a:t>
                    </a:r>
                  </a:p>
                  <a:p>
                    <a:fld id="{8E9330A1-20C9-4049-8AB9-F27098192E8F}"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9056-4E9A-8970-EC520ADFCAFD}"/>
                </c:ext>
              </c:extLst>
            </c:dLbl>
            <c:dLbl>
              <c:idx val="3"/>
              <c:tx>
                <c:rich>
                  <a:bodyPr/>
                  <a:lstStyle/>
                  <a:p>
                    <a:r>
                      <a:rPr lang="en-US"/>
                      <a:t>Weak</a:t>
                    </a:r>
                  </a:p>
                  <a:p>
                    <a:fld id="{5B64EFF4-8E89-4EB3-9227-FB25B152DD68}"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9056-4E9A-8970-EC520ADFCAFD}"/>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5.2'!$B$40:$B$43</c:f>
              <c:strCache>
                <c:ptCount val="4"/>
                <c:pt idx="0">
                  <c:v>Fuelled</c:v>
                </c:pt>
                <c:pt idx="1">
                  <c:v>Hydro</c:v>
                </c:pt>
                <c:pt idx="2">
                  <c:v>Onshore Wind</c:v>
                </c:pt>
                <c:pt idx="3">
                  <c:v>Solar PV</c:v>
                </c:pt>
              </c:strCache>
            </c:strRef>
          </c:cat>
          <c:val>
            <c:numRef>
              <c:f>'Fig 5.2'!$E$40:$E$43</c:f>
              <c:numCache>
                <c:formatCode>0.0%</c:formatCode>
                <c:ptCount val="4"/>
                <c:pt idx="0">
                  <c:v>1</c:v>
                </c:pt>
                <c:pt idx="1">
                  <c:v>0.57099999999999995</c:v>
                </c:pt>
                <c:pt idx="2">
                  <c:v>0.66700000000000004</c:v>
                </c:pt>
                <c:pt idx="3">
                  <c:v>0.88200000000000001</c:v>
                </c:pt>
              </c:numCache>
            </c:numRef>
          </c:val>
          <c:extLst>
            <c:ext xmlns:c16="http://schemas.microsoft.com/office/drawing/2014/chart" uri="{C3380CC4-5D6E-409C-BE32-E72D297353CC}">
              <c16:uniqueId val="{0000000F-9056-4E9A-8970-EC520ADFCAFD}"/>
            </c:ext>
          </c:extLst>
        </c:ser>
        <c:ser>
          <c:idx val="3"/>
          <c:order val="3"/>
          <c:tx>
            <c:strRef>
              <c:f>'Fig 5.2'!$F$39</c:f>
              <c:strCache>
                <c:ptCount val="1"/>
                <c:pt idx="0">
                  <c:v>Unsatisfactory</c:v>
                </c:pt>
              </c:strCache>
            </c:strRef>
          </c:tx>
          <c:spPr>
            <a:solidFill>
              <a:schemeClr val="accent4"/>
            </a:solidFill>
            <a:ln>
              <a:solidFill>
                <a:schemeClr val="tx1"/>
              </a:solidFill>
            </a:ln>
            <a:effectLst/>
          </c:spPr>
          <c:invertIfNegative val="0"/>
          <c:dLbls>
            <c:delete val="1"/>
          </c:dLbls>
          <c:cat>
            <c:strRef>
              <c:f>'Fig 5.2'!$B$40:$B$43</c:f>
              <c:strCache>
                <c:ptCount val="4"/>
                <c:pt idx="0">
                  <c:v>Fuelled</c:v>
                </c:pt>
                <c:pt idx="1">
                  <c:v>Hydro</c:v>
                </c:pt>
                <c:pt idx="2">
                  <c:v>Onshore Wind</c:v>
                </c:pt>
                <c:pt idx="3">
                  <c:v>Solar PV</c:v>
                </c:pt>
              </c:strCache>
            </c:strRef>
          </c:cat>
          <c:val>
            <c:numRef>
              <c:f>'Fig 5.2'!$F$40:$F$43</c:f>
              <c:numCache>
                <c:formatCode>0.0%</c:formatCode>
                <c:ptCount val="4"/>
                <c:pt idx="0">
                  <c:v>0</c:v>
                </c:pt>
                <c:pt idx="1">
                  <c:v>0</c:v>
                </c:pt>
                <c:pt idx="2">
                  <c:v>0</c:v>
                </c:pt>
                <c:pt idx="3">
                  <c:v>0</c:v>
                </c:pt>
              </c:numCache>
            </c:numRef>
          </c:val>
          <c:extLst>
            <c:ext xmlns:c16="http://schemas.microsoft.com/office/drawing/2014/chart" uri="{C3380CC4-5D6E-409C-BE32-E72D297353CC}">
              <c16:uniqueId val="{00000015-9056-4E9A-8970-EC520ADFCAFD}"/>
            </c:ext>
          </c:extLst>
        </c:ser>
        <c:dLbls>
          <c:dLblPos val="ctr"/>
          <c:showLegendKey val="0"/>
          <c:showVal val="1"/>
          <c:showCatName val="0"/>
          <c:showSerName val="0"/>
          <c:showPercent val="0"/>
          <c:showBubbleSize val="0"/>
        </c:dLbls>
        <c:gapWidth val="30"/>
        <c:overlap val="100"/>
        <c:axId val="1944787935"/>
        <c:axId val="1943721343"/>
      </c:barChart>
      <c:catAx>
        <c:axId val="19447879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endParaRPr lang="en-US"/>
          </a:p>
        </c:txPr>
        <c:crossAx val="1943721343"/>
        <c:crosses val="autoZero"/>
        <c:auto val="1"/>
        <c:lblAlgn val="ctr"/>
        <c:lblOffset val="100"/>
        <c:noMultiLvlLbl val="0"/>
      </c:catAx>
      <c:valAx>
        <c:axId val="1943721343"/>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r>
                  <a:rPr lang="en-GB">
                    <a:solidFill>
                      <a:schemeClr val="tx1"/>
                    </a:solidFill>
                  </a:rPr>
                  <a:t>Percentage of audits</a:t>
                </a:r>
              </a:p>
            </c:rich>
          </c:tx>
          <c:layout>
            <c:manualLayout>
              <c:xMode val="edge"/>
              <c:yMode val="edge"/>
              <c:x val="2.0708636762227076E-3"/>
              <c:y val="0.2197754309928977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endParaRPr lang="en-US"/>
          </a:p>
        </c:txPr>
        <c:crossAx val="194478793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 5.3'!$C$36</c:f>
              <c:strCache>
                <c:ptCount val="1"/>
                <c:pt idx="0">
                  <c:v>Issue as a % of all audit findings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5.3'!$B$37:$B$41</c:f>
              <c:strCache>
                <c:ptCount val="5"/>
                <c:pt idx="0">
                  <c:v>Insufficient evidence 
for the commissioning date</c:v>
                </c:pt>
                <c:pt idx="1">
                  <c:v>Issues with meter details</c:v>
                </c:pt>
                <c:pt idx="2">
                  <c:v>Issues with installation descriptions</c:v>
                </c:pt>
                <c:pt idx="3">
                  <c:v>Over/Underclaim</c:v>
                </c:pt>
                <c:pt idx="4">
                  <c:v>Issues with installation capacity</c:v>
                </c:pt>
              </c:strCache>
            </c:strRef>
          </c:cat>
          <c:val>
            <c:numRef>
              <c:f>'Fig 5.3'!$C$37:$C$41</c:f>
              <c:numCache>
                <c:formatCode>0.0%</c:formatCode>
                <c:ptCount val="5"/>
                <c:pt idx="0">
                  <c:v>0.30270000000000002</c:v>
                </c:pt>
                <c:pt idx="1">
                  <c:v>0.29599999999999999</c:v>
                </c:pt>
                <c:pt idx="2">
                  <c:v>0.20069999999999999</c:v>
                </c:pt>
                <c:pt idx="3">
                  <c:v>5.8500000000000003E-2</c:v>
                </c:pt>
                <c:pt idx="4">
                  <c:v>5.1799999999999999E-2</c:v>
                </c:pt>
              </c:numCache>
            </c:numRef>
          </c:val>
          <c:extLst>
            <c:ext xmlns:c16="http://schemas.microsoft.com/office/drawing/2014/chart" uri="{C3380CC4-5D6E-409C-BE32-E72D297353CC}">
              <c16:uniqueId val="{00000000-DC24-4123-9E2E-38B4B08995F1}"/>
            </c:ext>
          </c:extLst>
        </c:ser>
        <c:dLbls>
          <c:showLegendKey val="0"/>
          <c:showVal val="0"/>
          <c:showCatName val="0"/>
          <c:showSerName val="0"/>
          <c:showPercent val="0"/>
          <c:showBubbleSize val="0"/>
        </c:dLbls>
        <c:gapWidth val="50"/>
        <c:axId val="678714959"/>
        <c:axId val="678715919"/>
      </c:barChart>
      <c:catAx>
        <c:axId val="678714959"/>
        <c:scaling>
          <c:orientation val="maxMin"/>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endParaRPr lang="en-US"/>
          </a:p>
        </c:txPr>
        <c:crossAx val="678715919"/>
        <c:crosses val="autoZero"/>
        <c:auto val="1"/>
        <c:lblAlgn val="ctr"/>
        <c:lblOffset val="100"/>
        <c:noMultiLvlLbl val="0"/>
      </c:catAx>
      <c:valAx>
        <c:axId val="678715919"/>
        <c:scaling>
          <c:orientation val="minMax"/>
        </c:scaling>
        <c:delete val="0"/>
        <c:axPos val="b"/>
        <c:majorGridlines>
          <c:spPr>
            <a:ln w="952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r>
                  <a:rPr lang="en-GB">
                    <a:solidFill>
                      <a:schemeClr val="tx1"/>
                    </a:solidFill>
                  </a:rPr>
                  <a:t>Percentage of all audit findings</a:t>
                </a:r>
              </a:p>
            </c:rich>
          </c:tx>
          <c:layout>
            <c:manualLayout>
              <c:xMode val="edge"/>
              <c:yMode val="edge"/>
              <c:x val="0.51944833636742482"/>
              <c:y val="0.9253790498409921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ptos" panose="020B0004020202020204" pitchFamily="34" charset="0"/>
                <a:ea typeface="+mn-ea"/>
                <a:cs typeface="+mn-cs"/>
              </a:defRPr>
            </a:pPr>
            <a:endParaRPr lang="en-US"/>
          </a:p>
        </c:txPr>
        <c:crossAx val="678714959"/>
        <c:crosses val="max"/>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30337960332278"/>
          <c:y val="3.1976744186046513E-2"/>
          <c:w val="0.77155951511215737"/>
          <c:h val="0.78455169787714363"/>
        </c:manualLayout>
      </c:layout>
      <c:barChart>
        <c:barDir val="col"/>
        <c:grouping val="clustered"/>
        <c:varyColors val="0"/>
        <c:ser>
          <c:idx val="0"/>
          <c:order val="0"/>
          <c:tx>
            <c:v>Number of installations</c:v>
          </c:tx>
          <c:spPr>
            <a:solidFill>
              <a:schemeClr val="accent1"/>
            </a:solidFill>
            <a:ln>
              <a:solidFill>
                <a:schemeClr val="tx1"/>
              </a:solidFill>
            </a:ln>
            <a:effectLst/>
          </c:spPr>
          <c:invertIfNegative val="0"/>
          <c:dLbls>
            <c:dLbl>
              <c:idx val="3"/>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BB-4AED-97F4-E0A07FFCD882}"/>
                </c:ext>
              </c:extLst>
            </c:dLbl>
            <c:spPr>
              <a:noFill/>
              <a:ln>
                <a:noFill/>
              </a:ln>
              <a:effectLst/>
            </c:spPr>
            <c:txPr>
              <a:bodyPr rot="-5400000" spcFirstLastPara="1" vertOverflow="ellipsis"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2.4'!$B$35:$B$38</c:f>
              <c:strCache>
                <c:ptCount val="4"/>
                <c:pt idx="0">
                  <c:v>Solar PV</c:v>
                </c:pt>
                <c:pt idx="1">
                  <c:v>Wind</c:v>
                </c:pt>
                <c:pt idx="2">
                  <c:v>Hydro</c:v>
                </c:pt>
                <c:pt idx="3">
                  <c:v>AD</c:v>
                </c:pt>
              </c:strCache>
            </c:strRef>
          </c:cat>
          <c:val>
            <c:numRef>
              <c:f>'Fig 2.4'!$C$35:$C$38</c:f>
              <c:numCache>
                <c:formatCode>#,##0</c:formatCode>
                <c:ptCount val="4"/>
                <c:pt idx="0">
                  <c:v>3767</c:v>
                </c:pt>
                <c:pt idx="1">
                  <c:v>2087</c:v>
                </c:pt>
                <c:pt idx="2">
                  <c:v>632</c:v>
                </c:pt>
                <c:pt idx="3">
                  <c:v>431</c:v>
                </c:pt>
              </c:numCache>
            </c:numRef>
          </c:val>
          <c:extLst>
            <c:ext xmlns:c16="http://schemas.microsoft.com/office/drawing/2014/chart" uri="{C3380CC4-5D6E-409C-BE32-E72D297353CC}">
              <c16:uniqueId val="{00000002-F1BB-4AED-97F4-E0A07FFCD882}"/>
            </c:ext>
          </c:extLst>
        </c:ser>
        <c:ser>
          <c:idx val="3"/>
          <c:order val="2"/>
          <c:tx>
            <c:v>blank2</c:v>
          </c:tx>
          <c:spPr>
            <a:solidFill>
              <a:schemeClr val="accent4"/>
            </a:solidFill>
            <a:ln>
              <a:noFill/>
            </a:ln>
            <a:effectLst/>
          </c:spPr>
          <c:invertIfNegative val="0"/>
          <c:cat>
            <c:strRef>
              <c:f>'Fig 2.4'!$B$35:$B$38</c:f>
              <c:strCache>
                <c:ptCount val="4"/>
                <c:pt idx="0">
                  <c:v>Solar PV</c:v>
                </c:pt>
                <c:pt idx="1">
                  <c:v>Wind</c:v>
                </c:pt>
                <c:pt idx="2">
                  <c:v>Hydro</c:v>
                </c:pt>
                <c:pt idx="3">
                  <c:v>AD</c:v>
                </c:pt>
              </c:strCache>
            </c:strRef>
          </c:cat>
          <c:val>
            <c:numRef>
              <c:f>'Fig 2.4'!$H$35:$H$38</c:f>
              <c:numCache>
                <c:formatCode>General</c:formatCode>
                <c:ptCount val="4"/>
              </c:numCache>
            </c:numRef>
          </c:val>
          <c:extLst>
            <c:ext xmlns:c16="http://schemas.microsoft.com/office/drawing/2014/chart" uri="{C3380CC4-5D6E-409C-BE32-E72D297353CC}">
              <c16:uniqueId val="{00000003-F1BB-4AED-97F4-E0A07FFCD882}"/>
            </c:ext>
          </c:extLst>
        </c:ser>
        <c:dLbls>
          <c:showLegendKey val="0"/>
          <c:showVal val="0"/>
          <c:showCatName val="0"/>
          <c:showSerName val="0"/>
          <c:showPercent val="0"/>
          <c:showBubbleSize val="0"/>
        </c:dLbls>
        <c:gapWidth val="90"/>
        <c:axId val="2141879248"/>
        <c:axId val="354616240"/>
      </c:barChart>
      <c:barChart>
        <c:barDir val="col"/>
        <c:grouping val="clustered"/>
        <c:varyColors val="0"/>
        <c:ser>
          <c:idx val="2"/>
          <c:order val="1"/>
          <c:tx>
            <c:v>blank1</c:v>
          </c:tx>
          <c:spPr>
            <a:solidFill>
              <a:schemeClr val="accent3"/>
            </a:solidFill>
            <a:ln>
              <a:noFill/>
            </a:ln>
            <a:effectLst/>
          </c:spPr>
          <c:invertIfNegative val="0"/>
          <c:dLbls>
            <c:delete val="1"/>
          </c:dLbls>
          <c:cat>
            <c:strRef>
              <c:f>'Fig 2.4'!$B$35:$B$38</c:f>
              <c:strCache>
                <c:ptCount val="4"/>
                <c:pt idx="0">
                  <c:v>Solar PV</c:v>
                </c:pt>
                <c:pt idx="1">
                  <c:v>Wind</c:v>
                </c:pt>
                <c:pt idx="2">
                  <c:v>Hydro</c:v>
                </c:pt>
                <c:pt idx="3">
                  <c:v>AD</c:v>
                </c:pt>
              </c:strCache>
            </c:strRef>
          </c:cat>
          <c:val>
            <c:numRef>
              <c:f>'Fig 2.4'!$H$35:$H$38</c:f>
              <c:numCache>
                <c:formatCode>General</c:formatCode>
                <c:ptCount val="4"/>
              </c:numCache>
            </c:numRef>
          </c:val>
          <c:extLst>
            <c:ext xmlns:c16="http://schemas.microsoft.com/office/drawing/2014/chart" uri="{C3380CC4-5D6E-409C-BE32-E72D297353CC}">
              <c16:uniqueId val="{00000004-F1BB-4AED-97F4-E0A07FFCD882}"/>
            </c:ext>
          </c:extLst>
        </c:ser>
        <c:ser>
          <c:idx val="1"/>
          <c:order val="3"/>
          <c:tx>
            <c:v>Capacity (MW)</c:v>
          </c:tx>
          <c:spPr>
            <a:solidFill>
              <a:srgbClr val="F56927"/>
            </a:solidFill>
            <a:ln>
              <a:solidFill>
                <a:schemeClr val="tx1"/>
              </a:solidFill>
            </a:ln>
            <a:effectLst/>
          </c:spPr>
          <c:invertIfNegative val="0"/>
          <c:dLbls>
            <c:dLbl>
              <c:idx val="0"/>
              <c:tx>
                <c:rich>
                  <a:bodyPr/>
                  <a:lstStyle/>
                  <a:p>
                    <a:fld id="{C4CDBA67-007A-464E-8D95-156549940EBD}" type="VALUE">
                      <a:rPr lang="en-US"/>
                      <a:pPr/>
                      <a:t>[VALUE]</a:t>
                    </a:fld>
                    <a:r>
                      <a:rPr lang="en-US"/>
                      <a:t> MW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F1BB-4AED-97F4-E0A07FFCD882}"/>
                </c:ext>
              </c:extLst>
            </c:dLbl>
            <c:dLbl>
              <c:idx val="1"/>
              <c:tx>
                <c:rich>
                  <a:bodyPr/>
                  <a:lstStyle/>
                  <a:p>
                    <a:fld id="{8A7A7331-4523-4C31-BF76-AA133710B23C}" type="VALUE">
                      <a:rPr lang="en-US"/>
                      <a:pPr/>
                      <a:t>[VALUE]</a:t>
                    </a:fld>
                    <a:r>
                      <a:rPr lang="en-US"/>
                      <a:t> MW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F1BB-4AED-97F4-E0A07FFCD882}"/>
                </c:ext>
              </c:extLst>
            </c:dLbl>
            <c:dLbl>
              <c:idx val="2"/>
              <c:tx>
                <c:rich>
                  <a:bodyPr/>
                  <a:lstStyle/>
                  <a:p>
                    <a:fld id="{B478FA5C-EF50-45CE-ABEF-AAFA1B1ED1DB}"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1BB-4AED-97F4-E0A07FFCD882}"/>
                </c:ext>
              </c:extLst>
            </c:dLbl>
            <c:dLbl>
              <c:idx val="3"/>
              <c:tx>
                <c:rich>
                  <a:bodyPr/>
                  <a:lstStyle/>
                  <a:p>
                    <a:fld id="{FE8CDC9A-F0FB-48F7-A414-E87DAB45963A}"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F1BB-4AED-97F4-E0A07FFCD882}"/>
                </c:ext>
              </c:extLst>
            </c:dLbl>
            <c:numFmt formatCode="#,##0" sourceLinked="0"/>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2.4'!$B$35:$B$38</c:f>
              <c:strCache>
                <c:ptCount val="4"/>
                <c:pt idx="0">
                  <c:v>Solar PV</c:v>
                </c:pt>
                <c:pt idx="1">
                  <c:v>Wind</c:v>
                </c:pt>
                <c:pt idx="2">
                  <c:v>Hydro</c:v>
                </c:pt>
                <c:pt idx="3">
                  <c:v>AD</c:v>
                </c:pt>
              </c:strCache>
            </c:strRef>
          </c:cat>
          <c:val>
            <c:numRef>
              <c:f>'Fig 2.4'!$E$35:$E$38</c:f>
              <c:numCache>
                <c:formatCode>#,##0.00</c:formatCode>
                <c:ptCount val="4"/>
                <c:pt idx="0">
                  <c:v>1725.4454449999992</c:v>
                </c:pt>
                <c:pt idx="1">
                  <c:v>719.00181999999973</c:v>
                </c:pt>
                <c:pt idx="2">
                  <c:v>256.23599000000002</c:v>
                </c:pt>
                <c:pt idx="3">
                  <c:v>301.99349999999998</c:v>
                </c:pt>
              </c:numCache>
            </c:numRef>
          </c:val>
          <c:extLst>
            <c:ext xmlns:c16="http://schemas.microsoft.com/office/drawing/2014/chart" uri="{C3380CC4-5D6E-409C-BE32-E72D297353CC}">
              <c16:uniqueId val="{00000007-F1BB-4AED-97F4-E0A07FFCD882}"/>
            </c:ext>
          </c:extLst>
        </c:ser>
        <c:dLbls>
          <c:dLblPos val="inEnd"/>
          <c:showLegendKey val="0"/>
          <c:showVal val="1"/>
          <c:showCatName val="0"/>
          <c:showSerName val="0"/>
          <c:showPercent val="0"/>
          <c:showBubbleSize val="0"/>
        </c:dLbls>
        <c:gapWidth val="90"/>
        <c:axId val="2141876368"/>
        <c:axId val="1361080896"/>
      </c:barChart>
      <c:catAx>
        <c:axId val="2141879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354616240"/>
        <c:crosses val="autoZero"/>
        <c:auto val="1"/>
        <c:lblAlgn val="ctr"/>
        <c:lblOffset val="100"/>
        <c:noMultiLvlLbl val="0"/>
      </c:catAx>
      <c:valAx>
        <c:axId val="354616240"/>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Number of installations</a:t>
                </a:r>
              </a:p>
            </c:rich>
          </c:tx>
          <c:layout>
            <c:manualLayout>
              <c:xMode val="edge"/>
              <c:yMode val="edge"/>
              <c:x val="3.3124806767575107E-3"/>
              <c:y val="0.2256267167185497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2141879248"/>
        <c:crosses val="autoZero"/>
        <c:crossBetween val="between"/>
      </c:valAx>
      <c:valAx>
        <c:axId val="1361080896"/>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ptos" panose="020B0004020202020204" pitchFamily="34" charset="0"/>
                    <a:ea typeface="+mn-ea"/>
                    <a:cs typeface="+mn-cs"/>
                  </a:defRPr>
                </a:pPr>
                <a:r>
                  <a:rPr lang="en-GB"/>
                  <a:t>Capacity (MW)</a:t>
                </a:r>
              </a:p>
            </c:rich>
          </c:tx>
          <c:layout>
            <c:manualLayout>
              <c:xMode val="edge"/>
              <c:yMode val="edge"/>
              <c:x val="0.97373515166274316"/>
              <c:y val="0.275806780629105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2141876368"/>
        <c:crosses val="max"/>
        <c:crossBetween val="between"/>
        <c:majorUnit val="250"/>
      </c:valAx>
      <c:catAx>
        <c:axId val="2141876368"/>
        <c:scaling>
          <c:orientation val="minMax"/>
        </c:scaling>
        <c:delete val="1"/>
        <c:axPos val="b"/>
        <c:numFmt formatCode="General" sourceLinked="1"/>
        <c:majorTickMark val="out"/>
        <c:minorTickMark val="none"/>
        <c:tickLblPos val="nextTo"/>
        <c:crossAx val="136108089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7.9535564304461931E-2"/>
          <c:y val="0.92200421168284197"/>
          <c:w val="0.77759553805774273"/>
          <c:h val="4.8926020875297564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8942979171305"/>
          <c:y val="5.0925925925925923E-2"/>
          <c:w val="0.88262056960103641"/>
          <c:h val="0.73873135139153367"/>
        </c:manualLayout>
      </c:layout>
      <c:barChart>
        <c:barDir val="col"/>
        <c:grouping val="percentStacked"/>
        <c:varyColors val="0"/>
        <c:ser>
          <c:idx val="0"/>
          <c:order val="0"/>
          <c:tx>
            <c:v>Good</c:v>
          </c:tx>
          <c:spPr>
            <a:solidFill>
              <a:schemeClr val="accent1"/>
            </a:solidFill>
            <a:ln>
              <a:solidFill>
                <a:schemeClr val="tx1"/>
              </a:solidFill>
            </a:ln>
            <a:effectLst/>
          </c:spPr>
          <c:invertIfNegative val="0"/>
          <c:dLbls>
            <c:delete val="1"/>
          </c:dLbls>
          <c:cat>
            <c:strRef>
              <c:f>'Fig 5.4'!$B$35</c:f>
              <c:strCache>
                <c:ptCount val="1"/>
                <c:pt idx="0">
                  <c:v>SY15
(2024-2025)</c:v>
                </c:pt>
              </c:strCache>
            </c:strRef>
          </c:cat>
          <c:val>
            <c:numRef>
              <c:f>'Fig 5.4'!$C$35</c:f>
              <c:numCache>
                <c:formatCode>0.0%</c:formatCode>
                <c:ptCount val="1"/>
                <c:pt idx="0">
                  <c:v>0</c:v>
                </c:pt>
              </c:numCache>
            </c:numRef>
          </c:val>
          <c:extLst>
            <c:ext xmlns:c16="http://schemas.microsoft.com/office/drawing/2014/chart" uri="{C3380CC4-5D6E-409C-BE32-E72D297353CC}">
              <c16:uniqueId val="{00000001-B061-4104-BE4D-BB5AF24B2D82}"/>
            </c:ext>
          </c:extLst>
        </c:ser>
        <c:ser>
          <c:idx val="1"/>
          <c:order val="1"/>
          <c:tx>
            <c:v>Satisfactory</c:v>
          </c:tx>
          <c:spPr>
            <a:solidFill>
              <a:schemeClr val="accent1"/>
            </a:solidFill>
            <a:ln>
              <a:solidFill>
                <a:schemeClr val="tx1"/>
              </a:solidFill>
            </a:ln>
            <a:effectLst/>
          </c:spPr>
          <c:invertIfNegative val="0"/>
          <c:dLbls>
            <c:dLbl>
              <c:idx val="0"/>
              <c:tx>
                <c:rich>
                  <a:bodyPr/>
                  <a:lstStyle/>
                  <a:p>
                    <a:fld id="{ADA4D7B3-F9CE-4086-8C59-53E99956BBF3}" type="SERIESNAME">
                      <a:rPr lang="en-US"/>
                      <a:pPr/>
                      <a:t>[SERIES NAME]</a:t>
                    </a:fld>
                    <a:endParaRPr lang="en-US" baseline="0"/>
                  </a:p>
                  <a:p>
                    <a:fld id="{B056B706-7284-47EE-AC7D-5B2D7DE4AC41}"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061-4104-BE4D-BB5AF24B2D82}"/>
                </c:ext>
              </c:extLst>
            </c:dLbl>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5.4'!$B$35</c:f>
              <c:strCache>
                <c:ptCount val="1"/>
                <c:pt idx="0">
                  <c:v>SY15
(2024-2025)</c:v>
                </c:pt>
              </c:strCache>
            </c:strRef>
          </c:cat>
          <c:val>
            <c:numRef>
              <c:f>'Fig 5.4'!$D$35</c:f>
              <c:numCache>
                <c:formatCode>0.0%</c:formatCode>
                <c:ptCount val="1"/>
                <c:pt idx="0">
                  <c:v>0.17333333333333334</c:v>
                </c:pt>
              </c:numCache>
            </c:numRef>
          </c:val>
          <c:extLst>
            <c:ext xmlns:c16="http://schemas.microsoft.com/office/drawing/2014/chart" uri="{C3380CC4-5D6E-409C-BE32-E72D297353CC}">
              <c16:uniqueId val="{00000003-B061-4104-BE4D-BB5AF24B2D82}"/>
            </c:ext>
          </c:extLst>
        </c:ser>
        <c:ser>
          <c:idx val="2"/>
          <c:order val="2"/>
          <c:tx>
            <c:v>Weak</c:v>
          </c:tx>
          <c:spPr>
            <a:solidFill>
              <a:schemeClr val="accent1"/>
            </a:solidFill>
            <a:ln>
              <a:solidFill>
                <a:schemeClr val="tx1"/>
              </a:solidFill>
            </a:ln>
            <a:effectLst/>
          </c:spPr>
          <c:invertIfNegative val="0"/>
          <c:dPt>
            <c:idx val="0"/>
            <c:invertIfNegative val="0"/>
            <c:bubble3D val="0"/>
            <c:spPr>
              <a:solidFill>
                <a:schemeClr val="accent4"/>
              </a:solidFill>
              <a:ln>
                <a:solidFill>
                  <a:sysClr val="windowText" lastClr="000000"/>
                </a:solidFill>
              </a:ln>
              <a:effectLst/>
            </c:spPr>
            <c:extLst>
              <c:ext xmlns:c16="http://schemas.microsoft.com/office/drawing/2014/chart" uri="{C3380CC4-5D6E-409C-BE32-E72D297353CC}">
                <c16:uniqueId val="{00000004-B061-4104-BE4D-BB5AF24B2D82}"/>
              </c:ext>
            </c:extLst>
          </c:dPt>
          <c:dLbls>
            <c:dLbl>
              <c:idx val="0"/>
              <c:tx>
                <c:rich>
                  <a:bodyPr/>
                  <a:lstStyle/>
                  <a:p>
                    <a:fld id="{D0964DF9-54D4-45ED-A08C-4D3F354F5E29}" type="SERIESNAME">
                      <a:rPr lang="en-US"/>
                      <a:pPr/>
                      <a:t>[SERIES NAME]</a:t>
                    </a:fld>
                    <a:endParaRPr lang="en-US" baseline="0"/>
                  </a:p>
                  <a:p>
                    <a:fld id="{F8D9031D-B088-4856-AF34-08FA8F36B1DA}"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B061-4104-BE4D-BB5AF24B2D82}"/>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5.4'!$B$35</c:f>
              <c:strCache>
                <c:ptCount val="1"/>
                <c:pt idx="0">
                  <c:v>SY15
(2024-2025)</c:v>
                </c:pt>
              </c:strCache>
            </c:strRef>
          </c:cat>
          <c:val>
            <c:numRef>
              <c:f>'Fig 5.4'!$E$35</c:f>
              <c:numCache>
                <c:formatCode>0.0%</c:formatCode>
                <c:ptCount val="1"/>
                <c:pt idx="0">
                  <c:v>0.82666666666666666</c:v>
                </c:pt>
              </c:numCache>
            </c:numRef>
          </c:val>
          <c:extLst>
            <c:ext xmlns:c16="http://schemas.microsoft.com/office/drawing/2014/chart" uri="{C3380CC4-5D6E-409C-BE32-E72D297353CC}">
              <c16:uniqueId val="{00000005-B061-4104-BE4D-BB5AF24B2D82}"/>
            </c:ext>
          </c:extLst>
        </c:ser>
        <c:ser>
          <c:idx val="3"/>
          <c:order val="3"/>
          <c:tx>
            <c:v>Unsatisfactory</c:v>
          </c:tx>
          <c:spPr>
            <a:solidFill>
              <a:schemeClr val="accent4"/>
            </a:solidFill>
            <a:ln>
              <a:solidFill>
                <a:schemeClr val="tx1"/>
              </a:solidFill>
            </a:ln>
            <a:effectLst/>
          </c:spPr>
          <c:invertIfNegative val="0"/>
          <c:dLbls>
            <c:delete val="1"/>
          </c:dLbls>
          <c:cat>
            <c:strRef>
              <c:f>'Fig 5.4'!$B$35</c:f>
              <c:strCache>
                <c:ptCount val="1"/>
                <c:pt idx="0">
                  <c:v>SY15
(2024-2025)</c:v>
                </c:pt>
              </c:strCache>
            </c:strRef>
          </c:cat>
          <c:val>
            <c:numRef>
              <c:f>'Fig 5.4'!$F$35</c:f>
              <c:numCache>
                <c:formatCode>0.0%</c:formatCode>
                <c:ptCount val="1"/>
                <c:pt idx="0">
                  <c:v>0</c:v>
                </c:pt>
              </c:numCache>
            </c:numRef>
          </c:val>
          <c:extLst>
            <c:ext xmlns:c16="http://schemas.microsoft.com/office/drawing/2014/chart" uri="{C3380CC4-5D6E-409C-BE32-E72D297353CC}">
              <c16:uniqueId val="{00000007-B061-4104-BE4D-BB5AF24B2D82}"/>
            </c:ext>
          </c:extLst>
        </c:ser>
        <c:dLbls>
          <c:dLblPos val="ctr"/>
          <c:showLegendKey val="0"/>
          <c:showVal val="1"/>
          <c:showCatName val="0"/>
          <c:showSerName val="0"/>
          <c:showPercent val="0"/>
          <c:showBubbleSize val="0"/>
        </c:dLbls>
        <c:gapWidth val="100"/>
        <c:overlap val="100"/>
        <c:axId val="1944787935"/>
        <c:axId val="1943721343"/>
      </c:barChart>
      <c:catAx>
        <c:axId val="19447879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1943721343"/>
        <c:crosses val="autoZero"/>
        <c:auto val="1"/>
        <c:lblAlgn val="ctr"/>
        <c:lblOffset val="100"/>
        <c:noMultiLvlLbl val="0"/>
      </c:catAx>
      <c:valAx>
        <c:axId val="1943721343"/>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Percentage of audits</a:t>
                </a:r>
              </a:p>
            </c:rich>
          </c:tx>
          <c:layout>
            <c:manualLayout>
              <c:xMode val="edge"/>
              <c:yMode val="edge"/>
              <c:x val="2.0708205518975139E-3"/>
              <c:y val="0.2885927330099585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194478793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8942979171305"/>
          <c:y val="5.0925925925925923E-2"/>
          <c:w val="0.88262056960103641"/>
          <c:h val="0.84040172061825602"/>
        </c:manualLayout>
      </c:layout>
      <c:barChart>
        <c:barDir val="col"/>
        <c:grouping val="percentStacked"/>
        <c:varyColors val="0"/>
        <c:ser>
          <c:idx val="0"/>
          <c:order val="0"/>
          <c:tx>
            <c:strRef>
              <c:f>'Fig 5.5'!$C$38</c:f>
              <c:strCache>
                <c:ptCount val="1"/>
                <c:pt idx="0">
                  <c:v>Good</c:v>
                </c:pt>
              </c:strCache>
            </c:strRef>
          </c:tx>
          <c:spPr>
            <a:solidFill>
              <a:srgbClr val="801650"/>
            </a:solidFill>
            <a:ln>
              <a:solidFill>
                <a:schemeClr val="tx1"/>
              </a:solidFill>
            </a:ln>
            <a:effectLst/>
          </c:spPr>
          <c:invertIfNegative val="0"/>
          <c:dLbls>
            <c:delete val="1"/>
          </c:dLbls>
          <c:cat>
            <c:strRef>
              <c:f>'Fig 5.5'!$B$39:$B$42</c:f>
              <c:strCache>
                <c:ptCount val="4"/>
                <c:pt idx="0">
                  <c:v>Fuelled</c:v>
                </c:pt>
                <c:pt idx="1">
                  <c:v>Hydro</c:v>
                </c:pt>
                <c:pt idx="2">
                  <c:v>Onshore Wind</c:v>
                </c:pt>
                <c:pt idx="3">
                  <c:v>Solar PV</c:v>
                </c:pt>
              </c:strCache>
            </c:strRef>
          </c:cat>
          <c:val>
            <c:numRef>
              <c:f>'Fig 5.5'!$C$39:$C$42</c:f>
              <c:numCache>
                <c:formatCode>0.0%</c:formatCode>
                <c:ptCount val="4"/>
                <c:pt idx="0">
                  <c:v>0</c:v>
                </c:pt>
                <c:pt idx="1">
                  <c:v>0</c:v>
                </c:pt>
                <c:pt idx="2">
                  <c:v>0</c:v>
                </c:pt>
                <c:pt idx="3">
                  <c:v>0</c:v>
                </c:pt>
              </c:numCache>
            </c:numRef>
          </c:val>
          <c:extLst>
            <c:ext xmlns:c16="http://schemas.microsoft.com/office/drawing/2014/chart" uri="{C3380CC4-5D6E-409C-BE32-E72D297353CC}">
              <c16:uniqueId val="{00000004-2934-4A65-80DE-62E5D5F4922E}"/>
            </c:ext>
          </c:extLst>
        </c:ser>
        <c:ser>
          <c:idx val="1"/>
          <c:order val="1"/>
          <c:tx>
            <c:strRef>
              <c:f>'Fig 5.5'!$D$38</c:f>
              <c:strCache>
                <c:ptCount val="1"/>
                <c:pt idx="0">
                  <c:v>Satisfactory</c:v>
                </c:pt>
              </c:strCache>
            </c:strRef>
          </c:tx>
          <c:spPr>
            <a:solidFill>
              <a:schemeClr val="accent1"/>
            </a:solidFill>
            <a:ln>
              <a:solidFill>
                <a:schemeClr val="tx1"/>
              </a:solidFill>
            </a:ln>
            <a:effectLst/>
          </c:spPr>
          <c:invertIfNegative val="0"/>
          <c:dLbls>
            <c:dLbl>
              <c:idx val="0"/>
              <c:tx>
                <c:rich>
                  <a:bodyPr/>
                  <a:lstStyle/>
                  <a:p>
                    <a:r>
                      <a:rPr lang="en-US"/>
                      <a:t>Satisfactory</a:t>
                    </a:r>
                  </a:p>
                  <a:p>
                    <a:fld id="{E36BC5F2-BE7B-4CA5-A1CE-307B948C13BC}"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934-4A65-80DE-62E5D5F4922E}"/>
                </c:ext>
              </c:extLst>
            </c:dLbl>
            <c:dLbl>
              <c:idx val="1"/>
              <c:tx>
                <c:rich>
                  <a:bodyPr/>
                  <a:lstStyle/>
                  <a:p>
                    <a:r>
                      <a:rPr lang="en-US"/>
                      <a:t>Satisfactory</a:t>
                    </a:r>
                  </a:p>
                  <a:p>
                    <a:fld id="{E88795AE-444C-4FFC-A778-7CE0247BB0B0}"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2934-4A65-80DE-62E5D5F4922E}"/>
                </c:ext>
              </c:extLst>
            </c:dLbl>
            <c:dLbl>
              <c:idx val="2"/>
              <c:tx>
                <c:rich>
                  <a:bodyPr/>
                  <a:lstStyle/>
                  <a:p>
                    <a:r>
                      <a:rPr lang="en-US"/>
                      <a:t>Satisfactory</a:t>
                    </a:r>
                  </a:p>
                  <a:p>
                    <a:fld id="{F3D1D401-4293-4A2B-83ED-894353300589}"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2934-4A65-80DE-62E5D5F4922E}"/>
                </c:ext>
              </c:extLst>
            </c:dLbl>
            <c:dLbl>
              <c:idx val="3"/>
              <c:tx>
                <c:rich>
                  <a:bodyPr/>
                  <a:lstStyle/>
                  <a:p>
                    <a:r>
                      <a:rPr lang="en-US"/>
                      <a:t>Satisfactory</a:t>
                    </a:r>
                  </a:p>
                  <a:p>
                    <a:fld id="{C07A5ABB-AEAC-4711-B379-0FC4739FEBC6}"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2934-4A65-80DE-62E5D5F4922E}"/>
                </c:ext>
              </c:extLst>
            </c:dLbl>
            <c:spPr>
              <a:noFill/>
              <a:ln>
                <a:noFill/>
              </a:ln>
              <a:effectLst/>
            </c:spPr>
            <c:txPr>
              <a:bodyPr rot="0" spcFirstLastPara="1" vertOverflow="ellipsis" vert="horz" wrap="square" anchor="ctr" anchorCtr="1"/>
              <a:lstStyle/>
              <a:p>
                <a:pPr>
                  <a:defRPr sz="1200" b="1" i="0" u="none" strike="noStrike" kern="1200" baseline="0">
                    <a:solidFill>
                      <a:schemeClr val="bg2"/>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5.5'!$B$39:$B$42</c:f>
              <c:strCache>
                <c:ptCount val="4"/>
                <c:pt idx="0">
                  <c:v>Fuelled</c:v>
                </c:pt>
                <c:pt idx="1">
                  <c:v>Hydro</c:v>
                </c:pt>
                <c:pt idx="2">
                  <c:v>Onshore Wind</c:v>
                </c:pt>
                <c:pt idx="3">
                  <c:v>Solar PV</c:v>
                </c:pt>
              </c:strCache>
            </c:strRef>
          </c:cat>
          <c:val>
            <c:numRef>
              <c:f>'Fig 5.5'!$D$39:$D$42</c:f>
              <c:numCache>
                <c:formatCode>0.0%</c:formatCode>
                <c:ptCount val="4"/>
                <c:pt idx="0">
                  <c:v>0.2</c:v>
                </c:pt>
                <c:pt idx="1">
                  <c:v>0.25</c:v>
                </c:pt>
                <c:pt idx="2">
                  <c:v>0.13600000000000001</c:v>
                </c:pt>
                <c:pt idx="3">
                  <c:v>0.17499999999999999</c:v>
                </c:pt>
              </c:numCache>
            </c:numRef>
          </c:val>
          <c:extLst>
            <c:ext xmlns:c16="http://schemas.microsoft.com/office/drawing/2014/chart" uri="{C3380CC4-5D6E-409C-BE32-E72D297353CC}">
              <c16:uniqueId val="{00000009-2934-4A65-80DE-62E5D5F4922E}"/>
            </c:ext>
          </c:extLst>
        </c:ser>
        <c:ser>
          <c:idx val="2"/>
          <c:order val="2"/>
          <c:tx>
            <c:strRef>
              <c:f>'Fig 5.5'!$E$38</c:f>
              <c:strCache>
                <c:ptCount val="1"/>
                <c:pt idx="0">
                  <c:v>Weak</c:v>
                </c:pt>
              </c:strCache>
            </c:strRef>
          </c:tx>
          <c:spPr>
            <a:solidFill>
              <a:schemeClr val="accent4"/>
            </a:solidFill>
            <a:ln>
              <a:solidFill>
                <a:schemeClr val="tx1"/>
              </a:solidFill>
            </a:ln>
            <a:effectLst/>
          </c:spPr>
          <c:invertIfNegative val="0"/>
          <c:dLbls>
            <c:dLbl>
              <c:idx val="0"/>
              <c:tx>
                <c:rich>
                  <a:bodyPr/>
                  <a:lstStyle/>
                  <a:p>
                    <a:r>
                      <a:rPr lang="en-US"/>
                      <a:t>Weak</a:t>
                    </a:r>
                  </a:p>
                  <a:p>
                    <a:fld id="{87E5FDAD-4A53-4922-9AF9-291C778AADCB}"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2934-4A65-80DE-62E5D5F4922E}"/>
                </c:ext>
              </c:extLst>
            </c:dLbl>
            <c:dLbl>
              <c:idx val="1"/>
              <c:tx>
                <c:rich>
                  <a:bodyPr/>
                  <a:lstStyle/>
                  <a:p>
                    <a:r>
                      <a:rPr lang="en-US"/>
                      <a:t>Weak</a:t>
                    </a:r>
                  </a:p>
                  <a:p>
                    <a:fld id="{135343F2-4C4E-408B-8D3D-D16433EAA1A6}"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2934-4A65-80DE-62E5D5F4922E}"/>
                </c:ext>
              </c:extLst>
            </c:dLbl>
            <c:dLbl>
              <c:idx val="2"/>
              <c:tx>
                <c:rich>
                  <a:bodyPr/>
                  <a:lstStyle/>
                  <a:p>
                    <a:r>
                      <a:rPr lang="en-US"/>
                      <a:t>Weak</a:t>
                    </a:r>
                  </a:p>
                  <a:p>
                    <a:fld id="{23070742-7C98-4ABC-A1EC-BE3F37F271E9}"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2934-4A65-80DE-62E5D5F4922E}"/>
                </c:ext>
              </c:extLst>
            </c:dLbl>
            <c:dLbl>
              <c:idx val="3"/>
              <c:tx>
                <c:rich>
                  <a:bodyPr/>
                  <a:lstStyle/>
                  <a:p>
                    <a:r>
                      <a:rPr lang="en-US"/>
                      <a:t>Weak</a:t>
                    </a:r>
                  </a:p>
                  <a:p>
                    <a:fld id="{759193D8-B2BC-4A11-AD97-A20E47EF6805}" type="VALUE">
                      <a:rPr lang="en-US"/>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2934-4A65-80DE-62E5D5F4922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5.5'!$B$39:$B$42</c:f>
              <c:strCache>
                <c:ptCount val="4"/>
                <c:pt idx="0">
                  <c:v>Fuelled</c:v>
                </c:pt>
                <c:pt idx="1">
                  <c:v>Hydro</c:v>
                </c:pt>
                <c:pt idx="2">
                  <c:v>Onshore Wind</c:v>
                </c:pt>
                <c:pt idx="3">
                  <c:v>Solar PV</c:v>
                </c:pt>
              </c:strCache>
            </c:strRef>
          </c:cat>
          <c:val>
            <c:numRef>
              <c:f>'Fig 5.5'!$E$39:$E$42</c:f>
              <c:numCache>
                <c:formatCode>0.0%</c:formatCode>
                <c:ptCount val="4"/>
                <c:pt idx="0">
                  <c:v>0.8</c:v>
                </c:pt>
                <c:pt idx="1">
                  <c:v>0.75</c:v>
                </c:pt>
                <c:pt idx="2">
                  <c:v>0.86399999999999999</c:v>
                </c:pt>
                <c:pt idx="3">
                  <c:v>0.82499999999999996</c:v>
                </c:pt>
              </c:numCache>
            </c:numRef>
          </c:val>
          <c:extLst>
            <c:ext xmlns:c16="http://schemas.microsoft.com/office/drawing/2014/chart" uri="{C3380CC4-5D6E-409C-BE32-E72D297353CC}">
              <c16:uniqueId val="{0000000E-2934-4A65-80DE-62E5D5F4922E}"/>
            </c:ext>
          </c:extLst>
        </c:ser>
        <c:ser>
          <c:idx val="3"/>
          <c:order val="3"/>
          <c:tx>
            <c:strRef>
              <c:f>'Fig 5.5'!$F$38</c:f>
              <c:strCache>
                <c:ptCount val="1"/>
                <c:pt idx="0">
                  <c:v>Unsatisfactory</c:v>
                </c:pt>
              </c:strCache>
            </c:strRef>
          </c:tx>
          <c:spPr>
            <a:solidFill>
              <a:schemeClr val="accent4"/>
            </a:solidFill>
            <a:ln>
              <a:solidFill>
                <a:schemeClr val="tx1"/>
              </a:solidFill>
            </a:ln>
            <a:effectLst/>
          </c:spPr>
          <c:invertIfNegative val="0"/>
          <c:dLbls>
            <c:delete val="1"/>
          </c:dLbls>
          <c:cat>
            <c:strRef>
              <c:f>'Fig 5.5'!$B$39:$B$42</c:f>
              <c:strCache>
                <c:ptCount val="4"/>
                <c:pt idx="0">
                  <c:v>Fuelled</c:v>
                </c:pt>
                <c:pt idx="1">
                  <c:v>Hydro</c:v>
                </c:pt>
                <c:pt idx="2">
                  <c:v>Onshore Wind</c:v>
                </c:pt>
                <c:pt idx="3">
                  <c:v>Solar PV</c:v>
                </c:pt>
              </c:strCache>
            </c:strRef>
          </c:cat>
          <c:val>
            <c:numRef>
              <c:f>'Fig 5.5'!$F$39:$F$42</c:f>
              <c:numCache>
                <c:formatCode>0.0%</c:formatCode>
                <c:ptCount val="4"/>
                <c:pt idx="0">
                  <c:v>0</c:v>
                </c:pt>
                <c:pt idx="1">
                  <c:v>0</c:v>
                </c:pt>
                <c:pt idx="2">
                  <c:v>0</c:v>
                </c:pt>
                <c:pt idx="3">
                  <c:v>0</c:v>
                </c:pt>
              </c:numCache>
            </c:numRef>
          </c:val>
          <c:extLst>
            <c:ext xmlns:c16="http://schemas.microsoft.com/office/drawing/2014/chart" uri="{C3380CC4-5D6E-409C-BE32-E72D297353CC}">
              <c16:uniqueId val="{0000000F-2934-4A65-80DE-62E5D5F4922E}"/>
            </c:ext>
          </c:extLst>
        </c:ser>
        <c:dLbls>
          <c:dLblPos val="ctr"/>
          <c:showLegendKey val="0"/>
          <c:showVal val="1"/>
          <c:showCatName val="0"/>
          <c:showSerName val="0"/>
          <c:showPercent val="0"/>
          <c:showBubbleSize val="0"/>
        </c:dLbls>
        <c:gapWidth val="30"/>
        <c:overlap val="100"/>
        <c:axId val="1944787935"/>
        <c:axId val="1943721343"/>
      </c:barChart>
      <c:catAx>
        <c:axId val="19447879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1943721343"/>
        <c:crosses val="autoZero"/>
        <c:auto val="1"/>
        <c:lblAlgn val="ctr"/>
        <c:lblOffset val="100"/>
        <c:noMultiLvlLbl val="0"/>
      </c:catAx>
      <c:valAx>
        <c:axId val="1943721343"/>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Percentage of audits</a:t>
                </a:r>
              </a:p>
            </c:rich>
          </c:tx>
          <c:layout>
            <c:manualLayout>
              <c:xMode val="edge"/>
              <c:yMode val="edge"/>
              <c:x val="2.0708636762227076E-3"/>
              <c:y val="0.2197754309928977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194478793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 5.6'!$C$35</c:f>
              <c:strCache>
                <c:ptCount val="1"/>
                <c:pt idx="0">
                  <c:v>Issue as a % of all audit findings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5.6'!$B$36:$B$40</c:f>
              <c:strCache>
                <c:ptCount val="5"/>
                <c:pt idx="0">
                  <c:v>Insufficient evidence 
for the commissioning date</c:v>
                </c:pt>
                <c:pt idx="1">
                  <c:v>Issues with meter details</c:v>
                </c:pt>
                <c:pt idx="2">
                  <c:v>Issues with installation descriptions</c:v>
                </c:pt>
                <c:pt idx="3">
                  <c:v>Issues with installation capacity</c:v>
                </c:pt>
                <c:pt idx="4">
                  <c:v>Over/Underclaim</c:v>
                </c:pt>
              </c:strCache>
            </c:strRef>
          </c:cat>
          <c:val>
            <c:numRef>
              <c:f>'Fig 5.6'!$C$36:$C$40</c:f>
              <c:numCache>
                <c:formatCode>0.0%</c:formatCode>
                <c:ptCount val="5"/>
                <c:pt idx="0">
                  <c:v>0.27779999999999999</c:v>
                </c:pt>
                <c:pt idx="1">
                  <c:v>0.2636</c:v>
                </c:pt>
                <c:pt idx="2">
                  <c:v>0.2087</c:v>
                </c:pt>
                <c:pt idx="3">
                  <c:v>8.0600000000000005E-2</c:v>
                </c:pt>
                <c:pt idx="4">
                  <c:v>4.7399999999999998E-2</c:v>
                </c:pt>
              </c:numCache>
            </c:numRef>
          </c:val>
          <c:extLst>
            <c:ext xmlns:c16="http://schemas.microsoft.com/office/drawing/2014/chart" uri="{C3380CC4-5D6E-409C-BE32-E72D297353CC}">
              <c16:uniqueId val="{00000000-8801-4CD7-BBB1-B3467DF17266}"/>
            </c:ext>
          </c:extLst>
        </c:ser>
        <c:dLbls>
          <c:dLblPos val="inEnd"/>
          <c:showLegendKey val="0"/>
          <c:showVal val="1"/>
          <c:showCatName val="0"/>
          <c:showSerName val="0"/>
          <c:showPercent val="0"/>
          <c:showBubbleSize val="0"/>
        </c:dLbls>
        <c:gapWidth val="50"/>
        <c:axId val="678714959"/>
        <c:axId val="678715919"/>
      </c:barChart>
      <c:catAx>
        <c:axId val="678714959"/>
        <c:scaling>
          <c:orientation val="maxMin"/>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678715919"/>
        <c:crosses val="autoZero"/>
        <c:auto val="1"/>
        <c:lblAlgn val="ctr"/>
        <c:lblOffset val="100"/>
        <c:noMultiLvlLbl val="0"/>
      </c:catAx>
      <c:valAx>
        <c:axId val="678715919"/>
        <c:scaling>
          <c:orientation val="minMax"/>
        </c:scaling>
        <c:delete val="0"/>
        <c:axPos val="b"/>
        <c:majorGridlines>
          <c:spPr>
            <a:ln w="952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Percentage of all audit findings</a:t>
                </a:r>
              </a:p>
            </c:rich>
          </c:tx>
          <c:layout>
            <c:manualLayout>
              <c:xMode val="edge"/>
              <c:yMode val="edge"/>
              <c:x val="0.51944833636742482"/>
              <c:y val="0.9253790498409921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678714959"/>
        <c:crosses val="max"/>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5.7'!$C$35</c:f>
              <c:strCache>
                <c:ptCount val="1"/>
                <c:pt idx="0">
                  <c:v>Prevented/Detected</c:v>
                </c:pt>
              </c:strCache>
            </c:strRef>
          </c:tx>
          <c:spPr>
            <a:solidFill>
              <a:srgbClr val="11436D"/>
            </a:solidFill>
            <a:ln>
              <a:noFill/>
            </a:ln>
            <a:effectLst/>
          </c:spPr>
          <c:invertIfNegative val="0"/>
          <c:dLbls>
            <c:dLbl>
              <c:idx val="0"/>
              <c:tx>
                <c:rich>
                  <a:bodyPr/>
                  <a:lstStyle/>
                  <a:p>
                    <a:r>
                      <a:rPr lang="en-US"/>
                      <a:t>£8.78m</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CE1-405D-ACC9-AA6BFEE2400E}"/>
                </c:ext>
              </c:extLst>
            </c:dLbl>
            <c:dLbl>
              <c:idx val="1"/>
              <c:tx>
                <c:rich>
                  <a:bodyPr/>
                  <a:lstStyle/>
                  <a:p>
                    <a:r>
                      <a:rPr lang="en-US"/>
                      <a:t>£2.19m</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ACE1-405D-ACC9-AA6BFEE2400E}"/>
                </c:ext>
              </c:extLst>
            </c:dLbl>
            <c:dLbl>
              <c:idx val="2"/>
              <c:tx>
                <c:rich>
                  <a:bodyPr/>
                  <a:lstStyle/>
                  <a:p>
                    <a:r>
                      <a:rPr lang="en-US"/>
                      <a:t>£3.30m</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ACE1-405D-ACC9-AA6BFEE2400E}"/>
                </c:ext>
              </c:extLst>
            </c:dLbl>
            <c:dLbl>
              <c:idx val="3"/>
              <c:tx>
                <c:rich>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r>
                      <a:rPr lang="en-US">
                        <a:solidFill>
                          <a:sysClr val="windowText" lastClr="000000"/>
                        </a:solidFill>
                      </a:rPr>
                      <a:t>£0.43m</a:t>
                    </a:r>
                  </a:p>
                </c:rich>
              </c:tx>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ACE1-405D-ACC9-AA6BFEE2400E}"/>
                </c:ext>
              </c:extLst>
            </c:dLbl>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5.7'!$B$36:$B$39</c:f>
              <c:strCache>
                <c:ptCount val="4"/>
                <c:pt idx="0">
                  <c:v>SY12 
(2021-22)</c:v>
                </c:pt>
                <c:pt idx="1">
                  <c:v>SY13 
(2022-23)</c:v>
                </c:pt>
                <c:pt idx="2">
                  <c:v>SY14 
(2023-24)</c:v>
                </c:pt>
                <c:pt idx="3">
                  <c:v>SY15 
(2024-25)</c:v>
                </c:pt>
              </c:strCache>
            </c:strRef>
          </c:cat>
          <c:val>
            <c:numRef>
              <c:f>'Fig 5.7'!$C$36:$C$39</c:f>
              <c:numCache>
                <c:formatCode>"£"#,##0</c:formatCode>
                <c:ptCount val="4"/>
                <c:pt idx="0">
                  <c:v>8780000</c:v>
                </c:pt>
                <c:pt idx="1">
                  <c:v>2190000</c:v>
                </c:pt>
                <c:pt idx="2">
                  <c:v>3300000</c:v>
                </c:pt>
                <c:pt idx="3">
                  <c:v>429810</c:v>
                </c:pt>
              </c:numCache>
            </c:numRef>
          </c:val>
          <c:extLst>
            <c:ext xmlns:c16="http://schemas.microsoft.com/office/drawing/2014/chart" uri="{C3380CC4-5D6E-409C-BE32-E72D297353CC}">
              <c16:uniqueId val="{0000000F-ACE1-405D-ACC9-AA6BFEE2400E}"/>
            </c:ext>
          </c:extLst>
        </c:ser>
        <c:dLbls>
          <c:showLegendKey val="0"/>
          <c:showVal val="1"/>
          <c:showCatName val="0"/>
          <c:showSerName val="0"/>
          <c:showPercent val="0"/>
          <c:showBubbleSize val="0"/>
        </c:dLbls>
        <c:gapWidth val="40"/>
        <c:axId val="668562479"/>
        <c:axId val="668562959"/>
      </c:barChart>
      <c:catAx>
        <c:axId val="668562479"/>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668562959"/>
        <c:crosses val="autoZero"/>
        <c:auto val="1"/>
        <c:lblAlgn val="ctr"/>
        <c:lblOffset val="100"/>
        <c:noMultiLvlLbl val="0"/>
      </c:catAx>
      <c:valAx>
        <c:axId val="668562959"/>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Prevented and detected error and fraud (£m)</a:t>
                </a:r>
              </a:p>
            </c:rich>
          </c:tx>
          <c:layout>
            <c:manualLayout>
              <c:xMode val="edge"/>
              <c:yMode val="edge"/>
              <c:x val="7.1910703433095352E-3"/>
              <c:y val="0.1159405846810729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668562479"/>
        <c:crosses val="autoZero"/>
        <c:crossBetween val="between"/>
        <c:dispUnits>
          <c:builtInUnit val="millions"/>
        </c:dispUnits>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92428226937318"/>
          <c:y val="3.6300338136220592E-2"/>
          <c:w val="0.83792917135720069"/>
          <c:h val="0.75102320475726592"/>
        </c:manualLayout>
      </c:layout>
      <c:barChart>
        <c:barDir val="col"/>
        <c:grouping val="clustered"/>
        <c:varyColors val="0"/>
        <c:ser>
          <c:idx val="0"/>
          <c:order val="0"/>
          <c:tx>
            <c:strRef>
              <c:f>'Fig 6.2'!$B$33</c:f>
              <c:strCache>
                <c:ptCount val="1"/>
                <c:pt idx="0">
                  <c:v>New accreditations</c:v>
                </c:pt>
              </c:strCache>
            </c:strRef>
          </c:tx>
          <c:spPr>
            <a:solidFill>
              <a:schemeClr val="accent1"/>
            </a:solidFill>
            <a:ln>
              <a:noFill/>
            </a:ln>
            <a:effectLst/>
          </c:spPr>
          <c:invertIfNegative val="0"/>
          <c:dLbls>
            <c:dLbl>
              <c:idx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4D-4A99-8D06-4695FE81556B}"/>
                </c:ext>
              </c:extLst>
            </c:dLbl>
            <c:dLbl>
              <c:idx val="1"/>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3E-4546-A8E2-4333A058C42F}"/>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6.2'!$C$32:$H$32</c:f>
              <c:strCache>
                <c:ptCount val="6"/>
                <c:pt idx="0">
                  <c:v>SY10
(2019-20)</c:v>
                </c:pt>
                <c:pt idx="1">
                  <c:v>SY11
(2020-21)</c:v>
                </c:pt>
                <c:pt idx="2">
                  <c:v>SY12
(2021-22)</c:v>
                </c:pt>
                <c:pt idx="3">
                  <c:v>SY13
(2022-23)</c:v>
                </c:pt>
                <c:pt idx="4">
                  <c:v>SY14
(2023-24)</c:v>
                </c:pt>
                <c:pt idx="5">
                  <c:v>SY15
(2024-25)</c:v>
                </c:pt>
              </c:strCache>
            </c:strRef>
          </c:cat>
          <c:val>
            <c:numRef>
              <c:f>'Fig 6.2'!$C$33:$H$33</c:f>
              <c:numCache>
                <c:formatCode>#,##0</c:formatCode>
                <c:ptCount val="6"/>
                <c:pt idx="0">
                  <c:v>19057</c:v>
                </c:pt>
                <c:pt idx="1">
                  <c:v>2201</c:v>
                </c:pt>
                <c:pt idx="2">
                  <c:v>582</c:v>
                </c:pt>
                <c:pt idx="3">
                  <c:v>245</c:v>
                </c:pt>
                <c:pt idx="4" formatCode="General">
                  <c:v>101</c:v>
                </c:pt>
                <c:pt idx="5" formatCode="General">
                  <c:v>98</c:v>
                </c:pt>
              </c:numCache>
            </c:numRef>
          </c:val>
          <c:extLst>
            <c:ext xmlns:c16="http://schemas.microsoft.com/office/drawing/2014/chart" uri="{C3380CC4-5D6E-409C-BE32-E72D297353CC}">
              <c16:uniqueId val="{00000002-AE3E-4546-A8E2-4333A058C42F}"/>
            </c:ext>
          </c:extLst>
        </c:ser>
        <c:dLbls>
          <c:showLegendKey val="0"/>
          <c:showVal val="0"/>
          <c:showCatName val="0"/>
          <c:showSerName val="0"/>
          <c:showPercent val="0"/>
          <c:showBubbleSize val="0"/>
        </c:dLbls>
        <c:gapWidth val="20"/>
        <c:axId val="977815312"/>
        <c:axId val="977837392"/>
      </c:barChart>
      <c:catAx>
        <c:axId val="9778153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977837392"/>
        <c:crosses val="autoZero"/>
        <c:auto val="1"/>
        <c:lblAlgn val="ctr"/>
        <c:lblOffset val="100"/>
        <c:noMultiLvlLbl val="0"/>
      </c:catAx>
      <c:valAx>
        <c:axId val="977837392"/>
        <c:scaling>
          <c:orientation val="minMax"/>
          <c:max val="200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Number of new accreditations</a:t>
                </a:r>
              </a:p>
            </c:rich>
          </c:tx>
          <c:layout>
            <c:manualLayout>
              <c:xMode val="edge"/>
              <c:yMode val="edge"/>
              <c:x val="6.496062992125985E-3"/>
              <c:y val="0.1750661110488926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9778153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5570267647451"/>
          <c:y val="3.1976744186046513E-2"/>
          <c:w val="0.77567896688379923"/>
          <c:h val="0.78957255343082111"/>
        </c:manualLayout>
      </c:layout>
      <c:barChart>
        <c:barDir val="col"/>
        <c:grouping val="clustered"/>
        <c:varyColors val="0"/>
        <c:ser>
          <c:idx val="0"/>
          <c:order val="0"/>
          <c:tx>
            <c:v>Number of installations</c:v>
          </c:tx>
          <c:spPr>
            <a:solidFill>
              <a:srgbClr val="11436D"/>
            </a:solidFill>
            <a:ln>
              <a:solidFill>
                <a:schemeClr val="tx1"/>
              </a:solidFill>
            </a:ln>
            <a:effectLst/>
          </c:spPr>
          <c:invertIfNegative val="0"/>
          <c:dLbls>
            <c:dLbl>
              <c:idx val="0"/>
              <c:numFmt formatCode="#,##0" sourceLinked="0"/>
              <c:spPr>
                <a:noFill/>
                <a:ln>
                  <a:noFill/>
                </a:ln>
                <a:effectLst/>
              </c:spPr>
              <c:txPr>
                <a:bodyPr rot="-5400000" spcFirstLastPara="1" vertOverflow="ellipsis"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9B-4075-8995-9546A954CCA8}"/>
                </c:ext>
              </c:extLst>
            </c:dLbl>
            <c:numFmt formatCode="#,##0" sourceLinked="0"/>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2.5'!$B$36:$B$39</c:f>
              <c:strCache>
                <c:ptCount val="4"/>
                <c:pt idx="0">
                  <c:v>Domestic</c:v>
                </c:pt>
                <c:pt idx="1">
                  <c:v>Non-Domestic (Commercial)</c:v>
                </c:pt>
                <c:pt idx="2">
                  <c:v>Community</c:v>
                </c:pt>
                <c:pt idx="3">
                  <c:v>Non-Domestic (Industrial)</c:v>
                </c:pt>
              </c:strCache>
            </c:strRef>
          </c:cat>
          <c:val>
            <c:numRef>
              <c:f>'Fig 2.5'!$C$36:$C$39</c:f>
              <c:numCache>
                <c:formatCode>#,##0</c:formatCode>
                <c:ptCount val="4"/>
                <c:pt idx="0">
                  <c:v>829451</c:v>
                </c:pt>
                <c:pt idx="1">
                  <c:v>34292</c:v>
                </c:pt>
                <c:pt idx="2">
                  <c:v>3762</c:v>
                </c:pt>
                <c:pt idx="3">
                  <c:v>2154</c:v>
                </c:pt>
              </c:numCache>
            </c:numRef>
          </c:val>
          <c:extLst>
            <c:ext xmlns:c16="http://schemas.microsoft.com/office/drawing/2014/chart" uri="{C3380CC4-5D6E-409C-BE32-E72D297353CC}">
              <c16:uniqueId val="{00000001-D19B-4075-8995-9546A954CCA8}"/>
            </c:ext>
          </c:extLst>
        </c:ser>
        <c:ser>
          <c:idx val="3"/>
          <c:order val="2"/>
          <c:tx>
            <c:v>Blank2</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2.5'!$B$36:$B$39</c:f>
              <c:strCache>
                <c:ptCount val="4"/>
                <c:pt idx="0">
                  <c:v>Domestic</c:v>
                </c:pt>
                <c:pt idx="1">
                  <c:v>Non-Domestic (Commercial)</c:v>
                </c:pt>
                <c:pt idx="2">
                  <c:v>Community</c:v>
                </c:pt>
                <c:pt idx="3">
                  <c:v>Non-Domestic (Industrial)</c:v>
                </c:pt>
              </c:strCache>
            </c:strRef>
          </c:cat>
          <c:val>
            <c:numRef>
              <c:f>'Fig 2.5'!$H$36:$H$39</c:f>
              <c:numCache>
                <c:formatCode>General</c:formatCode>
                <c:ptCount val="4"/>
              </c:numCache>
            </c:numRef>
          </c:val>
          <c:extLst>
            <c:ext xmlns:c16="http://schemas.microsoft.com/office/drawing/2014/chart" uri="{C3380CC4-5D6E-409C-BE32-E72D297353CC}">
              <c16:uniqueId val="{00000002-D19B-4075-8995-9546A954CCA8}"/>
            </c:ext>
          </c:extLst>
        </c:ser>
        <c:dLbls>
          <c:dLblPos val="inEnd"/>
          <c:showLegendKey val="0"/>
          <c:showVal val="1"/>
          <c:showCatName val="0"/>
          <c:showSerName val="0"/>
          <c:showPercent val="0"/>
          <c:showBubbleSize val="0"/>
        </c:dLbls>
        <c:gapWidth val="90"/>
        <c:axId val="2141879248"/>
        <c:axId val="354616240"/>
      </c:barChart>
      <c:barChart>
        <c:barDir val="col"/>
        <c:grouping val="clustered"/>
        <c:varyColors val="0"/>
        <c:ser>
          <c:idx val="2"/>
          <c:order val="1"/>
          <c:tx>
            <c:v>Blank1</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2.5'!$B$36:$B$39</c:f>
              <c:strCache>
                <c:ptCount val="4"/>
                <c:pt idx="0">
                  <c:v>Domestic</c:v>
                </c:pt>
                <c:pt idx="1">
                  <c:v>Non-Domestic (Commercial)</c:v>
                </c:pt>
                <c:pt idx="2">
                  <c:v>Community</c:v>
                </c:pt>
                <c:pt idx="3">
                  <c:v>Non-Domestic (Industrial)</c:v>
                </c:pt>
              </c:strCache>
            </c:strRef>
          </c:cat>
          <c:val>
            <c:numRef>
              <c:f>'Fig 2.5'!$H$36:$H$39</c:f>
              <c:numCache>
                <c:formatCode>General</c:formatCode>
                <c:ptCount val="4"/>
              </c:numCache>
            </c:numRef>
          </c:val>
          <c:extLst>
            <c:ext xmlns:c16="http://schemas.microsoft.com/office/drawing/2014/chart" uri="{C3380CC4-5D6E-409C-BE32-E72D297353CC}">
              <c16:uniqueId val="{00000003-D19B-4075-8995-9546A954CCA8}"/>
            </c:ext>
          </c:extLst>
        </c:ser>
        <c:ser>
          <c:idx val="1"/>
          <c:order val="3"/>
          <c:tx>
            <c:v>Capacity (MW)</c:v>
          </c:tx>
          <c:spPr>
            <a:solidFill>
              <a:srgbClr val="F56927"/>
            </a:solidFill>
            <a:ln>
              <a:solidFill>
                <a:schemeClr val="tx1"/>
              </a:solidFill>
            </a:ln>
            <a:effectLst/>
          </c:spPr>
          <c:invertIfNegative val="0"/>
          <c:dLbls>
            <c:dLbl>
              <c:idx val="0"/>
              <c:tx>
                <c:rich>
                  <a:bodyPr/>
                  <a:lstStyle/>
                  <a:p>
                    <a:fld id="{E98856C5-9A33-4E56-A3AD-54854512916A}" type="VALUE">
                      <a:rPr lang="en-US"/>
                      <a:pPr/>
                      <a:t>[VALUE]</a:t>
                    </a:fld>
                    <a:r>
                      <a:rPr lang="en-US"/>
                      <a:t> MW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D19B-4075-8995-9546A954CCA8}"/>
                </c:ext>
              </c:extLst>
            </c:dLbl>
            <c:dLbl>
              <c:idx val="1"/>
              <c:tx>
                <c:rich>
                  <a:bodyPr/>
                  <a:lstStyle/>
                  <a:p>
                    <a:fld id="{FFD0434F-098A-418D-9517-33496BC918AA}" type="VALUE">
                      <a:rPr lang="en-US"/>
                      <a:pPr/>
                      <a:t>[VALUE]</a:t>
                    </a:fld>
                    <a:r>
                      <a:rPr lang="en-US"/>
                      <a:t> MW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19B-4075-8995-9546A954CCA8}"/>
                </c:ext>
              </c:extLst>
            </c:dLbl>
            <c:dLbl>
              <c:idx val="2"/>
              <c:tx>
                <c:rich>
                  <a:bodyPr/>
                  <a:lstStyle/>
                  <a:p>
                    <a:fld id="{091D63A6-8CCA-47F7-A3E5-417CAFD7EC41}"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D19B-4075-8995-9546A954CCA8}"/>
                </c:ext>
              </c:extLst>
            </c:dLbl>
            <c:dLbl>
              <c:idx val="3"/>
              <c:tx>
                <c:rich>
                  <a:bodyPr/>
                  <a:lstStyle/>
                  <a:p>
                    <a:fld id="{8D6244DE-0524-4E45-978E-58BC7B8EF0DD}"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D19B-4075-8995-9546A954CCA8}"/>
                </c:ext>
              </c:extLst>
            </c:dLbl>
            <c:numFmt formatCode="#,##0" sourceLinked="0"/>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2.5'!$B$36:$B$39</c:f>
              <c:strCache>
                <c:ptCount val="4"/>
                <c:pt idx="0">
                  <c:v>Domestic</c:v>
                </c:pt>
                <c:pt idx="1">
                  <c:v>Non-Domestic (Commercial)</c:v>
                </c:pt>
                <c:pt idx="2">
                  <c:v>Community</c:v>
                </c:pt>
                <c:pt idx="3">
                  <c:v>Non-Domestic (Industrial)</c:v>
                </c:pt>
              </c:strCache>
            </c:strRef>
          </c:cat>
          <c:val>
            <c:numRef>
              <c:f>'Fig 2.5'!$E$36:$E$39</c:f>
              <c:numCache>
                <c:formatCode>#,##0.00</c:formatCode>
                <c:ptCount val="4"/>
                <c:pt idx="0">
                  <c:v>2954.0684059969603</c:v>
                </c:pt>
                <c:pt idx="1">
                  <c:v>2762.7228079999391</c:v>
                </c:pt>
                <c:pt idx="2">
                  <c:v>345.2587299999991</c:v>
                </c:pt>
                <c:pt idx="3">
                  <c:v>430.12720499999972</c:v>
                </c:pt>
              </c:numCache>
            </c:numRef>
          </c:val>
          <c:extLst>
            <c:ext xmlns:c16="http://schemas.microsoft.com/office/drawing/2014/chart" uri="{C3380CC4-5D6E-409C-BE32-E72D297353CC}">
              <c16:uniqueId val="{00000008-D19B-4075-8995-9546A954CCA8}"/>
            </c:ext>
          </c:extLst>
        </c:ser>
        <c:dLbls>
          <c:dLblPos val="inEnd"/>
          <c:showLegendKey val="0"/>
          <c:showVal val="1"/>
          <c:showCatName val="0"/>
          <c:showSerName val="0"/>
          <c:showPercent val="0"/>
          <c:showBubbleSize val="0"/>
        </c:dLbls>
        <c:gapWidth val="90"/>
        <c:axId val="2141876368"/>
        <c:axId val="1361080896"/>
      </c:barChart>
      <c:catAx>
        <c:axId val="2141879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354616240"/>
        <c:crosses val="autoZero"/>
        <c:auto val="1"/>
        <c:lblAlgn val="ctr"/>
        <c:lblOffset val="100"/>
        <c:noMultiLvlLbl val="0"/>
      </c:catAx>
      <c:valAx>
        <c:axId val="354616240"/>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Number of installations</a:t>
                </a:r>
              </a:p>
            </c:rich>
          </c:tx>
          <c:layout>
            <c:manualLayout>
              <c:xMode val="edge"/>
              <c:yMode val="edge"/>
              <c:x val="5.6523868732316455E-4"/>
              <c:y val="0.2136021782323938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2141879248"/>
        <c:crosses val="autoZero"/>
        <c:crossBetween val="between"/>
      </c:valAx>
      <c:valAx>
        <c:axId val="1361080896"/>
        <c:scaling>
          <c:orientation val="minMax"/>
          <c:max val="3600"/>
          <c:min val="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Capacity (MW)</a:t>
                </a:r>
              </a:p>
            </c:rich>
          </c:tx>
          <c:layout>
            <c:manualLayout>
              <c:xMode val="edge"/>
              <c:yMode val="edge"/>
              <c:x val="0.97596399071939344"/>
              <c:y val="0.2637309588637868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2141876368"/>
        <c:crosses val="max"/>
        <c:crossBetween val="between"/>
        <c:majorUnit val="400"/>
      </c:valAx>
      <c:catAx>
        <c:axId val="2141876368"/>
        <c:scaling>
          <c:orientation val="minMax"/>
        </c:scaling>
        <c:delete val="1"/>
        <c:axPos val="b"/>
        <c:numFmt formatCode="General" sourceLinked="1"/>
        <c:majorTickMark val="out"/>
        <c:minorTickMark val="none"/>
        <c:tickLblPos val="nextTo"/>
        <c:crossAx val="136108089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7.9535522661437236E-2"/>
          <c:y val="0.94035288593512945"/>
          <c:w val="0.77759553805774273"/>
          <c:h val="4.8926020875297564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2.9'!$B$48</c:f>
              <c:strCache>
                <c:ptCount val="1"/>
                <c:pt idx="0">
                  <c:v>Existing inactive</c:v>
                </c:pt>
              </c:strCache>
            </c:strRef>
          </c:tx>
          <c:spPr>
            <a:solidFill>
              <a:schemeClr val="accent1"/>
            </a:solidFill>
            <a:ln>
              <a:solidFill>
                <a:schemeClr val="tx2"/>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62D-4017-B2E5-41C18C767304}"/>
                </c:ext>
              </c:extLst>
            </c:dLbl>
            <c:dLbl>
              <c:idx val="1"/>
              <c:tx>
                <c:rich>
                  <a:bodyPr/>
                  <a:lstStyle/>
                  <a:p>
                    <a:fld id="{28A95BA9-0B3D-495B-8F32-403A37EEB3AD}" type="VALUE">
                      <a:rPr lang="en-US"/>
                      <a:pPr/>
                      <a:t>[VALUE]</a:t>
                    </a:fld>
                    <a:r>
                      <a:rPr lang="en-US"/>
                      <a:t> kW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8323-436F-A31F-B7844C9873DC}"/>
                </c:ext>
              </c:extLst>
            </c:dLbl>
            <c:dLbl>
              <c:idx val="2"/>
              <c:tx>
                <c:rich>
                  <a:bodyPr/>
                  <a:lstStyle/>
                  <a:p>
                    <a:fld id="{66F1A6D2-E04C-4DFF-81C0-8597093345F8}" type="VALUE">
                      <a:rPr lang="en-US"/>
                      <a:pPr/>
                      <a:t>[VALUE]</a:t>
                    </a:fld>
                    <a:r>
                      <a:rPr lang="en-US"/>
                      <a:t> kW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8323-436F-A31F-B7844C9873DC}"/>
                </c:ext>
              </c:extLst>
            </c:dLbl>
            <c:dLbl>
              <c:idx val="3"/>
              <c:tx>
                <c:rich>
                  <a:bodyPr/>
                  <a:lstStyle/>
                  <a:p>
                    <a:fld id="{1F9AC4B0-DA27-4EF1-B5FF-7C6E01AFAAE4}" type="VALUE">
                      <a:rPr lang="en-US"/>
                      <a:pPr/>
                      <a:t>[VALUE]</a:t>
                    </a:fld>
                    <a:r>
                      <a:rPr lang="en-US"/>
                      <a:t> kW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8323-436F-A31F-B7844C9873DC}"/>
                </c:ext>
              </c:extLst>
            </c:dLbl>
            <c:dLbl>
              <c:idx val="4"/>
              <c:tx>
                <c:rich>
                  <a:bodyPr/>
                  <a:lstStyle/>
                  <a:p>
                    <a:fld id="{00818B8E-A727-4BCC-B56F-A87B085A0A4E}" type="VALUE">
                      <a:rPr lang="en-US"/>
                      <a:pPr/>
                      <a:t>[VALUE]</a:t>
                    </a:fld>
                    <a:r>
                      <a:rPr lang="en-US"/>
                      <a:t> kW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8323-436F-A31F-B7844C9873DC}"/>
                </c:ext>
              </c:extLst>
            </c:dLbl>
            <c:spPr>
              <a:noFill/>
              <a:ln>
                <a:noFill/>
              </a:ln>
              <a:effectLst/>
            </c:spPr>
            <c:txPr>
              <a:bodyPr rot="-5400000" spcFirstLastPara="1" vertOverflow="ellipsis"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2.9'!$C$46:$G$46</c:f>
              <c:strCache>
                <c:ptCount val="5"/>
                <c:pt idx="0">
                  <c:v>SY11
(2021-22)</c:v>
                </c:pt>
                <c:pt idx="1">
                  <c:v>SY12
(2021-22)</c:v>
                </c:pt>
                <c:pt idx="2">
                  <c:v>SY13
(2022-23)</c:v>
                </c:pt>
                <c:pt idx="3">
                  <c:v>SY14
(2023-24)</c:v>
                </c:pt>
                <c:pt idx="4">
                  <c:v>SY15
(2024-25)</c:v>
                </c:pt>
              </c:strCache>
            </c:strRef>
          </c:cat>
          <c:val>
            <c:numRef>
              <c:f>'Fig 2.9'!$C$48:$G$48</c:f>
              <c:numCache>
                <c:formatCode>0.0</c:formatCode>
                <c:ptCount val="5"/>
                <c:pt idx="0">
                  <c:v>0</c:v>
                </c:pt>
                <c:pt idx="1">
                  <c:v>149.01</c:v>
                </c:pt>
                <c:pt idx="2">
                  <c:v>391.77</c:v>
                </c:pt>
                <c:pt idx="3">
                  <c:v>480.90999999999997</c:v>
                </c:pt>
                <c:pt idx="4">
                  <c:v>506.90999999999997</c:v>
                </c:pt>
              </c:numCache>
            </c:numRef>
          </c:val>
          <c:extLst>
            <c:ext xmlns:c16="http://schemas.microsoft.com/office/drawing/2014/chart" uri="{C3380CC4-5D6E-409C-BE32-E72D297353CC}">
              <c16:uniqueId val="{00000001-8323-436F-A31F-B7844C9873DC}"/>
            </c:ext>
          </c:extLst>
        </c:ser>
        <c:ser>
          <c:idx val="1"/>
          <c:order val="1"/>
          <c:tx>
            <c:strRef>
              <c:f>'Fig 2.9'!$B$47</c:f>
              <c:strCache>
                <c:ptCount val="1"/>
                <c:pt idx="0">
                  <c:v>Newly inactive</c:v>
                </c:pt>
              </c:strCache>
            </c:strRef>
          </c:tx>
          <c:spPr>
            <a:solidFill>
              <a:schemeClr val="accent4"/>
            </a:solidFill>
            <a:ln>
              <a:solidFill>
                <a:schemeClr val="tx2"/>
              </a:solidFill>
            </a:ln>
            <a:effectLst/>
          </c:spPr>
          <c:invertIfNegative val="0"/>
          <c:dLbls>
            <c:dLbl>
              <c:idx val="0"/>
              <c:layout>
                <c:manualLayout>
                  <c:x val="-2.6963769962361034E-17"/>
                  <c:y val="-3.463917975669191E-2"/>
                </c:manualLayout>
              </c:layout>
              <c:tx>
                <c:rich>
                  <a:bodyPr/>
                  <a:lstStyle/>
                  <a:p>
                    <a:fld id="{6C456FFD-0398-45ED-8042-78EEECBDA376}" type="VALUE">
                      <a:rPr lang="en-US"/>
                      <a:pPr/>
                      <a:t>[VALUE]</a:t>
                    </a:fld>
                    <a:r>
                      <a:rPr lang="en-US"/>
                      <a:t> kW</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323-436F-A31F-B7844C9873DC}"/>
                </c:ext>
              </c:extLst>
            </c:dLbl>
            <c:dLbl>
              <c:idx val="1"/>
              <c:layout>
                <c:manualLayout>
                  <c:x val="-5.3927539924722068E-17"/>
                  <c:y val="-9.8969085019119732E-2"/>
                </c:manualLayout>
              </c:layout>
              <c:tx>
                <c:rich>
                  <a:bodyPr/>
                  <a:lstStyle/>
                  <a:p>
                    <a:fld id="{DD0CE52D-D915-4B8B-8F3C-CAC0B7931D82}" type="VALUE">
                      <a:rPr lang="en-US"/>
                      <a:pPr/>
                      <a:t>[VALUE]</a:t>
                    </a:fld>
                    <a:r>
                      <a:rPr lang="en-US"/>
                      <a:t> kW</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8323-436F-A31F-B7844C9873DC}"/>
                </c:ext>
              </c:extLst>
            </c:dLbl>
            <c:dLbl>
              <c:idx val="2"/>
              <c:layout>
                <c:manualLayout>
                  <c:x val="0"/>
                  <c:y val="-9.3262776947840176E-3"/>
                </c:manualLayout>
              </c:layout>
              <c:tx>
                <c:rich>
                  <a:bodyPr/>
                  <a:lstStyle/>
                  <a:p>
                    <a:fld id="{D0B2E15E-C83C-43C3-B8C4-1B4B6919E338}" type="VALUE">
                      <a:rPr lang="en-US"/>
                      <a:pPr/>
                      <a:t>[VALUE]</a:t>
                    </a:fld>
                    <a:r>
                      <a:rPr lang="en-US" baseline="0"/>
                      <a:t> kW</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323-436F-A31F-B7844C9873DC}"/>
                </c:ext>
              </c:extLst>
            </c:dLbl>
            <c:dLbl>
              <c:idx val="3"/>
              <c:layout>
                <c:manualLayout>
                  <c:x val="0"/>
                  <c:y val="-8.3148551499855838E-2"/>
                </c:manualLayout>
              </c:layout>
              <c:tx>
                <c:rich>
                  <a:bodyPr/>
                  <a:lstStyle/>
                  <a:p>
                    <a:fld id="{6901445C-55A4-4F3C-BBA8-E338A8ACC85E}" type="VALUE">
                      <a:rPr lang="en-US"/>
                      <a:pPr/>
                      <a:t>[VALUE]</a:t>
                    </a:fld>
                    <a:r>
                      <a:rPr lang="en-US"/>
                      <a:t> kW</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8323-436F-A31F-B7844C9873DC}"/>
                </c:ext>
              </c:extLst>
            </c:dLbl>
            <c:dLbl>
              <c:idx val="4"/>
              <c:layout>
                <c:manualLayout>
                  <c:x val="-1.7838561857953543E-3"/>
                  <c:y val="-7.1948328888841603E-2"/>
                </c:manualLayout>
              </c:layout>
              <c:tx>
                <c:rich>
                  <a:bodyPr/>
                  <a:lstStyle/>
                  <a:p>
                    <a:fld id="{53F7CD63-1C5B-43D2-8C21-D945E211046F}" type="VALUE">
                      <a:rPr lang="en-US"/>
                      <a:pPr/>
                      <a:t>[VALUE]</a:t>
                    </a:fld>
                    <a:r>
                      <a:rPr lang="en-US"/>
                      <a:t> kW</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323-436F-A31F-B7844C9873DC}"/>
                </c:ext>
              </c:extLst>
            </c:dLbl>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2.9'!$C$46:$G$46</c:f>
              <c:strCache>
                <c:ptCount val="5"/>
                <c:pt idx="0">
                  <c:v>SY11
(2021-22)</c:v>
                </c:pt>
                <c:pt idx="1">
                  <c:v>SY12
(2021-22)</c:v>
                </c:pt>
                <c:pt idx="2">
                  <c:v>SY13
(2022-23)</c:v>
                </c:pt>
                <c:pt idx="3">
                  <c:v>SY14
(2023-24)</c:v>
                </c:pt>
                <c:pt idx="4">
                  <c:v>SY15
(2024-25)</c:v>
                </c:pt>
              </c:strCache>
            </c:strRef>
          </c:cat>
          <c:val>
            <c:numRef>
              <c:f>'Fig 2.9'!$C$47:$G$47</c:f>
              <c:numCache>
                <c:formatCode>0.0</c:formatCode>
                <c:ptCount val="5"/>
                <c:pt idx="0">
                  <c:v>149.01</c:v>
                </c:pt>
                <c:pt idx="1">
                  <c:v>242.76</c:v>
                </c:pt>
                <c:pt idx="2">
                  <c:v>89.14</c:v>
                </c:pt>
                <c:pt idx="3">
                  <c:v>26</c:v>
                </c:pt>
                <c:pt idx="4">
                  <c:v>25.47</c:v>
                </c:pt>
              </c:numCache>
            </c:numRef>
          </c:val>
          <c:extLst>
            <c:ext xmlns:c16="http://schemas.microsoft.com/office/drawing/2014/chart" uri="{C3380CC4-5D6E-409C-BE32-E72D297353CC}">
              <c16:uniqueId val="{00000004-8323-436F-A31F-B7844C9873DC}"/>
            </c:ext>
          </c:extLst>
        </c:ser>
        <c:dLbls>
          <c:showLegendKey val="0"/>
          <c:showVal val="0"/>
          <c:showCatName val="0"/>
          <c:showSerName val="0"/>
          <c:showPercent val="0"/>
          <c:showBubbleSize val="0"/>
        </c:dLbls>
        <c:gapWidth val="150"/>
        <c:overlap val="100"/>
        <c:axId val="145138496"/>
        <c:axId val="145138976"/>
      </c:barChart>
      <c:catAx>
        <c:axId val="1451384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145138976"/>
        <c:crosses val="autoZero"/>
        <c:auto val="1"/>
        <c:lblAlgn val="ctr"/>
        <c:lblOffset val="100"/>
        <c:noMultiLvlLbl val="0"/>
      </c:catAx>
      <c:valAx>
        <c:axId val="1451389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Capacity (kw)</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145138496"/>
        <c:crosses val="autoZero"/>
        <c:crossBetween val="between"/>
        <c:majorUnit val="100"/>
        <c:min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30742664790469E-2"/>
          <c:y val="3.1976621883828119E-2"/>
          <c:w val="0.79218754552637483"/>
          <c:h val="0.76382622230360742"/>
        </c:manualLayout>
      </c:layout>
      <c:barChart>
        <c:barDir val="col"/>
        <c:grouping val="clustered"/>
        <c:varyColors val="0"/>
        <c:ser>
          <c:idx val="0"/>
          <c:order val="0"/>
          <c:tx>
            <c:v>Generation (TWh)</c:v>
          </c:tx>
          <c:spPr>
            <a:solidFill>
              <a:srgbClr val="F56927"/>
            </a:solidFill>
            <a:ln>
              <a:solidFill>
                <a:schemeClr val="tx1"/>
              </a:solidFill>
            </a:ln>
            <a:effectLst/>
          </c:spPr>
          <c:invertIfNegative val="0"/>
          <c:dLbls>
            <c:dLbl>
              <c:idx val="0"/>
              <c:tx>
                <c:rich>
                  <a:bodyPr/>
                  <a:lstStyle/>
                  <a:p>
                    <a:fld id="{4354A22E-9563-4890-B25F-3BB893C4CC6F}"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6A6-4A97-933B-D944769FA0BD}"/>
                </c:ext>
              </c:extLst>
            </c:dLbl>
            <c:dLbl>
              <c:idx val="1"/>
              <c:tx>
                <c:rich>
                  <a:bodyPr/>
                  <a:lstStyle/>
                  <a:p>
                    <a:fld id="{D7004363-AFB3-4B74-BE00-833F0AC4580A}"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6A6-4A97-933B-D944769FA0BD}"/>
                </c:ext>
              </c:extLst>
            </c:dLbl>
            <c:dLbl>
              <c:idx val="2"/>
              <c:tx>
                <c:rich>
                  <a:bodyPr/>
                  <a:lstStyle/>
                  <a:p>
                    <a:fld id="{CED5F1C9-2D93-4810-810C-F0E60CEDB935}"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56A6-4A97-933B-D944769FA0BD}"/>
                </c:ext>
              </c:extLst>
            </c:dLbl>
            <c:dLbl>
              <c:idx val="3"/>
              <c:tx>
                <c:rich>
                  <a:bodyPr/>
                  <a:lstStyle/>
                  <a:p>
                    <a:fld id="{818ED643-0057-469F-8414-8A77297598EA}"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700-4864-919D-3B828C928487}"/>
                </c:ext>
              </c:extLst>
            </c:dLbl>
            <c:dLbl>
              <c:idx val="4"/>
              <c:tx>
                <c:rich>
                  <a:bodyPr/>
                  <a:lstStyle/>
                  <a:p>
                    <a:fld id="{E3CA63CE-AE28-4E05-9934-3043D4B5871F}"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700-4864-919D-3B828C928487}"/>
                </c:ext>
              </c:extLst>
            </c:dLbl>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3.1'!$B$45:$B$49</c:f>
              <c:strCache>
                <c:ptCount val="5"/>
                <c:pt idx="0">
                  <c:v>SY11
(2020-21)</c:v>
                </c:pt>
                <c:pt idx="1">
                  <c:v>SY12
(2021-22)</c:v>
                </c:pt>
                <c:pt idx="2">
                  <c:v>SY13
(2022-23)</c:v>
                </c:pt>
                <c:pt idx="3">
                  <c:v>SY14
(2023-24)</c:v>
                </c:pt>
                <c:pt idx="4">
                  <c:v>SY15
(2024-25)</c:v>
                </c:pt>
              </c:strCache>
            </c:strRef>
          </c:cat>
          <c:val>
            <c:numRef>
              <c:f>'Fig 3.1'!$C$45:$C$49</c:f>
              <c:numCache>
                <c:formatCode>0.00</c:formatCode>
                <c:ptCount val="5"/>
                <c:pt idx="0">
                  <c:v>9.1389849999999999</c:v>
                </c:pt>
                <c:pt idx="1">
                  <c:v>7.94</c:v>
                </c:pt>
                <c:pt idx="2">
                  <c:v>8.8974343170000001</c:v>
                </c:pt>
                <c:pt idx="3">
                  <c:v>8.3411058400000009</c:v>
                </c:pt>
                <c:pt idx="4">
                  <c:v>7.9667593209999996</c:v>
                </c:pt>
              </c:numCache>
            </c:numRef>
          </c:val>
          <c:extLst>
            <c:ext xmlns:c16="http://schemas.microsoft.com/office/drawing/2014/chart" uri="{C3380CC4-5D6E-409C-BE32-E72D297353CC}">
              <c16:uniqueId val="{00000005-56A6-4A97-933B-D944769FA0BD}"/>
            </c:ext>
          </c:extLst>
        </c:ser>
        <c:ser>
          <c:idx val="3"/>
          <c:order val="2"/>
          <c:tx>
            <c:v>blank2</c:v>
          </c:tx>
          <c:spPr>
            <a:solidFill>
              <a:schemeClr val="accent4"/>
            </a:solidFill>
            <a:ln>
              <a:noFill/>
            </a:ln>
            <a:effectLst/>
          </c:spPr>
          <c:invertIfNegative val="0"/>
          <c:cat>
            <c:strRef>
              <c:f>'Fig 3.1'!$B$45:$B$49</c:f>
              <c:strCache>
                <c:ptCount val="5"/>
                <c:pt idx="0">
                  <c:v>SY11
(2020-21)</c:v>
                </c:pt>
                <c:pt idx="1">
                  <c:v>SY12
(2021-22)</c:v>
                </c:pt>
                <c:pt idx="2">
                  <c:v>SY13
(2022-23)</c:v>
                </c:pt>
                <c:pt idx="3">
                  <c:v>SY14
(2023-24)</c:v>
                </c:pt>
                <c:pt idx="4">
                  <c:v>SY15
(2024-25)</c:v>
                </c:pt>
              </c:strCache>
            </c:strRef>
          </c:cat>
          <c:val>
            <c:numRef>
              <c:f>'Fig 3.1'!$J$44:$J$48</c:f>
              <c:numCache>
                <c:formatCode>General</c:formatCode>
                <c:ptCount val="5"/>
              </c:numCache>
            </c:numRef>
          </c:val>
          <c:extLst>
            <c:ext xmlns:c16="http://schemas.microsoft.com/office/drawing/2014/chart" uri="{C3380CC4-5D6E-409C-BE32-E72D297353CC}">
              <c16:uniqueId val="{00000006-56A6-4A97-933B-D944769FA0BD}"/>
            </c:ext>
          </c:extLst>
        </c:ser>
        <c:dLbls>
          <c:showLegendKey val="0"/>
          <c:showVal val="0"/>
          <c:showCatName val="0"/>
          <c:showSerName val="0"/>
          <c:showPercent val="0"/>
          <c:showBubbleSize val="0"/>
        </c:dLbls>
        <c:gapWidth val="90"/>
        <c:axId val="2141879248"/>
        <c:axId val="354616240"/>
      </c:barChart>
      <c:barChart>
        <c:barDir val="col"/>
        <c:grouping val="clustered"/>
        <c:varyColors val="0"/>
        <c:ser>
          <c:idx val="2"/>
          <c:order val="1"/>
          <c:tx>
            <c:v>blank1</c:v>
          </c:tx>
          <c:spPr>
            <a:solidFill>
              <a:schemeClr val="accent3"/>
            </a:solidFill>
            <a:ln>
              <a:noFill/>
            </a:ln>
            <a:effectLst/>
          </c:spPr>
          <c:invertIfNegative val="0"/>
          <c:dLbls>
            <c:delete val="1"/>
          </c:dLbls>
          <c:cat>
            <c:strRef>
              <c:f>'Fig 3.1'!$B$44:$B$48</c:f>
              <c:strCache>
                <c:ptCount val="5"/>
                <c:pt idx="0">
                  <c:v>SY10
(2019-20)</c:v>
                </c:pt>
                <c:pt idx="1">
                  <c:v>SY11
(2020-21)</c:v>
                </c:pt>
                <c:pt idx="2">
                  <c:v>SY12
(2021-22)</c:v>
                </c:pt>
                <c:pt idx="3">
                  <c:v>SY13
(2022-23)</c:v>
                </c:pt>
                <c:pt idx="4">
                  <c:v>SY14
(2023-24)</c:v>
                </c:pt>
              </c:strCache>
            </c:strRef>
          </c:cat>
          <c:val>
            <c:numRef>
              <c:f>'Fig 3.1'!$J$44:$J$48</c:f>
              <c:numCache>
                <c:formatCode>General</c:formatCode>
                <c:ptCount val="5"/>
              </c:numCache>
            </c:numRef>
          </c:val>
          <c:extLst>
            <c:ext xmlns:c16="http://schemas.microsoft.com/office/drawing/2014/chart" uri="{C3380CC4-5D6E-409C-BE32-E72D297353CC}">
              <c16:uniqueId val="{00000007-56A6-4A97-933B-D944769FA0BD}"/>
            </c:ext>
          </c:extLst>
        </c:ser>
        <c:ser>
          <c:idx val="1"/>
          <c:order val="3"/>
          <c:tx>
            <c:v>Generation payments (£m)</c:v>
          </c:tx>
          <c:spPr>
            <a:solidFill>
              <a:srgbClr val="11436D"/>
            </a:solidFill>
            <a:ln>
              <a:solidFill>
                <a:schemeClr val="tx1"/>
              </a:solidFill>
            </a:ln>
            <a:effectLst/>
          </c:spPr>
          <c:invertIfNegative val="0"/>
          <c:dLbls>
            <c:dLbl>
              <c:idx val="0"/>
              <c:tx>
                <c:rich>
                  <a:bodyPr/>
                  <a:lstStyle/>
                  <a:p>
                    <a:fld id="{178CA4CE-7644-467F-8926-785BFEC4B142}"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581-4D63-8DEE-270DA3282A08}"/>
                </c:ext>
              </c:extLst>
            </c:dLbl>
            <c:dLbl>
              <c:idx val="1"/>
              <c:tx>
                <c:rich>
                  <a:bodyPr/>
                  <a:lstStyle/>
                  <a:p>
                    <a:fld id="{8C863404-6A5B-40DF-A115-D9DCF6E49CA6}"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D581-4D63-8DEE-270DA3282A08}"/>
                </c:ext>
              </c:extLst>
            </c:dLbl>
            <c:dLbl>
              <c:idx val="2"/>
              <c:tx>
                <c:rich>
                  <a:bodyPr/>
                  <a:lstStyle/>
                  <a:p>
                    <a:fld id="{09EF1E59-49BE-4455-8227-487D9CCFCBB5}"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581-4D63-8DEE-270DA3282A08}"/>
                </c:ext>
              </c:extLst>
            </c:dLbl>
            <c:dLbl>
              <c:idx val="3"/>
              <c:tx>
                <c:rich>
                  <a:bodyPr/>
                  <a:lstStyle/>
                  <a:p>
                    <a:fld id="{5702BD67-18D1-4690-BBBA-D54BA25D9F75}"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700-4864-919D-3B828C928487}"/>
                </c:ext>
              </c:extLst>
            </c:dLbl>
            <c:dLbl>
              <c:idx val="4"/>
              <c:tx>
                <c:rich>
                  <a:bodyPr/>
                  <a:lstStyle/>
                  <a:p>
                    <a:fld id="{9DDD7003-32D1-4EEF-8375-0616A701B58A}"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700-4864-919D-3B828C928487}"/>
                </c:ext>
              </c:extLst>
            </c:dLbl>
            <c:numFmt formatCode="&quot;£&quot;#,##0" sourceLinked="0"/>
            <c:spPr>
              <a:noFill/>
              <a:ln>
                <a:noFill/>
              </a:ln>
              <a:effectLst/>
            </c:spPr>
            <c:txPr>
              <a:bodyPr rot="-5400000" spcFirstLastPara="1" vertOverflow="ellipsis"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3.1'!$B$44:$B$48</c:f>
              <c:strCache>
                <c:ptCount val="5"/>
                <c:pt idx="0">
                  <c:v>SY10
(2019-20)</c:v>
                </c:pt>
                <c:pt idx="1">
                  <c:v>SY11
(2020-21)</c:v>
                </c:pt>
                <c:pt idx="2">
                  <c:v>SY12
(2021-22)</c:v>
                </c:pt>
                <c:pt idx="3">
                  <c:v>SY13
(2022-23)</c:v>
                </c:pt>
                <c:pt idx="4">
                  <c:v>SY14
(2023-24)</c:v>
                </c:pt>
              </c:strCache>
            </c:strRef>
          </c:cat>
          <c:val>
            <c:numRef>
              <c:f>'Fig 3.1'!$F$45:$F$49</c:f>
              <c:numCache>
                <c:formatCode>"£"#,##0.00</c:formatCode>
                <c:ptCount val="5"/>
                <c:pt idx="0">
                  <c:v>1547.001299</c:v>
                </c:pt>
                <c:pt idx="1">
                  <c:v>1451.8931600000001</c:v>
                </c:pt>
                <c:pt idx="2">
                  <c:v>1634.27</c:v>
                </c:pt>
                <c:pt idx="3">
                  <c:v>1761.710775</c:v>
                </c:pt>
                <c:pt idx="4">
                  <c:v>1732.08215148</c:v>
                </c:pt>
              </c:numCache>
            </c:numRef>
          </c:val>
          <c:extLst>
            <c:ext xmlns:c16="http://schemas.microsoft.com/office/drawing/2014/chart" uri="{C3380CC4-5D6E-409C-BE32-E72D297353CC}">
              <c16:uniqueId val="{0000000D-56A6-4A97-933B-D944769FA0BD}"/>
            </c:ext>
          </c:extLst>
        </c:ser>
        <c:dLbls>
          <c:dLblPos val="inEnd"/>
          <c:showLegendKey val="0"/>
          <c:showVal val="1"/>
          <c:showCatName val="0"/>
          <c:showSerName val="0"/>
          <c:showPercent val="0"/>
          <c:showBubbleSize val="0"/>
        </c:dLbls>
        <c:gapWidth val="90"/>
        <c:axId val="2141876368"/>
        <c:axId val="1361080896"/>
      </c:barChart>
      <c:catAx>
        <c:axId val="2141879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354616240"/>
        <c:crosses val="autoZero"/>
        <c:auto val="1"/>
        <c:lblAlgn val="ctr"/>
        <c:lblOffset val="100"/>
        <c:noMultiLvlLbl val="0"/>
      </c:catAx>
      <c:valAx>
        <c:axId val="354616240"/>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Electricity generated (TWh)</a:t>
                </a:r>
              </a:p>
            </c:rich>
          </c:tx>
          <c:layout>
            <c:manualLayout>
              <c:xMode val="edge"/>
              <c:yMode val="edge"/>
              <c:x val="5.0028022822746652E-3"/>
              <c:y val="0.1149338747211499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2141879248"/>
        <c:crosses val="autoZero"/>
        <c:crossBetween val="between"/>
      </c:valAx>
      <c:valAx>
        <c:axId val="1361080896"/>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Generation payments (£m)</a:t>
                </a:r>
              </a:p>
            </c:rich>
          </c:tx>
          <c:layout>
            <c:manualLayout>
              <c:xMode val="edge"/>
              <c:yMode val="edge"/>
              <c:x val="0.95956675173492978"/>
              <c:y val="8.3855442013638551E-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2141876368"/>
        <c:crosses val="max"/>
        <c:crossBetween val="between"/>
      </c:valAx>
      <c:catAx>
        <c:axId val="2141876368"/>
        <c:scaling>
          <c:orientation val="minMax"/>
        </c:scaling>
        <c:delete val="1"/>
        <c:axPos val="b"/>
        <c:numFmt formatCode="General" sourceLinked="1"/>
        <c:majorTickMark val="out"/>
        <c:minorTickMark val="none"/>
        <c:tickLblPos val="nextTo"/>
        <c:crossAx val="136108089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7.9535564304461931E-2"/>
          <c:y val="0.92200421168284197"/>
          <c:w val="0.77759553805774273"/>
          <c:h val="4.8926020875297564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22670883000339E-2"/>
          <c:y val="3.1976569679419795E-2"/>
          <c:w val="0.78924438340646252"/>
          <c:h val="0.75571656849823843"/>
        </c:manualLayout>
      </c:layout>
      <c:barChart>
        <c:barDir val="col"/>
        <c:grouping val="clustered"/>
        <c:varyColors val="0"/>
        <c:ser>
          <c:idx val="0"/>
          <c:order val="0"/>
          <c:tx>
            <c:v>Export (TWh)</c:v>
          </c:tx>
          <c:spPr>
            <a:solidFill>
              <a:srgbClr val="F56927"/>
            </a:solidFill>
            <a:ln>
              <a:solidFill>
                <a:schemeClr val="tx1"/>
              </a:solidFill>
            </a:ln>
            <a:effectLst/>
          </c:spPr>
          <c:invertIfNegative val="0"/>
          <c:dLbls>
            <c:dLbl>
              <c:idx val="0"/>
              <c:tx>
                <c:rich>
                  <a:bodyPr/>
                  <a:lstStyle/>
                  <a:p>
                    <a:fld id="{DEF261FA-3D5A-4252-89E4-1CC307F0FA41}"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4C4-4865-9203-A2F6F7BF2677}"/>
                </c:ext>
              </c:extLst>
            </c:dLbl>
            <c:dLbl>
              <c:idx val="1"/>
              <c:tx>
                <c:rich>
                  <a:bodyPr/>
                  <a:lstStyle/>
                  <a:p>
                    <a:fld id="{F117807F-20BC-4B50-B899-684E8A05082F}"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4C4-4865-9203-A2F6F7BF2677}"/>
                </c:ext>
              </c:extLst>
            </c:dLbl>
            <c:dLbl>
              <c:idx val="2"/>
              <c:tx>
                <c:rich>
                  <a:bodyPr/>
                  <a:lstStyle/>
                  <a:p>
                    <a:fld id="{B020D526-E2FB-47EE-9AD7-0FBF3AF325A0}"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4C4-4865-9203-A2F6F7BF2677}"/>
                </c:ext>
              </c:extLst>
            </c:dLbl>
            <c:dLbl>
              <c:idx val="3"/>
              <c:tx>
                <c:rich>
                  <a:bodyPr/>
                  <a:lstStyle/>
                  <a:p>
                    <a:fld id="{C7455E76-BFA8-44BF-B228-4E6EF6C9F0F5}"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4C4-4865-9203-A2F6F7BF2677}"/>
                </c:ext>
              </c:extLst>
            </c:dLbl>
            <c:dLbl>
              <c:idx val="4"/>
              <c:tx>
                <c:rich>
                  <a:bodyPr/>
                  <a:lstStyle/>
                  <a:p>
                    <a:fld id="{EE2F0233-3AB0-4A97-8B5B-807C6A2813EA}"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44C4-4865-9203-A2F6F7BF2677}"/>
                </c:ext>
              </c:extLst>
            </c:dLbl>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3.2'!$B$49:$B$53</c:f>
              <c:strCache>
                <c:ptCount val="5"/>
                <c:pt idx="0">
                  <c:v>SY11
(2020-21)</c:v>
                </c:pt>
                <c:pt idx="1">
                  <c:v>SY12
(2021-22)</c:v>
                </c:pt>
                <c:pt idx="2">
                  <c:v>SY13
(2022-23)</c:v>
                </c:pt>
                <c:pt idx="3">
                  <c:v>SY14
(2023-24)</c:v>
                </c:pt>
                <c:pt idx="4">
                  <c:v>SY15
(2024-25)</c:v>
                </c:pt>
              </c:strCache>
            </c:strRef>
          </c:cat>
          <c:val>
            <c:numRef>
              <c:f>'Fig 3.2'!$D$49:$D$53</c:f>
              <c:numCache>
                <c:formatCode>0.00</c:formatCode>
                <c:ptCount val="5"/>
                <c:pt idx="0">
                  <c:v>3.960283</c:v>
                </c:pt>
                <c:pt idx="1">
                  <c:v>2.0633517870000002</c:v>
                </c:pt>
                <c:pt idx="2">
                  <c:v>1.279251227</c:v>
                </c:pt>
                <c:pt idx="3">
                  <c:v>1.3173425080000001</c:v>
                </c:pt>
                <c:pt idx="4">
                  <c:v>1.465733634</c:v>
                </c:pt>
              </c:numCache>
            </c:numRef>
          </c:val>
          <c:extLst>
            <c:ext xmlns:c16="http://schemas.microsoft.com/office/drawing/2014/chart" uri="{C3380CC4-5D6E-409C-BE32-E72D297353CC}">
              <c16:uniqueId val="{00000005-44C4-4865-9203-A2F6F7BF2677}"/>
            </c:ext>
          </c:extLst>
        </c:ser>
        <c:ser>
          <c:idx val="3"/>
          <c:order val="2"/>
          <c:tx>
            <c:v>blank2</c:v>
          </c:tx>
          <c:spPr>
            <a:solidFill>
              <a:schemeClr val="accent4"/>
            </a:solidFill>
            <a:ln>
              <a:noFill/>
            </a:ln>
            <a:effectLst/>
          </c:spPr>
          <c:invertIfNegative val="0"/>
          <c:cat>
            <c:strRef>
              <c:f>'Fig 3.2'!$B$49:$B$53</c:f>
              <c:strCache>
                <c:ptCount val="5"/>
                <c:pt idx="0">
                  <c:v>SY11
(2020-21)</c:v>
                </c:pt>
                <c:pt idx="1">
                  <c:v>SY12
(2021-22)</c:v>
                </c:pt>
                <c:pt idx="2">
                  <c:v>SY13
(2022-23)</c:v>
                </c:pt>
                <c:pt idx="3">
                  <c:v>SY14
(2023-24)</c:v>
                </c:pt>
                <c:pt idx="4">
                  <c:v>SY15
(2024-25)</c:v>
                </c:pt>
              </c:strCache>
            </c:strRef>
          </c:cat>
          <c:val>
            <c:numRef>
              <c:f>'Fig 3.2'!$J$48:$J$52</c:f>
              <c:numCache>
                <c:formatCode>General</c:formatCode>
                <c:ptCount val="5"/>
              </c:numCache>
            </c:numRef>
          </c:val>
          <c:extLst>
            <c:ext xmlns:c16="http://schemas.microsoft.com/office/drawing/2014/chart" uri="{C3380CC4-5D6E-409C-BE32-E72D297353CC}">
              <c16:uniqueId val="{00000006-44C4-4865-9203-A2F6F7BF2677}"/>
            </c:ext>
          </c:extLst>
        </c:ser>
        <c:dLbls>
          <c:showLegendKey val="0"/>
          <c:showVal val="0"/>
          <c:showCatName val="0"/>
          <c:showSerName val="0"/>
          <c:showPercent val="0"/>
          <c:showBubbleSize val="0"/>
        </c:dLbls>
        <c:gapWidth val="90"/>
        <c:axId val="2141879248"/>
        <c:axId val="354616240"/>
      </c:barChart>
      <c:barChart>
        <c:barDir val="col"/>
        <c:grouping val="clustered"/>
        <c:varyColors val="0"/>
        <c:ser>
          <c:idx val="2"/>
          <c:order val="1"/>
          <c:tx>
            <c:v>blank1</c:v>
          </c:tx>
          <c:spPr>
            <a:solidFill>
              <a:schemeClr val="accent3"/>
            </a:solidFill>
            <a:ln>
              <a:noFill/>
            </a:ln>
            <a:effectLst/>
          </c:spPr>
          <c:invertIfNegative val="0"/>
          <c:dLbls>
            <c:delete val="1"/>
          </c:dLbls>
          <c:cat>
            <c:strRef>
              <c:f>'Fig 3.2'!$B$49:$B$53</c:f>
              <c:strCache>
                <c:ptCount val="5"/>
                <c:pt idx="0">
                  <c:v>SY11
(2020-21)</c:v>
                </c:pt>
                <c:pt idx="1">
                  <c:v>SY12
(2021-22)</c:v>
                </c:pt>
                <c:pt idx="2">
                  <c:v>SY13
(2022-23)</c:v>
                </c:pt>
                <c:pt idx="3">
                  <c:v>SY14
(2023-24)</c:v>
                </c:pt>
                <c:pt idx="4">
                  <c:v>SY15
(2024-25)</c:v>
                </c:pt>
              </c:strCache>
            </c:strRef>
          </c:cat>
          <c:val>
            <c:numRef>
              <c:f>'Fig 3.2'!$J$48:$J$52</c:f>
              <c:numCache>
                <c:formatCode>General</c:formatCode>
                <c:ptCount val="5"/>
              </c:numCache>
            </c:numRef>
          </c:val>
          <c:extLst>
            <c:ext xmlns:c16="http://schemas.microsoft.com/office/drawing/2014/chart" uri="{C3380CC4-5D6E-409C-BE32-E72D297353CC}">
              <c16:uniqueId val="{00000007-44C4-4865-9203-A2F6F7BF2677}"/>
            </c:ext>
          </c:extLst>
        </c:ser>
        <c:ser>
          <c:idx val="1"/>
          <c:order val="3"/>
          <c:tx>
            <c:v>Export payments (£m)</c:v>
          </c:tx>
          <c:spPr>
            <a:solidFill>
              <a:srgbClr val="11436D"/>
            </a:solidFill>
            <a:ln>
              <a:solidFill>
                <a:schemeClr val="tx1"/>
              </a:solidFill>
            </a:ln>
            <a:effectLst/>
          </c:spPr>
          <c:invertIfNegative val="0"/>
          <c:dLbls>
            <c:dLbl>
              <c:idx val="0"/>
              <c:tx>
                <c:rich>
                  <a:bodyPr/>
                  <a:lstStyle/>
                  <a:p>
                    <a:fld id="{777FA30A-9072-4764-BE9F-7EA7FF80C766}"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525-40A6-9D9B-8BA28C2E99DC}"/>
                </c:ext>
              </c:extLst>
            </c:dLbl>
            <c:dLbl>
              <c:idx val="1"/>
              <c:tx>
                <c:rich>
                  <a:bodyPr/>
                  <a:lstStyle/>
                  <a:p>
                    <a:fld id="{54FA8DC5-3553-40B5-B0A4-A60445B0D675}"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525-40A6-9D9B-8BA28C2E99DC}"/>
                </c:ext>
              </c:extLst>
            </c:dLbl>
            <c:dLbl>
              <c:idx val="2"/>
              <c:tx>
                <c:rich>
                  <a:bodyPr/>
                  <a:lstStyle/>
                  <a:p>
                    <a:fld id="{E6E53615-631C-4F94-A131-BBFE2C042F27}"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525-40A6-9D9B-8BA28C2E99DC}"/>
                </c:ext>
              </c:extLst>
            </c:dLbl>
            <c:dLbl>
              <c:idx val="3"/>
              <c:tx>
                <c:rich>
                  <a:bodyPr/>
                  <a:lstStyle/>
                  <a:p>
                    <a:fld id="{13466DC3-353D-466D-849F-3960386B7B69}"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25-40A6-9D9B-8BA28C2E99DC}"/>
                </c:ext>
              </c:extLst>
            </c:dLbl>
            <c:dLbl>
              <c:idx val="4"/>
              <c:tx>
                <c:rich>
                  <a:bodyPr/>
                  <a:lstStyle/>
                  <a:p>
                    <a:fld id="{D52AD773-310D-44A6-BF81-CFCEF902BE81}"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3525-40A6-9D9B-8BA28C2E99DC}"/>
                </c:ext>
              </c:extLst>
            </c:dLbl>
            <c:numFmt formatCode="&quot;£&quot;#,##0" sourceLinked="0"/>
            <c:spPr>
              <a:noFill/>
              <a:ln>
                <a:noFill/>
              </a:ln>
              <a:effectLst/>
            </c:spPr>
            <c:txPr>
              <a:bodyPr rot="-5400000" spcFirstLastPara="1" vertOverflow="ellipsis"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3.2'!$B$49:$B$53</c:f>
              <c:strCache>
                <c:ptCount val="5"/>
                <c:pt idx="0">
                  <c:v>SY11
(2020-21)</c:v>
                </c:pt>
                <c:pt idx="1">
                  <c:v>SY12
(2021-22)</c:v>
                </c:pt>
                <c:pt idx="2">
                  <c:v>SY13
(2022-23)</c:v>
                </c:pt>
                <c:pt idx="3">
                  <c:v>SY14
(2023-24)</c:v>
                </c:pt>
                <c:pt idx="4">
                  <c:v>SY15
(2024-25)</c:v>
                </c:pt>
              </c:strCache>
            </c:strRef>
          </c:cat>
          <c:val>
            <c:numRef>
              <c:f>'Fig 3.2'!$G$49:$G$53</c:f>
              <c:numCache>
                <c:formatCode>"£"#,##0.00</c:formatCode>
                <c:ptCount val="5"/>
                <c:pt idx="0">
                  <c:v>199.26885999999999</c:v>
                </c:pt>
                <c:pt idx="1">
                  <c:v>104.98424183</c:v>
                </c:pt>
                <c:pt idx="2">
                  <c:v>80.73</c:v>
                </c:pt>
                <c:pt idx="3">
                  <c:v>78.425550000000001</c:v>
                </c:pt>
                <c:pt idx="4">
                  <c:v>94.088277430000005</c:v>
                </c:pt>
              </c:numCache>
            </c:numRef>
          </c:val>
          <c:extLst>
            <c:ext xmlns:c16="http://schemas.microsoft.com/office/drawing/2014/chart" uri="{C3380CC4-5D6E-409C-BE32-E72D297353CC}">
              <c16:uniqueId val="{0000000D-44C4-4865-9203-A2F6F7BF2677}"/>
            </c:ext>
          </c:extLst>
        </c:ser>
        <c:dLbls>
          <c:dLblPos val="inEnd"/>
          <c:showLegendKey val="0"/>
          <c:showVal val="1"/>
          <c:showCatName val="0"/>
          <c:showSerName val="0"/>
          <c:showPercent val="0"/>
          <c:showBubbleSize val="0"/>
        </c:dLbls>
        <c:gapWidth val="90"/>
        <c:axId val="2141876368"/>
        <c:axId val="1361080896"/>
      </c:barChart>
      <c:catAx>
        <c:axId val="2141879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354616240"/>
        <c:crosses val="autoZero"/>
        <c:auto val="1"/>
        <c:lblAlgn val="ctr"/>
        <c:lblOffset val="100"/>
        <c:noMultiLvlLbl val="0"/>
      </c:catAx>
      <c:valAx>
        <c:axId val="354616240"/>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Electricity exported (TWh)</a:t>
                </a:r>
              </a:p>
            </c:rich>
          </c:tx>
          <c:layout>
            <c:manualLayout>
              <c:xMode val="edge"/>
              <c:yMode val="edge"/>
              <c:x val="1.165883041598217E-3"/>
              <c:y val="0.1854628876680087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2141879248"/>
        <c:crosses val="autoZero"/>
        <c:crossBetween val="between"/>
      </c:valAx>
      <c:valAx>
        <c:axId val="1361080896"/>
        <c:scaling>
          <c:orientation val="minMax"/>
          <c:max val="270"/>
          <c:min val="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Export payments (£m)</a:t>
                </a:r>
              </a:p>
            </c:rich>
          </c:tx>
          <c:layout>
            <c:manualLayout>
              <c:xMode val="edge"/>
              <c:yMode val="edge"/>
              <c:x val="0.96174349650217017"/>
              <c:y val="0.2058575801450511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2141876368"/>
        <c:crosses val="max"/>
        <c:crossBetween val="between"/>
        <c:majorUnit val="30"/>
      </c:valAx>
      <c:catAx>
        <c:axId val="2141876368"/>
        <c:scaling>
          <c:orientation val="minMax"/>
        </c:scaling>
        <c:delete val="1"/>
        <c:axPos val="b"/>
        <c:numFmt formatCode="General" sourceLinked="1"/>
        <c:majorTickMark val="out"/>
        <c:minorTickMark val="none"/>
        <c:tickLblPos val="nextTo"/>
        <c:crossAx val="136108089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7.7710776810337265E-2"/>
          <c:y val="0.93207983762734958"/>
          <c:w val="0.77759553805774273"/>
          <c:h val="4.8926020875297564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363AF"/>
            </a:solidFill>
            <a:ln w="3175">
              <a:solidFill>
                <a:schemeClr val="tx1"/>
              </a:solidFill>
            </a:ln>
            <a:effectLst/>
          </c:spPr>
          <c:invertIfNegative val="0"/>
          <c:dLbls>
            <c:dLbl>
              <c:idx val="0"/>
              <c:layout>
                <c:manualLayout>
                  <c:x val="0"/>
                  <c:y val="8.4150069476609537E-4"/>
                </c:manualLayout>
              </c:layout>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A3-48B4-8668-0CB251EF2FA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3.3'!$B$33:$B$44</c:f>
              <c:strCache>
                <c:ptCount val="12"/>
                <c:pt idx="0">
                  <c:v>SY1 (2010-11)</c:v>
                </c:pt>
                <c:pt idx="1">
                  <c:v>SY2 (2011-12)</c:v>
                </c:pt>
                <c:pt idx="2">
                  <c:v>SY3 (2012-13)</c:v>
                </c:pt>
                <c:pt idx="3">
                  <c:v>SY4 (2013-14)</c:v>
                </c:pt>
                <c:pt idx="4">
                  <c:v>SY5 (2014-15)</c:v>
                </c:pt>
                <c:pt idx="5">
                  <c:v>SY6 (2015-16)</c:v>
                </c:pt>
                <c:pt idx="6">
                  <c:v>SY7 (2016-17)</c:v>
                </c:pt>
                <c:pt idx="7">
                  <c:v>SY8 (2017-18)</c:v>
                </c:pt>
                <c:pt idx="8">
                  <c:v>SY9 (2018-19)</c:v>
                </c:pt>
                <c:pt idx="9">
                  <c:v>SY10 (2019-20)</c:v>
                </c:pt>
                <c:pt idx="10">
                  <c:v>SY11 (2020-21)</c:v>
                </c:pt>
                <c:pt idx="11">
                  <c:v>SY12 (2021-22)</c:v>
                </c:pt>
              </c:strCache>
            </c:strRef>
          </c:cat>
          <c:val>
            <c:numRef>
              <c:f>'Fig 3.3'!$F$33:$F$44</c:f>
              <c:numCache>
                <c:formatCode>"£"#,##0.0</c:formatCode>
                <c:ptCount val="12"/>
                <c:pt idx="0">
                  <c:v>2.0445600000000002</c:v>
                </c:pt>
                <c:pt idx="1">
                  <c:v>15.827254999999999</c:v>
                </c:pt>
                <c:pt idx="2">
                  <c:v>6.0851999999999995</c:v>
                </c:pt>
                <c:pt idx="3">
                  <c:v>9.2647700000000004</c:v>
                </c:pt>
                <c:pt idx="4">
                  <c:v>12.356780000000001</c:v>
                </c:pt>
                <c:pt idx="5">
                  <c:v>16.800380000000001</c:v>
                </c:pt>
                <c:pt idx="6">
                  <c:v>16</c:v>
                </c:pt>
                <c:pt idx="7">
                  <c:v>16.605485000000002</c:v>
                </c:pt>
                <c:pt idx="8">
                  <c:v>17.230225000000001</c:v>
                </c:pt>
                <c:pt idx="9">
                  <c:v>18</c:v>
                </c:pt>
                <c:pt idx="10">
                  <c:v>17.499645000000001</c:v>
                </c:pt>
                <c:pt idx="11">
                  <c:v>17.899999999999999</c:v>
                </c:pt>
              </c:numCache>
            </c:numRef>
          </c:val>
          <c:extLst>
            <c:ext xmlns:c16="http://schemas.microsoft.com/office/drawing/2014/chart" uri="{C3380CC4-5D6E-409C-BE32-E72D297353CC}">
              <c16:uniqueId val="{00000000-BAA3-48B4-8668-0CB251EF2FAA}"/>
            </c:ext>
          </c:extLst>
        </c:ser>
        <c:dLbls>
          <c:showLegendKey val="0"/>
          <c:showVal val="0"/>
          <c:showCatName val="0"/>
          <c:showSerName val="0"/>
          <c:showPercent val="0"/>
          <c:showBubbleSize val="0"/>
        </c:dLbls>
        <c:gapWidth val="50"/>
        <c:overlap val="-27"/>
        <c:axId val="1516313840"/>
        <c:axId val="1516312176"/>
      </c:barChart>
      <c:catAx>
        <c:axId val="1516313840"/>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2176"/>
        <c:crosses val="autoZero"/>
        <c:auto val="1"/>
        <c:lblAlgn val="ctr"/>
        <c:lblOffset val="100"/>
        <c:noMultiLvlLbl val="0"/>
      </c:catAx>
      <c:valAx>
        <c:axId val="1516312176"/>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38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Total scheme value</c:v>
          </c:tx>
          <c:spPr>
            <a:solidFill>
              <a:schemeClr val="accent1"/>
            </a:solidFill>
            <a:ln>
              <a:solidFill>
                <a:schemeClr val="tx1"/>
              </a:solidFill>
            </a:ln>
            <a:effectLst/>
          </c:spPr>
          <c:invertIfNegative val="0"/>
          <c:dLbls>
            <c:dLbl>
              <c:idx val="0"/>
              <c:tx>
                <c:rich>
                  <a:bodyPr rot="-5400000" spcFirstLastPara="1" vertOverflow="ellipsis"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fld id="{16C3B000-0ECD-4585-8873-AF68388AAF96}" type="VALUE">
                      <a:rPr lang="en-US">
                        <a:solidFill>
                          <a:sysClr val="windowText" lastClr="000000"/>
                        </a:solidFill>
                      </a:rPr>
                      <a:pPr>
                        <a:defRPr b="1">
                          <a:solidFill>
                            <a:sysClr val="windowText" lastClr="000000"/>
                          </a:solidFill>
                        </a:defRPr>
                      </a:pPr>
                      <a:t>[VALUE]</a:t>
                    </a:fld>
                    <a:r>
                      <a:rPr lang="en-US">
                        <a:solidFill>
                          <a:sysClr val="windowText" lastClr="000000"/>
                        </a:solidFill>
                      </a:rPr>
                      <a:t>m</a:t>
                    </a:r>
                  </a:p>
                </c:rich>
              </c:tx>
              <c:numFmt formatCode="&quot;£&quot;#,##0" sourceLinked="0"/>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ECA1-447B-8441-DA70AB10B5D2}"/>
                </c:ext>
              </c:extLst>
            </c:dLbl>
            <c:dLbl>
              <c:idx val="1"/>
              <c:tx>
                <c:rich>
                  <a:bodyPr rot="-5400000" spcFirstLastPara="1" vertOverflow="ellipsis"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fld id="{39994393-A515-4D86-94CD-52E747B6B4AE}" type="VALUE">
                      <a:rPr lang="en-US">
                        <a:solidFill>
                          <a:sysClr val="windowText" lastClr="000000"/>
                        </a:solidFill>
                      </a:rPr>
                      <a:pPr>
                        <a:defRPr b="1">
                          <a:solidFill>
                            <a:sysClr val="windowText" lastClr="000000"/>
                          </a:solidFill>
                        </a:defRPr>
                      </a:pPr>
                      <a:t>[VALUE]</a:t>
                    </a:fld>
                    <a:r>
                      <a:rPr lang="en-US">
                        <a:solidFill>
                          <a:sysClr val="windowText" lastClr="000000"/>
                        </a:solidFill>
                      </a:rPr>
                      <a:t>m</a:t>
                    </a:r>
                  </a:p>
                </c:rich>
              </c:tx>
              <c:numFmt formatCode="&quot;£&quot;#,##0" sourceLinked="0"/>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ECA1-447B-8441-DA70AB10B5D2}"/>
                </c:ext>
              </c:extLst>
            </c:dLbl>
            <c:dLbl>
              <c:idx val="2"/>
              <c:tx>
                <c:rich>
                  <a:bodyPr/>
                  <a:lstStyle/>
                  <a:p>
                    <a:fld id="{9C4BECD2-1B67-44D6-91A9-1C52D525CD28}"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CA1-447B-8441-DA70AB10B5D2}"/>
                </c:ext>
              </c:extLst>
            </c:dLbl>
            <c:dLbl>
              <c:idx val="3"/>
              <c:tx>
                <c:rich>
                  <a:bodyPr/>
                  <a:lstStyle/>
                  <a:p>
                    <a:fld id="{CDEA59CB-A77B-48D2-BB50-A86129CCCCA6}"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CA1-447B-8441-DA70AB10B5D2}"/>
                </c:ext>
              </c:extLst>
            </c:dLbl>
            <c:dLbl>
              <c:idx val="4"/>
              <c:tx>
                <c:rich>
                  <a:bodyPr/>
                  <a:lstStyle/>
                  <a:p>
                    <a:fld id="{158670C1-07A1-4F1D-A5F9-4D01F4DFFE8C}"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CA1-447B-8441-DA70AB10B5D2}"/>
                </c:ext>
              </c:extLst>
            </c:dLbl>
            <c:dLbl>
              <c:idx val="5"/>
              <c:tx>
                <c:rich>
                  <a:bodyPr/>
                  <a:lstStyle/>
                  <a:p>
                    <a:fld id="{DA128C0B-51FA-4B07-AE24-E6EF98BA4B8D}"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CA1-447B-8441-DA70AB10B5D2}"/>
                </c:ext>
              </c:extLst>
            </c:dLbl>
            <c:dLbl>
              <c:idx val="6"/>
              <c:tx>
                <c:rich>
                  <a:bodyPr/>
                  <a:lstStyle/>
                  <a:p>
                    <a:fld id="{0DB92C61-FB46-4D98-8619-DCF9537E0E98}"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ECA1-447B-8441-DA70AB10B5D2}"/>
                </c:ext>
              </c:extLst>
            </c:dLbl>
            <c:dLbl>
              <c:idx val="7"/>
              <c:tx>
                <c:rich>
                  <a:bodyPr/>
                  <a:lstStyle/>
                  <a:p>
                    <a:fld id="{A41D09AA-2056-4DC4-9016-8D7C936F3DC5}"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CA1-447B-8441-DA70AB10B5D2}"/>
                </c:ext>
              </c:extLst>
            </c:dLbl>
            <c:dLbl>
              <c:idx val="8"/>
              <c:tx>
                <c:rich>
                  <a:bodyPr/>
                  <a:lstStyle/>
                  <a:p>
                    <a:fld id="{7A18282D-2AE4-4BF5-8D55-0653933F25E6}"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ECA1-447B-8441-DA70AB10B5D2}"/>
                </c:ext>
              </c:extLst>
            </c:dLbl>
            <c:dLbl>
              <c:idx val="9"/>
              <c:tx>
                <c:rich>
                  <a:bodyPr/>
                  <a:lstStyle/>
                  <a:p>
                    <a:fld id="{035A5B54-3094-49D1-B68F-6B1FC2350223}"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ECA1-447B-8441-DA70AB10B5D2}"/>
                </c:ext>
              </c:extLst>
            </c:dLbl>
            <c:dLbl>
              <c:idx val="10"/>
              <c:tx>
                <c:rich>
                  <a:bodyPr/>
                  <a:lstStyle/>
                  <a:p>
                    <a:fld id="{BF698D8F-7BB1-4B8F-B685-92B8818E1F8F}"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ECA1-447B-8441-DA70AB10B5D2}"/>
                </c:ext>
              </c:extLst>
            </c:dLbl>
            <c:dLbl>
              <c:idx val="11"/>
              <c:tx>
                <c:rich>
                  <a:bodyPr/>
                  <a:lstStyle/>
                  <a:p>
                    <a:fld id="{AE337A2B-0E56-41C3-892A-402571A55A34}"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ECA1-447B-8441-DA70AB10B5D2}"/>
                </c:ext>
              </c:extLst>
            </c:dLbl>
            <c:dLbl>
              <c:idx val="12"/>
              <c:tx>
                <c:rich>
                  <a:bodyPr/>
                  <a:lstStyle/>
                  <a:p>
                    <a:fld id="{C242AB91-96E2-4A78-BCA1-D6FC14BA6F39}"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ECA1-447B-8441-DA70AB10B5D2}"/>
                </c:ext>
              </c:extLst>
            </c:dLbl>
            <c:dLbl>
              <c:idx val="13"/>
              <c:tx>
                <c:rich>
                  <a:bodyPr/>
                  <a:lstStyle/>
                  <a:p>
                    <a:fld id="{046D31C9-4047-4B72-8E55-A0D3E60786C0}"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ECA1-447B-8441-DA70AB10B5D2}"/>
                </c:ext>
              </c:extLst>
            </c:dLbl>
            <c:dLbl>
              <c:idx val="14"/>
              <c:tx>
                <c:rich>
                  <a:bodyPr/>
                  <a:lstStyle/>
                  <a:p>
                    <a:fld id="{326190B4-E328-4CD6-B2AD-BADB85D8F222}"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286A-406B-BAD3-F4F5379F45A5}"/>
                </c:ext>
              </c:extLst>
            </c:dLbl>
            <c:numFmt formatCode="&quot;£&quot;#,##0" sourceLinked="0"/>
            <c:spPr>
              <a:noFill/>
              <a:ln>
                <a:noFill/>
              </a:ln>
              <a:effectLst/>
            </c:spPr>
            <c:txPr>
              <a:bodyPr rot="-5400000" spcFirstLastPara="1" vertOverflow="ellipsis" wrap="square" anchor="ctr" anchorCtr="1"/>
              <a:lstStyle/>
              <a:p>
                <a:pPr>
                  <a:defRPr sz="1200" b="1" i="0" u="none" strike="noStrike" kern="1200" baseline="0">
                    <a:solidFill>
                      <a:schemeClr val="bg1"/>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3.3'!$B$33:$B$47</c:f>
              <c:strCache>
                <c:ptCount val="15"/>
                <c:pt idx="0">
                  <c:v>SY1 (2010-11)</c:v>
                </c:pt>
                <c:pt idx="1">
                  <c:v>SY2 (2011-12)</c:v>
                </c:pt>
                <c:pt idx="2">
                  <c:v>SY3 (2012-13)</c:v>
                </c:pt>
                <c:pt idx="3">
                  <c:v>SY4 (2013-14)</c:v>
                </c:pt>
                <c:pt idx="4">
                  <c:v>SY5 (2014-15)</c:v>
                </c:pt>
                <c:pt idx="5">
                  <c:v>SY6 (2015-16)</c:v>
                </c:pt>
                <c:pt idx="6">
                  <c:v>SY7 (2016-17)</c:v>
                </c:pt>
                <c:pt idx="7">
                  <c:v>SY8 (2017-18)</c:v>
                </c:pt>
                <c:pt idx="8">
                  <c:v>SY9 (2018-19)</c:v>
                </c:pt>
                <c:pt idx="9">
                  <c:v>SY10 (2019-20)</c:v>
                </c:pt>
                <c:pt idx="10">
                  <c:v>SY11 (2020-21)</c:v>
                </c:pt>
                <c:pt idx="11">
                  <c:v>SY12 (2021-22)</c:v>
                </c:pt>
                <c:pt idx="12">
                  <c:v>SY13 (2022-23)</c:v>
                </c:pt>
                <c:pt idx="13">
                  <c:v>SY14 (2023-24)</c:v>
                </c:pt>
                <c:pt idx="14">
                  <c:v>SY15 (2024-25)</c:v>
                </c:pt>
              </c:strCache>
            </c:strRef>
          </c:cat>
          <c:val>
            <c:numRef>
              <c:f>'Fig 3.3'!$G$33:$G$47</c:f>
              <c:numCache>
                <c:formatCode>"£"#,##0.0</c:formatCode>
                <c:ptCount val="15"/>
                <c:pt idx="0">
                  <c:v>14.979839819999999</c:v>
                </c:pt>
                <c:pt idx="1">
                  <c:v>155.29391555643633</c:v>
                </c:pt>
                <c:pt idx="2">
                  <c:v>524.97710877000009</c:v>
                </c:pt>
                <c:pt idx="3">
                  <c:v>718.05583706481298</c:v>
                </c:pt>
                <c:pt idx="4">
                  <c:v>895.17382973999986</c:v>
                </c:pt>
                <c:pt idx="5">
                  <c:v>1150.6563893544189</c:v>
                </c:pt>
                <c:pt idx="6">
                  <c:v>1375.2</c:v>
                </c:pt>
                <c:pt idx="7">
                  <c:v>1491.0859276099998</c:v>
                </c:pt>
                <c:pt idx="8">
                  <c:v>1529.4518135800001</c:v>
                </c:pt>
                <c:pt idx="9">
                  <c:v>1605.7160000000001</c:v>
                </c:pt>
                <c:pt idx="10">
                  <c:v>1763.769505</c:v>
                </c:pt>
                <c:pt idx="11">
                  <c:v>1574.7730000000001</c:v>
                </c:pt>
                <c:pt idx="12">
                  <c:v>1732.48589324</c:v>
                </c:pt>
                <c:pt idx="13">
                  <c:v>1857.819857</c:v>
                </c:pt>
                <c:pt idx="14" formatCode="&quot;£&quot;#,##0">
                  <c:v>1843.7086089100001</c:v>
                </c:pt>
              </c:numCache>
            </c:numRef>
          </c:val>
          <c:extLst>
            <c:ext xmlns:c16="http://schemas.microsoft.com/office/drawing/2014/chart" uri="{C3380CC4-5D6E-409C-BE32-E72D297353CC}">
              <c16:uniqueId val="{0000000E-ECA1-447B-8441-DA70AB10B5D2}"/>
            </c:ext>
          </c:extLst>
        </c:ser>
        <c:dLbls>
          <c:showLegendKey val="0"/>
          <c:showVal val="0"/>
          <c:showCatName val="0"/>
          <c:showSerName val="0"/>
          <c:showPercent val="0"/>
          <c:showBubbleSize val="0"/>
        </c:dLbls>
        <c:gapWidth val="40"/>
        <c:axId val="668562479"/>
        <c:axId val="668562959"/>
      </c:barChart>
      <c:catAx>
        <c:axId val="668562479"/>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668562959"/>
        <c:crosses val="autoZero"/>
        <c:auto val="1"/>
        <c:lblAlgn val="ctr"/>
        <c:lblOffset val="100"/>
        <c:noMultiLvlLbl val="0"/>
      </c:catAx>
      <c:valAx>
        <c:axId val="668562959"/>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Total scheme value (£m)</a:t>
                </a:r>
              </a:p>
            </c:rich>
          </c:tx>
          <c:layout>
            <c:manualLayout>
              <c:xMode val="edge"/>
              <c:yMode val="edge"/>
              <c:x val="7.1910532056358228E-3"/>
              <c:y val="0.1995208347217114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panose="020B0004020202020204" pitchFamily="34" charset="0"/>
                <a:ea typeface="+mn-ea"/>
                <a:cs typeface="+mn-cs"/>
              </a:defRPr>
            </a:pPr>
            <a:endParaRPr lang="en-US"/>
          </a:p>
        </c:txPr>
        <c:crossAx val="66856247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Aptos" panose="020B00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89670746764505"/>
          <c:y val="4.5412055187244685E-2"/>
          <c:w val="0.80610239442400633"/>
          <c:h val="0.79286527425989306"/>
        </c:manualLayout>
      </c:layout>
      <c:barChart>
        <c:barDir val="col"/>
        <c:grouping val="clustered"/>
        <c:varyColors val="0"/>
        <c:ser>
          <c:idx val="0"/>
          <c:order val="0"/>
          <c:tx>
            <c:strRef>
              <c:f>'Fig 3.4'!$C$49</c:f>
              <c:strCache>
                <c:ptCount val="1"/>
                <c:pt idx="0">
                  <c:v>FIT generation payments (£m)</c:v>
                </c:pt>
              </c:strCache>
            </c:strRef>
          </c:tx>
          <c:spPr>
            <a:solidFill>
              <a:srgbClr val="F56927"/>
            </a:solidFill>
            <a:ln>
              <a:solidFill>
                <a:schemeClr val="tx1"/>
              </a:solid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56-4D94-8986-3CC8A3621D51}"/>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56-4D94-8986-3CC8A3621D51}"/>
                </c:ext>
              </c:extLst>
            </c:dLbl>
            <c:numFmt formatCode="&quot;£&quot;#,##0.0" sourceLinked="0"/>
            <c:spPr>
              <a:noFill/>
              <a:ln>
                <a:noFill/>
              </a:ln>
              <a:effectLst/>
            </c:spPr>
            <c:txPr>
              <a:bodyPr rot="-5400000" spcFirstLastPara="1" vertOverflow="ellipsis" wrap="square" anchor="ctr" anchorCtr="1"/>
              <a:lstStyle/>
              <a:p>
                <a:pPr>
                  <a:defRPr sz="1400" b="1" i="0" u="none" strike="noStrike" kern="1200" baseline="0">
                    <a:solidFill>
                      <a:sysClr val="windowText" lastClr="000000"/>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3.4'!$B$50:$B$64</c:f>
              <c:strCache>
                <c:ptCount val="15"/>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pt idx="14">
                  <c:v>SY15</c:v>
                </c:pt>
              </c:strCache>
            </c:strRef>
          </c:cat>
          <c:val>
            <c:numRef>
              <c:f>'Fig 3.4'!$C$50:$C$64</c:f>
              <c:numCache>
                <c:formatCode>"£"#,##0.0</c:formatCode>
                <c:ptCount val="15"/>
                <c:pt idx="0">
                  <c:v>12.48702883</c:v>
                </c:pt>
                <c:pt idx="1">
                  <c:v>135.93739150643634</c:v>
                </c:pt>
                <c:pt idx="2">
                  <c:v>504.27261060000001</c:v>
                </c:pt>
                <c:pt idx="3">
                  <c:v>685.97326388527733</c:v>
                </c:pt>
                <c:pt idx="4">
                  <c:v>850.82354355999985</c:v>
                </c:pt>
                <c:pt idx="5">
                  <c:v>1089.0415862410143</c:v>
                </c:pt>
                <c:pt idx="6">
                  <c:v>1267</c:v>
                </c:pt>
                <c:pt idx="7">
                  <c:v>1362.3689086099996</c:v>
                </c:pt>
                <c:pt idx="8">
                  <c:v>1408.9815885800001</c:v>
                </c:pt>
                <c:pt idx="9">
                  <c:v>1501.0820000000001</c:v>
                </c:pt>
                <c:pt idx="10">
                  <c:v>1547.001</c:v>
                </c:pt>
                <c:pt idx="11">
                  <c:v>1451.893</c:v>
                </c:pt>
                <c:pt idx="12">
                  <c:v>1634.270417</c:v>
                </c:pt>
                <c:pt idx="13">
                  <c:v>1761.710775</c:v>
                </c:pt>
                <c:pt idx="14">
                  <c:v>1732.08215148</c:v>
                </c:pt>
              </c:numCache>
            </c:numRef>
          </c:val>
          <c:extLst>
            <c:ext xmlns:c16="http://schemas.microsoft.com/office/drawing/2014/chart" uri="{C3380CC4-5D6E-409C-BE32-E72D297353CC}">
              <c16:uniqueId val="{00000002-BC56-4D94-8986-3CC8A3621D51}"/>
            </c:ext>
          </c:extLst>
        </c:ser>
        <c:dLbls>
          <c:showLegendKey val="0"/>
          <c:showVal val="0"/>
          <c:showCatName val="0"/>
          <c:showSerName val="0"/>
          <c:showPercent val="0"/>
          <c:showBubbleSize val="0"/>
        </c:dLbls>
        <c:gapWidth val="30"/>
        <c:axId val="672715135"/>
        <c:axId val="672715615"/>
      </c:barChart>
      <c:catAx>
        <c:axId val="6727151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endParaRPr lang="en-US"/>
          </a:p>
        </c:txPr>
        <c:crossAx val="672715615"/>
        <c:crosses val="autoZero"/>
        <c:auto val="1"/>
        <c:lblAlgn val="ctr"/>
        <c:lblOffset val="100"/>
        <c:noMultiLvlLbl val="0"/>
      </c:catAx>
      <c:valAx>
        <c:axId val="672715615"/>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r>
                  <a:rPr lang="en-GB">
                    <a:solidFill>
                      <a:sysClr val="windowText" lastClr="000000"/>
                    </a:solidFill>
                  </a:rPr>
                  <a:t>Generation payments (£m)</a:t>
                </a:r>
              </a:p>
            </c:rich>
          </c:tx>
          <c:layout>
            <c:manualLayout>
              <c:xMode val="edge"/>
              <c:yMode val="edge"/>
              <c:x val="7.0216944296837081E-3"/>
              <c:y val="9.0298926767676771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endParaRPr lang="en-GB"/>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ptos" panose="020B0004020202020204" pitchFamily="34" charset="0"/>
                <a:ea typeface="+mn-ea"/>
                <a:cs typeface="+mn-cs"/>
              </a:defRPr>
            </a:pPr>
            <a:endParaRPr lang="en-US"/>
          </a:p>
        </c:txPr>
        <c:crossAx val="67271513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panose="020B00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 Id="rId5" Type="http://schemas.openxmlformats.org/officeDocument/2006/relationships/chart" Target="../charts/chart12.xml"/><Relationship Id="rId4"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494101</xdr:colOff>
      <xdr:row>3</xdr:row>
      <xdr:rowOff>56102</xdr:rowOff>
    </xdr:to>
    <xdr:pic>
      <xdr:nvPicPr>
        <xdr:cNvPr id="2" name="Picture 1" descr="image of the Ofgem logo" title="Ofgem logo">
          <a:extLst>
            <a:ext uri="{FF2B5EF4-FFF2-40B4-BE49-F238E27FC236}">
              <a16:creationId xmlns:a16="http://schemas.microsoft.com/office/drawing/2014/main" id="{4895996E-E70A-4F9C-9993-27A3114970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400689" cy="5609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171839</xdr:colOff>
      <xdr:row>3</xdr:row>
      <xdr:rowOff>113252</xdr:rowOff>
    </xdr:to>
    <xdr:pic>
      <xdr:nvPicPr>
        <xdr:cNvPr id="2" name="Picture 1" descr="image of the Ofgem logo" title="Ofgem logo">
          <a:extLst>
            <a:ext uri="{FF2B5EF4-FFF2-40B4-BE49-F238E27FC236}">
              <a16:creationId xmlns:a16="http://schemas.microsoft.com/office/drawing/2014/main" id="{092488DB-026C-4FF8-A101-6D463F6C7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editAs="oneCell">
    <xdr:from>
      <xdr:col>1</xdr:col>
      <xdr:colOff>200024</xdr:colOff>
      <xdr:row>9</xdr:row>
      <xdr:rowOff>137936</xdr:rowOff>
    </xdr:from>
    <xdr:to>
      <xdr:col>7</xdr:col>
      <xdr:colOff>57149</xdr:colOff>
      <xdr:row>50</xdr:row>
      <xdr:rowOff>17845</xdr:rowOff>
    </xdr:to>
    <xdr:pic>
      <xdr:nvPicPr>
        <xdr:cNvPr id="7" name="Picture 2">
          <a:extLst>
            <a:ext uri="{FF2B5EF4-FFF2-40B4-BE49-F238E27FC236}">
              <a16:creationId xmlns:a16="http://schemas.microsoft.com/office/drawing/2014/main" id="{05CBA906-1761-A172-FE57-8DF1243C666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361949" y="1776236"/>
          <a:ext cx="7605713" cy="729512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952358</xdr:colOff>
      <xdr:row>3</xdr:row>
      <xdr:rowOff>110077</xdr:rowOff>
    </xdr:to>
    <xdr:pic>
      <xdr:nvPicPr>
        <xdr:cNvPr id="2" name="Picture 1" descr="image of the Ofgem logo" title="Ofgem logo">
          <a:extLst>
            <a:ext uri="{FF2B5EF4-FFF2-40B4-BE49-F238E27FC236}">
              <a16:creationId xmlns:a16="http://schemas.microsoft.com/office/drawing/2014/main" id="{F680E0B4-29E5-457C-B090-875DC0F79B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430850" cy="551402"/>
        </a:xfrm>
        <a:prstGeom prst="rect">
          <a:avLst/>
        </a:prstGeom>
      </xdr:spPr>
    </xdr:pic>
    <xdr:clientData/>
  </xdr:twoCellAnchor>
  <xdr:twoCellAnchor>
    <xdr:from>
      <xdr:col>1</xdr:col>
      <xdr:colOff>85723</xdr:colOff>
      <xdr:row>11</xdr:row>
      <xdr:rowOff>116417</xdr:rowOff>
    </xdr:from>
    <xdr:to>
      <xdr:col>9</xdr:col>
      <xdr:colOff>10584</xdr:colOff>
      <xdr:row>42</xdr:row>
      <xdr:rowOff>0</xdr:rowOff>
    </xdr:to>
    <xdr:graphicFrame macro="">
      <xdr:nvGraphicFramePr>
        <xdr:cNvPr id="3" name="Chart 2">
          <a:extLst>
            <a:ext uri="{FF2B5EF4-FFF2-40B4-BE49-F238E27FC236}">
              <a16:creationId xmlns:a16="http://schemas.microsoft.com/office/drawing/2014/main" id="{A0E62892-8813-4AED-ABD7-79661A3C79A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154376</xdr:colOff>
      <xdr:row>3</xdr:row>
      <xdr:rowOff>113252</xdr:rowOff>
    </xdr:to>
    <xdr:pic>
      <xdr:nvPicPr>
        <xdr:cNvPr id="2" name="Picture 1" descr="image of the Ofgem logo" title="Ofgem logo">
          <a:extLst>
            <a:ext uri="{FF2B5EF4-FFF2-40B4-BE49-F238E27FC236}">
              <a16:creationId xmlns:a16="http://schemas.microsoft.com/office/drawing/2014/main" id="{2C528016-0E3B-4FD7-9C73-9E2136DF3D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10214" cy="586327"/>
        </a:xfrm>
        <a:prstGeom prst="rect">
          <a:avLst/>
        </a:prstGeom>
      </xdr:spPr>
    </xdr:pic>
    <xdr:clientData/>
  </xdr:twoCellAnchor>
  <xdr:twoCellAnchor>
    <xdr:from>
      <xdr:col>0</xdr:col>
      <xdr:colOff>152399</xdr:colOff>
      <xdr:row>11</xdr:row>
      <xdr:rowOff>6350</xdr:rowOff>
    </xdr:from>
    <xdr:to>
      <xdr:col>7</xdr:col>
      <xdr:colOff>933449</xdr:colOff>
      <xdr:row>32</xdr:row>
      <xdr:rowOff>75777</xdr:rowOff>
    </xdr:to>
    <xdr:graphicFrame macro="">
      <xdr:nvGraphicFramePr>
        <xdr:cNvPr id="4" name="Chart 3">
          <a:extLst>
            <a:ext uri="{FF2B5EF4-FFF2-40B4-BE49-F238E27FC236}">
              <a16:creationId xmlns:a16="http://schemas.microsoft.com/office/drawing/2014/main" id="{6612D1B4-98FB-4B89-AD62-7B3C65F5DFA7}"/>
            </a:ext>
            <a:ext uri="{147F2762-F138-4A5C-976F-8EAC2B608ADB}">
              <a16:predDERef xmlns:a16="http://schemas.microsoft.com/office/drawing/2014/main" pred="{2C528016-0E3B-4FD7-9C73-9E2136DF3DE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296193</xdr:colOff>
      <xdr:row>3</xdr:row>
      <xdr:rowOff>114839</xdr:rowOff>
    </xdr:to>
    <xdr:pic>
      <xdr:nvPicPr>
        <xdr:cNvPr id="2" name="Picture 1" descr="image of the Ofgem logo" title="Ofgem logo">
          <a:extLst>
            <a:ext uri="{FF2B5EF4-FFF2-40B4-BE49-F238E27FC236}">
              <a16:creationId xmlns:a16="http://schemas.microsoft.com/office/drawing/2014/main" id="{085FBBB0-8DAE-4436-969C-59F987E331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10214" cy="586327"/>
        </a:xfrm>
        <a:prstGeom prst="rect">
          <a:avLst/>
        </a:prstGeom>
      </xdr:spPr>
    </xdr:pic>
    <xdr:clientData/>
  </xdr:twoCellAnchor>
  <xdr:twoCellAnchor>
    <xdr:from>
      <xdr:col>1</xdr:col>
      <xdr:colOff>93661</xdr:colOff>
      <xdr:row>11</xdr:row>
      <xdr:rowOff>66674</xdr:rowOff>
    </xdr:from>
    <xdr:to>
      <xdr:col>7</xdr:col>
      <xdr:colOff>676275</xdr:colOff>
      <xdr:row>35</xdr:row>
      <xdr:rowOff>142875</xdr:rowOff>
    </xdr:to>
    <xdr:graphicFrame macro="">
      <xdr:nvGraphicFramePr>
        <xdr:cNvPr id="4" name="Chart 3">
          <a:extLst>
            <a:ext uri="{FF2B5EF4-FFF2-40B4-BE49-F238E27FC236}">
              <a16:creationId xmlns:a16="http://schemas.microsoft.com/office/drawing/2014/main" id="{730519F6-33F5-4B79-9366-7218AA0BE4DE}"/>
            </a:ext>
            <a:ext uri="{147F2762-F138-4A5C-976F-8EAC2B608ADB}">
              <a16:predDERef xmlns:a16="http://schemas.microsoft.com/office/drawing/2014/main" pred="{085FBBB0-8DAE-4436-969C-59F987E331E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1066540</xdr:colOff>
      <xdr:row>3</xdr:row>
      <xdr:rowOff>119024</xdr:rowOff>
    </xdr:to>
    <xdr:pic>
      <xdr:nvPicPr>
        <xdr:cNvPr id="2" name="Picture 1" descr="image of the Ofgem logo" title="Ofgem logo">
          <a:extLst>
            <a:ext uri="{FF2B5EF4-FFF2-40B4-BE49-F238E27FC236}">
              <a16:creationId xmlns:a16="http://schemas.microsoft.com/office/drawing/2014/main" id="{C939AEFD-4D09-4C11-A522-E1C9949EA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twoCellAnchor>
    <xdr:from>
      <xdr:col>8</xdr:col>
      <xdr:colOff>423863</xdr:colOff>
      <xdr:row>11</xdr:row>
      <xdr:rowOff>161925</xdr:rowOff>
    </xdr:from>
    <xdr:to>
      <xdr:col>8</xdr:col>
      <xdr:colOff>433663</xdr:colOff>
      <xdr:row>26</xdr:row>
      <xdr:rowOff>146050</xdr:rowOff>
    </xdr:to>
    <xdr:graphicFrame macro="">
      <xdr:nvGraphicFramePr>
        <xdr:cNvPr id="9" name="Chart 8">
          <a:extLst>
            <a:ext uri="{FF2B5EF4-FFF2-40B4-BE49-F238E27FC236}">
              <a16:creationId xmlns:a16="http://schemas.microsoft.com/office/drawing/2014/main" id="{8F4720C0-8D73-4F2B-8CF1-CDA0B21EB6E1}"/>
            </a:ext>
            <a:ext uri="{147F2762-F138-4A5C-976F-8EAC2B608ADB}">
              <a16:predDERef xmlns:a16="http://schemas.microsoft.com/office/drawing/2014/main" pred="{C939AEFD-4D09-4C11-A522-E1C9949EAA2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10</xdr:row>
      <xdr:rowOff>0</xdr:rowOff>
    </xdr:from>
    <xdr:to>
      <xdr:col>5</xdr:col>
      <xdr:colOff>1076325</xdr:colOff>
      <xdr:row>30</xdr:row>
      <xdr:rowOff>30016</xdr:rowOff>
    </xdr:to>
    <xdr:graphicFrame macro="">
      <xdr:nvGraphicFramePr>
        <xdr:cNvPr id="3" name="Chart 2">
          <a:extLst>
            <a:ext uri="{FF2B5EF4-FFF2-40B4-BE49-F238E27FC236}">
              <a16:creationId xmlns:a16="http://schemas.microsoft.com/office/drawing/2014/main" id="{29D3261F-AB27-44DE-8D53-585D8B537EE4}"/>
            </a:ext>
            <a:ext uri="{147F2762-F138-4A5C-976F-8EAC2B608ADB}">
              <a16:predDERef xmlns:a16="http://schemas.microsoft.com/office/drawing/2014/main" pred="{8F4720C0-8D73-4F2B-8CF1-CDA0B21EB6E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0.1238</cdr:x>
      <cdr:y>0.03654</cdr:y>
    </cdr:from>
    <cdr:to>
      <cdr:x>0.60127</cdr:x>
      <cdr:y>0.21322</cdr:y>
    </cdr:to>
    <cdr:sp macro="" textlink="">
      <cdr:nvSpPr>
        <cdr:cNvPr id="2" name="TextBox 1">
          <a:extLst xmlns:a="http://schemas.openxmlformats.org/drawingml/2006/main">
            <a:ext uri="{FF2B5EF4-FFF2-40B4-BE49-F238E27FC236}">
              <a16:creationId xmlns:a16="http://schemas.microsoft.com/office/drawing/2014/main" id="{61529D33-980E-424C-810C-E32EBDCE35E3}"/>
            </a:ext>
          </a:extLst>
        </cdr:cNvPr>
        <cdr:cNvSpPr txBox="1"/>
      </cdr:nvSpPr>
      <cdr:spPr>
        <a:xfrm xmlns:a="http://schemas.openxmlformats.org/drawingml/2006/main">
          <a:off x="354966" y="98620"/>
          <a:ext cx="1369050" cy="4768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b="1">
              <a:latin typeface="Verdana" panose="020B0604030504040204" pitchFamily="34" charset="0"/>
              <a:ea typeface="Verdana" panose="020B0604030504040204" pitchFamily="34" charset="0"/>
            </a:rPr>
            <a:t>d) Qualifying FIT costs</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1163233</xdr:colOff>
      <xdr:row>3</xdr:row>
      <xdr:rowOff>113252</xdr:rowOff>
    </xdr:to>
    <xdr:pic>
      <xdr:nvPicPr>
        <xdr:cNvPr id="2" name="Picture 1" descr="image of the Ofgem logo" title="Ofgem logo">
          <a:extLst>
            <a:ext uri="{FF2B5EF4-FFF2-40B4-BE49-F238E27FC236}">
              <a16:creationId xmlns:a16="http://schemas.microsoft.com/office/drawing/2014/main" id="{D65CC7F3-45C6-47E5-A552-6BEC89C434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1958" cy="564102"/>
        </a:xfrm>
        <a:prstGeom prst="rect">
          <a:avLst/>
        </a:prstGeom>
      </xdr:spPr>
    </xdr:pic>
    <xdr:clientData/>
  </xdr:twoCellAnchor>
  <xdr:twoCellAnchor editAs="oneCell">
    <xdr:from>
      <xdr:col>0</xdr:col>
      <xdr:colOff>114300</xdr:colOff>
      <xdr:row>0</xdr:row>
      <xdr:rowOff>104775</xdr:rowOff>
    </xdr:from>
    <xdr:to>
      <xdr:col>2</xdr:col>
      <xdr:colOff>1163233</xdr:colOff>
      <xdr:row>3</xdr:row>
      <xdr:rowOff>113252</xdr:rowOff>
    </xdr:to>
    <xdr:pic>
      <xdr:nvPicPr>
        <xdr:cNvPr id="8" name="Picture 7" descr="image of the Ofgem logo" title="Ofgem logo">
          <a:extLst>
            <a:ext uri="{FF2B5EF4-FFF2-40B4-BE49-F238E27FC236}">
              <a16:creationId xmlns:a16="http://schemas.microsoft.com/office/drawing/2014/main" id="{BFBB5685-ABFD-4765-A4F1-6CB2E6DD38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1958" cy="564102"/>
        </a:xfrm>
        <a:prstGeom prst="rect">
          <a:avLst/>
        </a:prstGeom>
      </xdr:spPr>
    </xdr:pic>
    <xdr:clientData/>
  </xdr:twoCellAnchor>
  <xdr:twoCellAnchor>
    <xdr:from>
      <xdr:col>1</xdr:col>
      <xdr:colOff>295274</xdr:colOff>
      <xdr:row>10</xdr:row>
      <xdr:rowOff>116293</xdr:rowOff>
    </xdr:from>
    <xdr:to>
      <xdr:col>10</xdr:col>
      <xdr:colOff>234950</xdr:colOff>
      <xdr:row>46</xdr:row>
      <xdr:rowOff>152400</xdr:rowOff>
    </xdr:to>
    <xdr:grpSp>
      <xdr:nvGrpSpPr>
        <xdr:cNvPr id="44" name="Group 4">
          <a:extLst>
            <a:ext uri="{FF2B5EF4-FFF2-40B4-BE49-F238E27FC236}">
              <a16:creationId xmlns:a16="http://schemas.microsoft.com/office/drawing/2014/main" id="{67B42875-E45B-FAC1-67AA-A67B972597CF}"/>
            </a:ext>
            <a:ext uri="{147F2762-F138-4A5C-976F-8EAC2B608ADB}">
              <a16:predDERef xmlns:a16="http://schemas.microsoft.com/office/drawing/2014/main" pred="{BFBB5685-ABFD-4765-A4F1-6CB2E6DD389E}"/>
            </a:ext>
            <a:ext uri="{C183D7F6-B498-43B3-948B-1728B52AA6E4}">
              <adec:decorative xmlns:adec="http://schemas.microsoft.com/office/drawing/2017/decorative" val="1"/>
            </a:ext>
          </a:extLst>
        </xdr:cNvPr>
        <xdr:cNvGrpSpPr/>
      </xdr:nvGrpSpPr>
      <xdr:grpSpPr>
        <a:xfrm>
          <a:off x="448903" y="2041777"/>
          <a:ext cx="9582459" cy="6488526"/>
          <a:chOff x="457199" y="2028240"/>
          <a:chExt cx="10845801" cy="6419784"/>
        </a:xfrm>
      </xdr:grpSpPr>
      <xdr:graphicFrame macro="">
        <xdr:nvGraphicFramePr>
          <xdr:cNvPr id="45" name="Chart 2">
            <a:extLst>
              <a:ext uri="{FF2B5EF4-FFF2-40B4-BE49-F238E27FC236}">
                <a16:creationId xmlns:a16="http://schemas.microsoft.com/office/drawing/2014/main" id="{89E09251-FBC1-45B7-989E-EF28B57BCB77}"/>
              </a:ext>
            </a:extLst>
          </xdr:cNvPr>
          <xdr:cNvGraphicFramePr>
            <a:graphicFrameLocks/>
          </xdr:cNvGraphicFramePr>
        </xdr:nvGraphicFramePr>
        <xdr:xfrm>
          <a:off x="460374" y="2047874"/>
          <a:ext cx="5407200" cy="317435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6" name="Chart 5">
            <a:extLst>
              <a:ext uri="{FF2B5EF4-FFF2-40B4-BE49-F238E27FC236}">
                <a16:creationId xmlns:a16="http://schemas.microsoft.com/office/drawing/2014/main" id="{BA3B3607-D7AE-434C-8E1A-3B7DBF43137E}"/>
              </a:ext>
            </a:extLst>
          </xdr:cNvPr>
          <xdr:cNvGraphicFramePr>
            <a:graphicFrameLocks/>
          </xdr:cNvGraphicFramePr>
        </xdr:nvGraphicFramePr>
        <xdr:xfrm>
          <a:off x="457199" y="5280024"/>
          <a:ext cx="5407200" cy="3168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47" name="Chart 4">
            <a:extLst>
              <a:ext uri="{FF2B5EF4-FFF2-40B4-BE49-F238E27FC236}">
                <a16:creationId xmlns:a16="http://schemas.microsoft.com/office/drawing/2014/main" id="{50BA52F7-A9B5-4A73-83CB-E7BCD323C255}"/>
              </a:ext>
            </a:extLst>
          </xdr:cNvPr>
          <xdr:cNvGraphicFramePr>
            <a:graphicFrameLocks/>
          </xdr:cNvGraphicFramePr>
        </xdr:nvGraphicFramePr>
        <xdr:xfrm>
          <a:off x="5895975" y="2028240"/>
          <a:ext cx="5407025" cy="3175827"/>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48" name="Chart 6">
            <a:extLst>
              <a:ext uri="{FF2B5EF4-FFF2-40B4-BE49-F238E27FC236}">
                <a16:creationId xmlns:a16="http://schemas.microsoft.com/office/drawing/2014/main" id="{C452429D-3FC2-4CD3-BB85-659CB242FF36}"/>
              </a:ext>
            </a:extLst>
          </xdr:cNvPr>
          <xdr:cNvGraphicFramePr>
            <a:graphicFrameLocks/>
          </xdr:cNvGraphicFramePr>
        </xdr:nvGraphicFramePr>
        <xdr:xfrm>
          <a:off x="5883275" y="5276847"/>
          <a:ext cx="5410375" cy="3168000"/>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225813</xdr:colOff>
      <xdr:row>3</xdr:row>
      <xdr:rowOff>113252</xdr:rowOff>
    </xdr:to>
    <xdr:pic>
      <xdr:nvPicPr>
        <xdr:cNvPr id="2" name="Picture 1" descr="image of the Ofgem logo" title="Ofgem logo">
          <a:extLst>
            <a:ext uri="{FF2B5EF4-FFF2-40B4-BE49-F238E27FC236}">
              <a16:creationId xmlns:a16="http://schemas.microsoft.com/office/drawing/2014/main" id="{544B5AB4-636D-49F9-A463-A84938A32F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249625</xdr:colOff>
      <xdr:row>3</xdr:row>
      <xdr:rowOff>113252</xdr:rowOff>
    </xdr:to>
    <xdr:pic>
      <xdr:nvPicPr>
        <xdr:cNvPr id="2" name="Picture 1" descr="image of the Ofgem logo" title="Ofgem logo">
          <a:extLst>
            <a:ext uri="{FF2B5EF4-FFF2-40B4-BE49-F238E27FC236}">
              <a16:creationId xmlns:a16="http://schemas.microsoft.com/office/drawing/2014/main" id="{9FDD3366-CB0E-4F33-B8CA-86FE277A0F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81351</xdr:colOff>
      <xdr:row>3</xdr:row>
      <xdr:rowOff>116427</xdr:rowOff>
    </xdr:to>
    <xdr:pic>
      <xdr:nvPicPr>
        <xdr:cNvPr id="2" name="Picture 1" descr="image of the Ofgem logo" title="Ofgem logo">
          <a:extLst>
            <a:ext uri="{FF2B5EF4-FFF2-40B4-BE49-F238E27FC236}">
              <a16:creationId xmlns:a16="http://schemas.microsoft.com/office/drawing/2014/main" id="{3A49E66D-56BF-4F90-8E90-F59EAA400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505214</xdr:colOff>
      <xdr:row>3</xdr:row>
      <xdr:rowOff>113252</xdr:rowOff>
    </xdr:to>
    <xdr:pic>
      <xdr:nvPicPr>
        <xdr:cNvPr id="2" name="Picture 1" descr="image of the Ofgem logo" title="Ofgem logo">
          <a:extLst>
            <a:ext uri="{FF2B5EF4-FFF2-40B4-BE49-F238E27FC236}">
              <a16:creationId xmlns:a16="http://schemas.microsoft.com/office/drawing/2014/main" id="{7AEC515D-1741-4470-9066-9941BFA731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10214" cy="567277"/>
        </a:xfrm>
        <a:prstGeom prst="rect">
          <a:avLst/>
        </a:prstGeom>
      </xdr:spPr>
    </xdr:pic>
    <xdr:clientData/>
  </xdr:twoCellAnchor>
  <xdr:twoCellAnchor editAs="oneCell">
    <xdr:from>
      <xdr:col>0</xdr:col>
      <xdr:colOff>114300</xdr:colOff>
      <xdr:row>0</xdr:row>
      <xdr:rowOff>104775</xdr:rowOff>
    </xdr:from>
    <xdr:to>
      <xdr:col>2</xdr:col>
      <xdr:colOff>506801</xdr:colOff>
      <xdr:row>3</xdr:row>
      <xdr:rowOff>113252</xdr:rowOff>
    </xdr:to>
    <xdr:pic>
      <xdr:nvPicPr>
        <xdr:cNvPr id="3" name="Picture 2" descr="image of the Ofgem logo" title="Ofgem logo">
          <a:extLst>
            <a:ext uri="{FF2B5EF4-FFF2-40B4-BE49-F238E27FC236}">
              <a16:creationId xmlns:a16="http://schemas.microsoft.com/office/drawing/2014/main" id="{391B3C50-A773-49CC-9C05-5111B17528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10214" cy="56727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960032</xdr:colOff>
      <xdr:row>3</xdr:row>
      <xdr:rowOff>113252</xdr:rowOff>
    </xdr:to>
    <xdr:pic>
      <xdr:nvPicPr>
        <xdr:cNvPr id="2" name="Picture 1" descr="image of the Ofgem logo" title="Ofgem logo">
          <a:extLst>
            <a:ext uri="{FF2B5EF4-FFF2-40B4-BE49-F238E27FC236}">
              <a16:creationId xmlns:a16="http://schemas.microsoft.com/office/drawing/2014/main" id="{D5286BC6-614D-4B5C-95DD-14786F37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xdr:from>
      <xdr:col>1</xdr:col>
      <xdr:colOff>0</xdr:colOff>
      <xdr:row>12</xdr:row>
      <xdr:rowOff>0</xdr:rowOff>
    </xdr:from>
    <xdr:to>
      <xdr:col>5</xdr:col>
      <xdr:colOff>793750</xdr:colOff>
      <xdr:row>33</xdr:row>
      <xdr:rowOff>9525</xdr:rowOff>
    </xdr:to>
    <xdr:graphicFrame macro="">
      <xdr:nvGraphicFramePr>
        <xdr:cNvPr id="4" name="Chart 2">
          <a:extLst>
            <a:ext uri="{FF2B5EF4-FFF2-40B4-BE49-F238E27FC236}">
              <a16:creationId xmlns:a16="http://schemas.microsoft.com/office/drawing/2014/main" id="{8847D149-2D00-413B-AB81-8590EBA83CFB}"/>
            </a:ext>
            <a:ext uri="{147F2762-F138-4A5C-976F-8EAC2B608ADB}">
              <a16:predDERef xmlns:a16="http://schemas.microsoft.com/office/drawing/2014/main" pred="{D5286BC6-614D-4B5C-95DD-14786F37415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1150778</xdr:colOff>
      <xdr:row>3</xdr:row>
      <xdr:rowOff>115188</xdr:rowOff>
    </xdr:to>
    <xdr:pic>
      <xdr:nvPicPr>
        <xdr:cNvPr id="2" name="Picture 1" descr="image of the Ofgem logo" title="Ofgem logo">
          <a:extLst>
            <a:ext uri="{FF2B5EF4-FFF2-40B4-BE49-F238E27FC236}">
              <a16:creationId xmlns:a16="http://schemas.microsoft.com/office/drawing/2014/main" id="{00F04C7C-1BB2-4356-9678-2F68491B69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twoCellAnchor>
    <xdr:from>
      <xdr:col>1</xdr:col>
      <xdr:colOff>171449</xdr:colOff>
      <xdr:row>11</xdr:row>
      <xdr:rowOff>104774</xdr:rowOff>
    </xdr:from>
    <xdr:to>
      <xdr:col>7</xdr:col>
      <xdr:colOff>385534</xdr:colOff>
      <xdr:row>35</xdr:row>
      <xdr:rowOff>76200</xdr:rowOff>
    </xdr:to>
    <xdr:graphicFrame macro="">
      <xdr:nvGraphicFramePr>
        <xdr:cNvPr id="5" name="Chart 4">
          <a:extLst>
            <a:ext uri="{FF2B5EF4-FFF2-40B4-BE49-F238E27FC236}">
              <a16:creationId xmlns:a16="http://schemas.microsoft.com/office/drawing/2014/main" id="{567D55E0-B4C7-47DD-A6AC-47F3D2D193A6}"/>
            </a:ext>
            <a:ext uri="{147F2762-F138-4A5C-976F-8EAC2B608ADB}">
              <a16:predDERef xmlns:a16="http://schemas.microsoft.com/office/drawing/2014/main" pred="{00F04C7C-1BB2-4356-9678-2F68491B69D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691745</xdr:colOff>
      <xdr:row>3</xdr:row>
      <xdr:rowOff>116427</xdr:rowOff>
    </xdr:to>
    <xdr:pic>
      <xdr:nvPicPr>
        <xdr:cNvPr id="2" name="Picture 1" descr="image of the Ofgem logo" title="Ofgem logo">
          <a:extLst>
            <a:ext uri="{FF2B5EF4-FFF2-40B4-BE49-F238E27FC236}">
              <a16:creationId xmlns:a16="http://schemas.microsoft.com/office/drawing/2014/main" id="{AC5B12A8-C46F-4ED9-B65D-7B65C9835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412345</xdr:colOff>
      <xdr:row>3</xdr:row>
      <xdr:rowOff>113252</xdr:rowOff>
    </xdr:to>
    <xdr:pic>
      <xdr:nvPicPr>
        <xdr:cNvPr id="2" name="Picture 1" descr="image of the Ofgem logo" title="Ofgem logo">
          <a:extLst>
            <a:ext uri="{FF2B5EF4-FFF2-40B4-BE49-F238E27FC236}">
              <a16:creationId xmlns:a16="http://schemas.microsoft.com/office/drawing/2014/main" id="{53F870ED-BC5C-4908-8127-5A664E1863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412345</xdr:colOff>
      <xdr:row>3</xdr:row>
      <xdr:rowOff>116427</xdr:rowOff>
    </xdr:to>
    <xdr:pic>
      <xdr:nvPicPr>
        <xdr:cNvPr id="2" name="Picture 1" descr="image of the Ofgem logo" title="Ofgem logo">
          <a:extLst>
            <a:ext uri="{FF2B5EF4-FFF2-40B4-BE49-F238E27FC236}">
              <a16:creationId xmlns:a16="http://schemas.microsoft.com/office/drawing/2014/main" id="{216A2583-08A6-437C-9FA6-ECCEF19DBA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417107</xdr:colOff>
      <xdr:row>3</xdr:row>
      <xdr:rowOff>113252</xdr:rowOff>
    </xdr:to>
    <xdr:pic>
      <xdr:nvPicPr>
        <xdr:cNvPr id="2" name="Picture 1" descr="image of the Ofgem logo" title="Ofgem logo">
          <a:extLst>
            <a:ext uri="{FF2B5EF4-FFF2-40B4-BE49-F238E27FC236}">
              <a16:creationId xmlns:a16="http://schemas.microsoft.com/office/drawing/2014/main" id="{BACBF9FB-A846-45A8-A079-48540BB11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8632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544107</xdr:colOff>
      <xdr:row>3</xdr:row>
      <xdr:rowOff>116427</xdr:rowOff>
    </xdr:to>
    <xdr:pic>
      <xdr:nvPicPr>
        <xdr:cNvPr id="2" name="Picture 1" descr="image of the Ofgem logo" title="Ofgem logo">
          <a:extLst>
            <a:ext uri="{FF2B5EF4-FFF2-40B4-BE49-F238E27FC236}">
              <a16:creationId xmlns:a16="http://schemas.microsoft.com/office/drawing/2014/main" id="{605BDE48-1192-433A-BF76-92301B195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twoCellAnchor>
    <xdr:from>
      <xdr:col>1</xdr:col>
      <xdr:colOff>0</xdr:colOff>
      <xdr:row>11</xdr:row>
      <xdr:rowOff>0</xdr:rowOff>
    </xdr:from>
    <xdr:to>
      <xdr:col>7</xdr:col>
      <xdr:colOff>9525</xdr:colOff>
      <xdr:row>32</xdr:row>
      <xdr:rowOff>41806</xdr:rowOff>
    </xdr:to>
    <xdr:graphicFrame macro="">
      <xdr:nvGraphicFramePr>
        <xdr:cNvPr id="3" name="Chart 1">
          <a:extLst>
            <a:ext uri="{FF2B5EF4-FFF2-40B4-BE49-F238E27FC236}">
              <a16:creationId xmlns:a16="http://schemas.microsoft.com/office/drawing/2014/main" id="{E88D294B-1E13-4710-8435-156BC0DADCFA}"/>
            </a:ext>
            <a:ext uri="{147F2762-F138-4A5C-976F-8EAC2B608ADB}">
              <a16:predDERef xmlns:a16="http://schemas.microsoft.com/office/drawing/2014/main" pred="{605BDE48-1192-433A-BF76-92301B19536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653645</xdr:colOff>
      <xdr:row>3</xdr:row>
      <xdr:rowOff>116427</xdr:rowOff>
    </xdr:to>
    <xdr:pic>
      <xdr:nvPicPr>
        <xdr:cNvPr id="2" name="Picture 1" descr="image of the Ofgem logo" title="Ofgem logo">
          <a:extLst>
            <a:ext uri="{FF2B5EF4-FFF2-40B4-BE49-F238E27FC236}">
              <a16:creationId xmlns:a16="http://schemas.microsoft.com/office/drawing/2014/main" id="{EE29D374-5C9B-4F6F-972A-9387813C5C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twoCellAnchor>
    <xdr:from>
      <xdr:col>1</xdr:col>
      <xdr:colOff>38100</xdr:colOff>
      <xdr:row>10</xdr:row>
      <xdr:rowOff>161927</xdr:rowOff>
    </xdr:from>
    <xdr:to>
      <xdr:col>8</xdr:col>
      <xdr:colOff>390525</xdr:colOff>
      <xdr:row>38</xdr:row>
      <xdr:rowOff>61913</xdr:rowOff>
    </xdr:to>
    <xdr:graphicFrame macro="">
      <xdr:nvGraphicFramePr>
        <xdr:cNvPr id="17" name="Chart 2">
          <a:extLst>
            <a:ext uri="{FF2B5EF4-FFF2-40B4-BE49-F238E27FC236}">
              <a16:creationId xmlns:a16="http://schemas.microsoft.com/office/drawing/2014/main" id="{6B37F674-3B91-47A1-9303-0BB47E2AA602}"/>
            </a:ext>
            <a:ext uri="{147F2762-F138-4A5C-976F-8EAC2B608ADB}">
              <a16:predDERef xmlns:a16="http://schemas.microsoft.com/office/drawing/2014/main" pred="{EE29D374-5C9B-4F6F-972A-9387813C5CA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291695</xdr:colOff>
      <xdr:row>3</xdr:row>
      <xdr:rowOff>113252</xdr:rowOff>
    </xdr:to>
    <xdr:pic>
      <xdr:nvPicPr>
        <xdr:cNvPr id="2" name="Picture 1" descr="image of the Ofgem logo" title="Ofgem logo">
          <a:extLst>
            <a:ext uri="{FF2B5EF4-FFF2-40B4-BE49-F238E27FC236}">
              <a16:creationId xmlns:a16="http://schemas.microsoft.com/office/drawing/2014/main" id="{9D411A02-2738-462E-9FF6-8B90ACEF94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1958" cy="551402"/>
        </a:xfrm>
        <a:prstGeom prst="rect">
          <a:avLst/>
        </a:prstGeom>
      </xdr:spPr>
    </xdr:pic>
    <xdr:clientData/>
  </xdr:twoCellAnchor>
  <xdr:twoCellAnchor>
    <xdr:from>
      <xdr:col>1</xdr:col>
      <xdr:colOff>0</xdr:colOff>
      <xdr:row>10</xdr:row>
      <xdr:rowOff>123825</xdr:rowOff>
    </xdr:from>
    <xdr:to>
      <xdr:col>8</xdr:col>
      <xdr:colOff>372344</xdr:colOff>
      <xdr:row>38</xdr:row>
      <xdr:rowOff>117591</xdr:rowOff>
    </xdr:to>
    <xdr:graphicFrame macro="">
      <xdr:nvGraphicFramePr>
        <xdr:cNvPr id="3" name="Chart 2">
          <a:extLst>
            <a:ext uri="{FF2B5EF4-FFF2-40B4-BE49-F238E27FC236}">
              <a16:creationId xmlns:a16="http://schemas.microsoft.com/office/drawing/2014/main" id="{481A23AB-4B37-4A79-98FA-7BD6DDBFB0B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1106083</xdr:colOff>
      <xdr:row>3</xdr:row>
      <xdr:rowOff>113252</xdr:rowOff>
    </xdr:to>
    <xdr:pic>
      <xdr:nvPicPr>
        <xdr:cNvPr id="2" name="Picture 1" descr="image of the Ofgem logo" title="Ofgem logo">
          <a:extLst>
            <a:ext uri="{FF2B5EF4-FFF2-40B4-BE49-F238E27FC236}">
              <a16:creationId xmlns:a16="http://schemas.microsoft.com/office/drawing/2014/main" id="{50F27460-E62B-4342-AC95-B7EEB791C4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1958" cy="551402"/>
        </a:xfrm>
        <a:prstGeom prst="rect">
          <a:avLst/>
        </a:prstGeom>
      </xdr:spPr>
    </xdr:pic>
    <xdr:clientData/>
  </xdr:twoCellAnchor>
  <xdr:twoCellAnchor>
    <xdr:from>
      <xdr:col>1</xdr:col>
      <xdr:colOff>0</xdr:colOff>
      <xdr:row>11</xdr:row>
      <xdr:rowOff>0</xdr:rowOff>
    </xdr:from>
    <xdr:to>
      <xdr:col>7</xdr:col>
      <xdr:colOff>286619</xdr:colOff>
      <xdr:row>34</xdr:row>
      <xdr:rowOff>171451</xdr:rowOff>
    </xdr:to>
    <xdr:graphicFrame macro="">
      <xdr:nvGraphicFramePr>
        <xdr:cNvPr id="3" name="Chart 2">
          <a:extLst>
            <a:ext uri="{FF2B5EF4-FFF2-40B4-BE49-F238E27FC236}">
              <a16:creationId xmlns:a16="http://schemas.microsoft.com/office/drawing/2014/main" id="{C5C55FD9-36D5-4F17-83C8-5A1C8811FDA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109538</xdr:rowOff>
    </xdr:from>
    <xdr:to>
      <xdr:col>3</xdr:col>
      <xdr:colOff>90876</xdr:colOff>
      <xdr:row>3</xdr:row>
      <xdr:rowOff>121190</xdr:rowOff>
    </xdr:to>
    <xdr:pic>
      <xdr:nvPicPr>
        <xdr:cNvPr id="2" name="Picture 1" descr="image of the Ofgem logo" title="Ofgem logo">
          <a:extLst>
            <a:ext uri="{FF2B5EF4-FFF2-40B4-BE49-F238E27FC236}">
              <a16:creationId xmlns:a16="http://schemas.microsoft.com/office/drawing/2014/main" id="{87E85CBA-F535-4064-95FC-B95240E84F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9538"/>
          <a:ext cx="2414976" cy="554577"/>
        </a:xfrm>
        <a:prstGeom prst="rect">
          <a:avLst/>
        </a:prstGeom>
      </xdr:spPr>
    </xdr:pic>
    <xdr:clientData/>
  </xdr:twoCellAnchor>
  <xdr:twoCellAnchor>
    <xdr:from>
      <xdr:col>1</xdr:col>
      <xdr:colOff>107950</xdr:colOff>
      <xdr:row>11</xdr:row>
      <xdr:rowOff>49647</xdr:rowOff>
    </xdr:from>
    <xdr:to>
      <xdr:col>7</xdr:col>
      <xdr:colOff>387350</xdr:colOff>
      <xdr:row>31</xdr:row>
      <xdr:rowOff>171450</xdr:rowOff>
    </xdr:to>
    <xdr:graphicFrame macro="">
      <xdr:nvGraphicFramePr>
        <xdr:cNvPr id="3" name="Chart 2">
          <a:extLst>
            <a:ext uri="{FF2B5EF4-FFF2-40B4-BE49-F238E27FC236}">
              <a16:creationId xmlns:a16="http://schemas.microsoft.com/office/drawing/2014/main" id="{651CE683-3302-4232-94A7-4D34C657FA25}"/>
            </a:ext>
            <a:ext uri="{147F2762-F138-4A5C-976F-8EAC2B608ADB}">
              <a16:predDERef xmlns:a16="http://schemas.microsoft.com/office/drawing/2014/main" pred="{87E85CBA-F535-4064-95FC-B95240E84F49}"/>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2352270</xdr:colOff>
      <xdr:row>3</xdr:row>
      <xdr:rowOff>116427</xdr:rowOff>
    </xdr:to>
    <xdr:pic>
      <xdr:nvPicPr>
        <xdr:cNvPr id="2" name="Picture 1" descr="image of the Ofgem logo" title="Ofgem logo">
          <a:extLst>
            <a:ext uri="{FF2B5EF4-FFF2-40B4-BE49-F238E27FC236}">
              <a16:creationId xmlns:a16="http://schemas.microsoft.com/office/drawing/2014/main" id="{B95E5C9E-3C3E-4E1B-9E01-8B179BDDC6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5133" cy="583152"/>
        </a:xfrm>
        <a:prstGeom prst="rect">
          <a:avLst/>
        </a:prstGeom>
      </xdr:spPr>
    </xdr:pic>
    <xdr:clientData/>
  </xdr:twoCellAnchor>
  <xdr:twoCellAnchor>
    <xdr:from>
      <xdr:col>1</xdr:col>
      <xdr:colOff>220263</xdr:colOff>
      <xdr:row>10</xdr:row>
      <xdr:rowOff>35717</xdr:rowOff>
    </xdr:from>
    <xdr:to>
      <xdr:col>7</xdr:col>
      <xdr:colOff>37067</xdr:colOff>
      <xdr:row>33</xdr:row>
      <xdr:rowOff>100547</xdr:rowOff>
    </xdr:to>
    <xdr:graphicFrame macro="">
      <xdr:nvGraphicFramePr>
        <xdr:cNvPr id="6" name="Chart 3">
          <a:extLst>
            <a:ext uri="{FF2B5EF4-FFF2-40B4-BE49-F238E27FC236}">
              <a16:creationId xmlns:a16="http://schemas.microsoft.com/office/drawing/2014/main" id="{A913913D-2376-49BC-A5A8-D1380805147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680632</xdr:colOff>
      <xdr:row>3</xdr:row>
      <xdr:rowOff>116427</xdr:rowOff>
    </xdr:to>
    <xdr:pic>
      <xdr:nvPicPr>
        <xdr:cNvPr id="2" name="Picture 1" descr="image of the Ofgem logo" title="Ofgem logo">
          <a:extLst>
            <a:ext uri="{FF2B5EF4-FFF2-40B4-BE49-F238E27FC236}">
              <a16:creationId xmlns:a16="http://schemas.microsoft.com/office/drawing/2014/main" id="{C249E3DA-154C-4DAA-BC6B-4397F772C5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9895" cy="554577"/>
        </a:xfrm>
        <a:prstGeom prst="rect">
          <a:avLst/>
        </a:prstGeom>
      </xdr:spPr>
    </xdr:pic>
    <xdr:clientData/>
  </xdr:twoCellAnchor>
  <xdr:twoCellAnchor>
    <xdr:from>
      <xdr:col>1</xdr:col>
      <xdr:colOff>0</xdr:colOff>
      <xdr:row>8</xdr:row>
      <xdr:rowOff>0</xdr:rowOff>
    </xdr:from>
    <xdr:to>
      <xdr:col>7</xdr:col>
      <xdr:colOff>628650</xdr:colOff>
      <xdr:row>32</xdr:row>
      <xdr:rowOff>28575</xdr:rowOff>
    </xdr:to>
    <xdr:graphicFrame macro="">
      <xdr:nvGraphicFramePr>
        <xdr:cNvPr id="3" name="Chart 2">
          <a:extLst>
            <a:ext uri="{FF2B5EF4-FFF2-40B4-BE49-F238E27FC236}">
              <a16:creationId xmlns:a16="http://schemas.microsoft.com/office/drawing/2014/main" id="{ABEF0AEF-D40F-49CD-80F8-18F66F5720F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1106083</xdr:colOff>
      <xdr:row>3</xdr:row>
      <xdr:rowOff>113252</xdr:rowOff>
    </xdr:to>
    <xdr:pic>
      <xdr:nvPicPr>
        <xdr:cNvPr id="2" name="Picture 1" descr="image of the Ofgem logo" title="Ofgem logo">
          <a:extLst>
            <a:ext uri="{FF2B5EF4-FFF2-40B4-BE49-F238E27FC236}">
              <a16:creationId xmlns:a16="http://schemas.microsoft.com/office/drawing/2014/main" id="{DCD62B61-18A2-4C6A-80BD-EA51E4013C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1958" cy="551402"/>
        </a:xfrm>
        <a:prstGeom prst="rect">
          <a:avLst/>
        </a:prstGeom>
      </xdr:spPr>
    </xdr:pic>
    <xdr:clientData/>
  </xdr:twoCellAnchor>
  <xdr:twoCellAnchor>
    <xdr:from>
      <xdr:col>1</xdr:col>
      <xdr:colOff>0</xdr:colOff>
      <xdr:row>10</xdr:row>
      <xdr:rowOff>0</xdr:rowOff>
    </xdr:from>
    <xdr:to>
      <xdr:col>7</xdr:col>
      <xdr:colOff>286619</xdr:colOff>
      <xdr:row>33</xdr:row>
      <xdr:rowOff>19049</xdr:rowOff>
    </xdr:to>
    <xdr:graphicFrame macro="">
      <xdr:nvGraphicFramePr>
        <xdr:cNvPr id="3" name="Chart 2">
          <a:extLst>
            <a:ext uri="{FF2B5EF4-FFF2-40B4-BE49-F238E27FC236}">
              <a16:creationId xmlns:a16="http://schemas.microsoft.com/office/drawing/2014/main" id="{A19C905E-C834-423D-B891-82406971DCC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2353858</xdr:colOff>
      <xdr:row>3</xdr:row>
      <xdr:rowOff>116427</xdr:rowOff>
    </xdr:to>
    <xdr:pic>
      <xdr:nvPicPr>
        <xdr:cNvPr id="2" name="Picture 1" descr="image of the Ofgem logo" title="Ofgem logo">
          <a:extLst>
            <a:ext uri="{FF2B5EF4-FFF2-40B4-BE49-F238E27FC236}">
              <a16:creationId xmlns:a16="http://schemas.microsoft.com/office/drawing/2014/main" id="{3F891C84-DDBF-4A20-97D2-F04EAECF4C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5133" cy="583152"/>
        </a:xfrm>
        <a:prstGeom prst="rect">
          <a:avLst/>
        </a:prstGeom>
      </xdr:spPr>
    </xdr:pic>
    <xdr:clientData/>
  </xdr:twoCellAnchor>
  <xdr:twoCellAnchor>
    <xdr:from>
      <xdr:col>1</xdr:col>
      <xdr:colOff>0</xdr:colOff>
      <xdr:row>10</xdr:row>
      <xdr:rowOff>0</xdr:rowOff>
    </xdr:from>
    <xdr:to>
      <xdr:col>6</xdr:col>
      <xdr:colOff>278766</xdr:colOff>
      <xdr:row>32</xdr:row>
      <xdr:rowOff>157162</xdr:rowOff>
    </xdr:to>
    <xdr:graphicFrame macro="">
      <xdr:nvGraphicFramePr>
        <xdr:cNvPr id="8" name="Chart 3">
          <a:extLst>
            <a:ext uri="{FF2B5EF4-FFF2-40B4-BE49-F238E27FC236}">
              <a16:creationId xmlns:a16="http://schemas.microsoft.com/office/drawing/2014/main" id="{AD68EA1A-FB21-4999-8861-7D6C05050EB9}"/>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2361002</xdr:colOff>
      <xdr:row>3</xdr:row>
      <xdr:rowOff>110575</xdr:rowOff>
    </xdr:to>
    <xdr:pic>
      <xdr:nvPicPr>
        <xdr:cNvPr id="2" name="Picture 1" descr="image of the Ofgem logo" title="Ofgem logo">
          <a:extLst>
            <a:ext uri="{FF2B5EF4-FFF2-40B4-BE49-F238E27FC236}">
              <a16:creationId xmlns:a16="http://schemas.microsoft.com/office/drawing/2014/main" id="{57FE4D4A-7BB7-480E-8FFD-D1BC54ECC0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0</xdr:col>
      <xdr:colOff>99697</xdr:colOff>
      <xdr:row>9</xdr:row>
      <xdr:rowOff>15330</xdr:rowOff>
    </xdr:from>
    <xdr:to>
      <xdr:col>5</xdr:col>
      <xdr:colOff>86069</xdr:colOff>
      <xdr:row>33</xdr:row>
      <xdr:rowOff>69742</xdr:rowOff>
    </xdr:to>
    <xdr:graphicFrame macro="">
      <xdr:nvGraphicFramePr>
        <xdr:cNvPr id="8" name="Chart 7">
          <a:extLst>
            <a:ext uri="{FF2B5EF4-FFF2-40B4-BE49-F238E27FC236}">
              <a16:creationId xmlns:a16="http://schemas.microsoft.com/office/drawing/2014/main" id="{E4308B08-D3FB-4389-AA00-F5C146B759A2}"/>
            </a:ext>
            <a:ext uri="{147F2762-F138-4A5C-976F-8EAC2B608ADB}">
              <a16:predDERef xmlns:a16="http://schemas.microsoft.com/office/drawing/2014/main" pred="{57FE4D4A-7BB7-480E-8FFD-D1BC54ECC0E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497276</xdr:colOff>
      <xdr:row>3</xdr:row>
      <xdr:rowOff>113252</xdr:rowOff>
    </xdr:to>
    <xdr:pic>
      <xdr:nvPicPr>
        <xdr:cNvPr id="2" name="Picture 1" descr="image of the Ofgem logo" title="Ofgem logo">
          <a:extLst>
            <a:ext uri="{FF2B5EF4-FFF2-40B4-BE49-F238E27FC236}">
              <a16:creationId xmlns:a16="http://schemas.microsoft.com/office/drawing/2014/main" id="{FEE6D805-0174-4C49-A6EE-B9F6D90B16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497276</xdr:colOff>
      <xdr:row>3</xdr:row>
      <xdr:rowOff>113252</xdr:rowOff>
    </xdr:to>
    <xdr:pic>
      <xdr:nvPicPr>
        <xdr:cNvPr id="2" name="Picture 1" descr="image of the Ofgem logo" title="Ofgem logo">
          <a:extLst>
            <a:ext uri="{FF2B5EF4-FFF2-40B4-BE49-F238E27FC236}">
              <a16:creationId xmlns:a16="http://schemas.microsoft.com/office/drawing/2014/main" id="{5B8A4D57-7027-4FC7-9C70-EC77659D8B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1</xdr:col>
      <xdr:colOff>196849</xdr:colOff>
      <xdr:row>8</xdr:row>
      <xdr:rowOff>114300</xdr:rowOff>
    </xdr:from>
    <xdr:to>
      <xdr:col>6</xdr:col>
      <xdr:colOff>209549</xdr:colOff>
      <xdr:row>29</xdr:row>
      <xdr:rowOff>165449</xdr:rowOff>
    </xdr:to>
    <xdr:graphicFrame macro="">
      <xdr:nvGraphicFramePr>
        <xdr:cNvPr id="5" name="Chart 2">
          <a:extLst>
            <a:ext uri="{FF2B5EF4-FFF2-40B4-BE49-F238E27FC236}">
              <a16:creationId xmlns:a16="http://schemas.microsoft.com/office/drawing/2014/main" id="{1E069954-C840-41C2-A0BC-23C0AF6D74E6}"/>
            </a:ext>
            <a:ext uri="{147F2762-F138-4A5C-976F-8EAC2B608ADB}">
              <a16:predDERef xmlns:a16="http://schemas.microsoft.com/office/drawing/2014/main" pred="{5B8A4D57-7027-4FC7-9C70-EC77659D8B07}"/>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703650</xdr:colOff>
      <xdr:row>3</xdr:row>
      <xdr:rowOff>116427</xdr:rowOff>
    </xdr:to>
    <xdr:pic>
      <xdr:nvPicPr>
        <xdr:cNvPr id="2" name="Picture 1" descr="image of the Ofgem logo" title="Ofgem logo">
          <a:extLst>
            <a:ext uri="{FF2B5EF4-FFF2-40B4-BE49-F238E27FC236}">
              <a16:creationId xmlns:a16="http://schemas.microsoft.com/office/drawing/2014/main" id="{B546E17C-BCD9-41C7-91F1-DF33163D7F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4339" cy="57362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673488</xdr:colOff>
      <xdr:row>3</xdr:row>
      <xdr:rowOff>116427</xdr:rowOff>
    </xdr:to>
    <xdr:pic>
      <xdr:nvPicPr>
        <xdr:cNvPr id="2" name="Picture 1" descr="image of the Ofgem logo" title="Ofgem logo">
          <a:extLst>
            <a:ext uri="{FF2B5EF4-FFF2-40B4-BE49-F238E27FC236}">
              <a16:creationId xmlns:a16="http://schemas.microsoft.com/office/drawing/2014/main" id="{B76580D5-8203-42C3-857F-F45B50124F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113252</xdr:rowOff>
    </xdr:to>
    <xdr:pic>
      <xdr:nvPicPr>
        <xdr:cNvPr id="2" name="Picture 1" descr="image of the Ofgem logo" title="Ofgem logo">
          <a:extLst>
            <a:ext uri="{FF2B5EF4-FFF2-40B4-BE49-F238E27FC236}">
              <a16:creationId xmlns:a16="http://schemas.microsoft.com/office/drawing/2014/main" id="{518EA07B-DA5B-4534-9F29-3D96DE7FDB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424251</xdr:colOff>
      <xdr:row>3</xdr:row>
      <xdr:rowOff>113252</xdr:rowOff>
    </xdr:to>
    <xdr:pic>
      <xdr:nvPicPr>
        <xdr:cNvPr id="2" name="Picture 1" descr="image of the Ofgem logo" title="Ofgem logo">
          <a:extLst>
            <a:ext uri="{FF2B5EF4-FFF2-40B4-BE49-F238E27FC236}">
              <a16:creationId xmlns:a16="http://schemas.microsoft.com/office/drawing/2014/main" id="{899A1FB3-9B10-4737-8F8B-D84E0D684D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113252</xdr:rowOff>
    </xdr:to>
    <xdr:pic>
      <xdr:nvPicPr>
        <xdr:cNvPr id="2" name="Picture 1" descr="image of the Ofgem logo" title="Ofgem logo">
          <a:extLst>
            <a:ext uri="{FF2B5EF4-FFF2-40B4-BE49-F238E27FC236}">
              <a16:creationId xmlns:a16="http://schemas.microsoft.com/office/drawing/2014/main" id="{E7D711EA-D21D-4320-8D26-D2ED593D40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75152</xdr:rowOff>
    </xdr:to>
    <xdr:pic>
      <xdr:nvPicPr>
        <xdr:cNvPr id="2" name="Picture 1" descr="image of the Ofgem logo" title="Ofgem logo">
          <a:extLst>
            <a:ext uri="{FF2B5EF4-FFF2-40B4-BE49-F238E27FC236}">
              <a16:creationId xmlns:a16="http://schemas.microsoft.com/office/drawing/2014/main" id="{6AF17CC0-F804-42AE-9BD0-BC1B3C460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113252</xdr:rowOff>
    </xdr:to>
    <xdr:pic>
      <xdr:nvPicPr>
        <xdr:cNvPr id="2" name="Picture 1" descr="image of the Ofgem logo" title="Ofgem logo">
          <a:extLst>
            <a:ext uri="{FF2B5EF4-FFF2-40B4-BE49-F238E27FC236}">
              <a16:creationId xmlns:a16="http://schemas.microsoft.com/office/drawing/2014/main" id="{05C84430-B62E-48AB-AB32-B8609E36D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113252</xdr:rowOff>
    </xdr:to>
    <xdr:pic>
      <xdr:nvPicPr>
        <xdr:cNvPr id="2" name="Picture 1" descr="image of the Ofgem logo" title="Ofgem logo">
          <a:extLst>
            <a:ext uri="{FF2B5EF4-FFF2-40B4-BE49-F238E27FC236}">
              <a16:creationId xmlns:a16="http://schemas.microsoft.com/office/drawing/2014/main" id="{10233EA1-0BAA-4184-AE35-06DE95106A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2354651</xdr:colOff>
      <xdr:row>3</xdr:row>
      <xdr:rowOff>116427</xdr:rowOff>
    </xdr:to>
    <xdr:pic>
      <xdr:nvPicPr>
        <xdr:cNvPr id="2" name="Picture 1" descr="image of the Ofgem logo" title="Ofgem logo">
          <a:extLst>
            <a:ext uri="{FF2B5EF4-FFF2-40B4-BE49-F238E27FC236}">
              <a16:creationId xmlns:a16="http://schemas.microsoft.com/office/drawing/2014/main" id="{98E15EAE-AB77-4DBF-A1C9-528F0CC97B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2362589</xdr:colOff>
      <xdr:row>3</xdr:row>
      <xdr:rowOff>116427</xdr:rowOff>
    </xdr:to>
    <xdr:pic>
      <xdr:nvPicPr>
        <xdr:cNvPr id="2" name="Picture 1" descr="image of the Ofgem logo" title="Ofgem logo">
          <a:extLst>
            <a:ext uri="{FF2B5EF4-FFF2-40B4-BE49-F238E27FC236}">
              <a16:creationId xmlns:a16="http://schemas.microsoft.com/office/drawing/2014/main" id="{5EF53AC4-5F62-48F9-A9F8-B49A2D94F1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7514" cy="5641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1171964</xdr:colOff>
      <xdr:row>3</xdr:row>
      <xdr:rowOff>113252</xdr:rowOff>
    </xdr:to>
    <xdr:pic>
      <xdr:nvPicPr>
        <xdr:cNvPr id="2" name="Picture 1" descr="image of the Ofgem logo" title="Ofgem logo">
          <a:extLst>
            <a:ext uri="{FF2B5EF4-FFF2-40B4-BE49-F238E27FC236}">
              <a16:creationId xmlns:a16="http://schemas.microsoft.com/office/drawing/2014/main" id="{E5852542-8AFB-4748-9E8D-E164172F1A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403864" cy="5704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192476</xdr:colOff>
      <xdr:row>3</xdr:row>
      <xdr:rowOff>113252</xdr:rowOff>
    </xdr:to>
    <xdr:pic>
      <xdr:nvPicPr>
        <xdr:cNvPr id="2" name="Picture 1" descr="image of the Ofgem logo" title="Ofgem logo">
          <a:extLst>
            <a:ext uri="{FF2B5EF4-FFF2-40B4-BE49-F238E27FC236}">
              <a16:creationId xmlns:a16="http://schemas.microsoft.com/office/drawing/2014/main" id="{0ED174C7-27A0-44E6-B83B-2DFE62200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407039" cy="570452"/>
        </a:xfrm>
        <a:prstGeom prst="rect">
          <a:avLst/>
        </a:prstGeom>
      </xdr:spPr>
    </xdr:pic>
    <xdr:clientData/>
  </xdr:twoCellAnchor>
  <xdr:twoCellAnchor>
    <xdr:from>
      <xdr:col>1</xdr:col>
      <xdr:colOff>120650</xdr:colOff>
      <xdr:row>10</xdr:row>
      <xdr:rowOff>165100</xdr:rowOff>
    </xdr:from>
    <xdr:to>
      <xdr:col>7</xdr:col>
      <xdr:colOff>1168400</xdr:colOff>
      <xdr:row>31</xdr:row>
      <xdr:rowOff>107950</xdr:rowOff>
    </xdr:to>
    <xdr:graphicFrame macro="">
      <xdr:nvGraphicFramePr>
        <xdr:cNvPr id="6" name="Chart 3">
          <a:extLst>
            <a:ext uri="{FF2B5EF4-FFF2-40B4-BE49-F238E27FC236}">
              <a16:creationId xmlns:a16="http://schemas.microsoft.com/office/drawing/2014/main" id="{0915910A-534A-4204-97CB-87708BD6BD61}"/>
            </a:ext>
            <a:ext uri="{147F2762-F138-4A5C-976F-8EAC2B608ADB}">
              <a16:predDERef xmlns:a16="http://schemas.microsoft.com/office/drawing/2014/main" pred="{0ED174C7-27A0-44E6-B83B-2DFE622005E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163901</xdr:colOff>
      <xdr:row>3</xdr:row>
      <xdr:rowOff>116427</xdr:rowOff>
    </xdr:to>
    <xdr:pic>
      <xdr:nvPicPr>
        <xdr:cNvPr id="2" name="Picture 1" descr="image of the Ofgem logo" title="Ofgem logo">
          <a:extLst>
            <a:ext uri="{FF2B5EF4-FFF2-40B4-BE49-F238E27FC236}">
              <a16:creationId xmlns:a16="http://schemas.microsoft.com/office/drawing/2014/main" id="{84223CF8-F080-4717-B129-08700EF964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xdr:from>
      <xdr:col>1</xdr:col>
      <xdr:colOff>63499</xdr:colOff>
      <xdr:row>10</xdr:row>
      <xdr:rowOff>114300</xdr:rowOff>
    </xdr:from>
    <xdr:to>
      <xdr:col>5</xdr:col>
      <xdr:colOff>1658848</xdr:colOff>
      <xdr:row>33</xdr:row>
      <xdr:rowOff>25400</xdr:rowOff>
    </xdr:to>
    <xdr:graphicFrame macro="">
      <xdr:nvGraphicFramePr>
        <xdr:cNvPr id="3" name="Chart 2">
          <a:extLst>
            <a:ext uri="{FF2B5EF4-FFF2-40B4-BE49-F238E27FC236}">
              <a16:creationId xmlns:a16="http://schemas.microsoft.com/office/drawing/2014/main" id="{66F367F6-93E3-4949-B130-AC51AF07DF0E}"/>
            </a:ext>
            <a:ext uri="{147F2762-F138-4A5C-976F-8EAC2B608ADB}">
              <a16:predDERef xmlns:a16="http://schemas.microsoft.com/office/drawing/2014/main" pred="{84223CF8-F080-4717-B129-08700EF9641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249626</xdr:colOff>
      <xdr:row>3</xdr:row>
      <xdr:rowOff>113252</xdr:rowOff>
    </xdr:to>
    <xdr:pic>
      <xdr:nvPicPr>
        <xdr:cNvPr id="2" name="Picture 1" descr="image of the Ofgem logo" title="Ofgem logo">
          <a:extLst>
            <a:ext uri="{FF2B5EF4-FFF2-40B4-BE49-F238E27FC236}">
              <a16:creationId xmlns:a16="http://schemas.microsoft.com/office/drawing/2014/main" id="{66F0F3FB-F3F0-4A6E-80DF-9FFF4A2B56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495689</xdr:colOff>
      <xdr:row>3</xdr:row>
      <xdr:rowOff>113252</xdr:rowOff>
    </xdr:to>
    <xdr:pic>
      <xdr:nvPicPr>
        <xdr:cNvPr id="2" name="Picture 1" descr="image of the Ofgem logo" title="Ofgem logo">
          <a:extLst>
            <a:ext uri="{FF2B5EF4-FFF2-40B4-BE49-F238E27FC236}">
              <a16:creationId xmlns:a16="http://schemas.microsoft.com/office/drawing/2014/main" id="{FA49E15C-237E-4708-BEF8-06A58DE30A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editAs="oneCell">
    <xdr:from>
      <xdr:col>1</xdr:col>
      <xdr:colOff>0</xdr:colOff>
      <xdr:row>10</xdr:row>
      <xdr:rowOff>1</xdr:rowOff>
    </xdr:from>
    <xdr:to>
      <xdr:col>6</xdr:col>
      <xdr:colOff>618134</xdr:colOff>
      <xdr:row>46</xdr:row>
      <xdr:rowOff>123825</xdr:rowOff>
    </xdr:to>
    <xdr:pic>
      <xdr:nvPicPr>
        <xdr:cNvPr id="8" name="Picture 7">
          <a:extLst>
            <a:ext uri="{FF2B5EF4-FFF2-40B4-BE49-F238E27FC236}">
              <a16:creationId xmlns:a16="http://schemas.microsoft.com/office/drawing/2014/main" id="{3202F834-BD56-A71A-EABE-72194E53495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1728789"/>
          <a:ext cx="6990360" cy="6634162"/>
        </a:xfrm>
        <a:prstGeom prst="rect">
          <a:avLst/>
        </a:prstGeom>
      </xdr:spPr>
    </xdr:pic>
    <xdr:clientData/>
  </xdr:twoCellAnchor>
</xdr:wsDr>
</file>

<file path=xl/theme/theme1.xml><?xml version="1.0" encoding="utf-8"?>
<a:theme xmlns:a="http://schemas.openxmlformats.org/drawingml/2006/main" name="Theme Test">
  <a:themeElements>
    <a:clrScheme name="Categorical colour palette">
      <a:dk1>
        <a:srgbClr val="000000"/>
      </a:dk1>
      <a:lt1>
        <a:srgbClr val="FFFFFF"/>
      </a:lt1>
      <a:dk2>
        <a:srgbClr val="000000"/>
      </a:dk2>
      <a:lt2>
        <a:srgbClr val="FFFFFF"/>
      </a:lt2>
      <a:accent1>
        <a:srgbClr val="12436D"/>
      </a:accent1>
      <a:accent2>
        <a:srgbClr val="28A197"/>
      </a:accent2>
      <a:accent3>
        <a:srgbClr val="801650"/>
      </a:accent3>
      <a:accent4>
        <a:srgbClr val="F46A25"/>
      </a:accent4>
      <a:accent5>
        <a:srgbClr val="3D3D3D"/>
      </a:accent5>
      <a:accent6>
        <a:srgbClr val="A285D1"/>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Theme Test" id="{54F1576E-FD80-4DBC-83B9-EDBDE1EC1CCC}" vid="{BDD33F6A-F392-4A01-9877-3B1E427C8F9C}"/>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8022B-B3AA-4737-A99E-3AC8DCCECFAB}">
  <sheetPr>
    <pageSetUpPr autoPageBreaks="0"/>
  </sheetPr>
  <dimension ref="A1:XEX77"/>
  <sheetViews>
    <sheetView showGridLines="0" tabSelected="1" zoomScaleNormal="100" workbookViewId="0"/>
  </sheetViews>
  <sheetFormatPr defaultRowHeight="14.25" x14ac:dyDescent="0.45"/>
  <cols>
    <col min="1" max="1" width="2.265625" style="12" customWidth="1"/>
    <col min="2" max="2" width="26.1328125" customWidth="1"/>
    <col min="3" max="3" width="43.1328125" customWidth="1"/>
    <col min="4" max="4" width="34.265625" customWidth="1"/>
    <col min="5" max="5" width="26.1328125" customWidth="1"/>
  </cols>
  <sheetData>
    <row r="1" spans="1:5" ht="15.75" x14ac:dyDescent="0.5">
      <c r="A1" s="79"/>
      <c r="B1" s="80"/>
      <c r="C1" s="80"/>
      <c r="D1" s="80"/>
      <c r="E1" s="80"/>
    </row>
    <row r="2" spans="1:5" ht="15.75" x14ac:dyDescent="0.5">
      <c r="A2" s="79"/>
      <c r="B2" s="80"/>
      <c r="C2" s="80"/>
      <c r="D2" s="80"/>
      <c r="E2" s="80"/>
    </row>
    <row r="3" spans="1:5" ht="15.75" x14ac:dyDescent="0.5">
      <c r="A3" s="79"/>
      <c r="B3" s="80"/>
      <c r="C3" s="80"/>
      <c r="D3" s="80"/>
      <c r="E3" s="80"/>
    </row>
    <row r="4" spans="1:5" ht="15.75" x14ac:dyDescent="0.5">
      <c r="A4" s="79"/>
      <c r="B4" s="80"/>
      <c r="C4" s="80"/>
      <c r="D4" s="80"/>
      <c r="E4" s="80"/>
    </row>
    <row r="5" spans="1:5" ht="21" x14ac:dyDescent="0.65">
      <c r="A5" s="79"/>
      <c r="B5" s="76" t="s">
        <v>0</v>
      </c>
      <c r="C5" s="80"/>
      <c r="D5" s="80"/>
      <c r="E5" s="80"/>
    </row>
    <row r="6" spans="1:5" ht="15.75" x14ac:dyDescent="0.5">
      <c r="A6" s="79"/>
      <c r="B6" s="80"/>
      <c r="C6" s="80"/>
      <c r="D6" s="80"/>
      <c r="E6" s="80"/>
    </row>
    <row r="7" spans="1:5" ht="15.75" x14ac:dyDescent="0.5">
      <c r="A7" s="79"/>
      <c r="B7" s="335" t="s">
        <v>1</v>
      </c>
      <c r="C7" s="335"/>
      <c r="D7" s="335"/>
      <c r="E7" s="335"/>
    </row>
    <row r="8" spans="1:5" ht="15.75" x14ac:dyDescent="0.5">
      <c r="A8" s="79"/>
      <c r="B8" s="79" t="s">
        <v>2</v>
      </c>
      <c r="C8" s="80"/>
      <c r="D8" s="80"/>
      <c r="E8" s="80"/>
    </row>
    <row r="9" spans="1:5" ht="15.75" x14ac:dyDescent="0.5">
      <c r="A9" s="79"/>
      <c r="B9" s="80"/>
      <c r="C9" s="80"/>
      <c r="D9" s="80"/>
      <c r="E9" s="80"/>
    </row>
    <row r="10" spans="1:5" ht="15.75" x14ac:dyDescent="0.5">
      <c r="A10" s="79"/>
      <c r="B10" s="70" t="s">
        <v>3</v>
      </c>
      <c r="C10" s="80"/>
      <c r="D10" s="81"/>
      <c r="E10" s="80"/>
    </row>
    <row r="11" spans="1:5" ht="15.75" x14ac:dyDescent="0.5">
      <c r="A11" s="79"/>
      <c r="B11" s="70"/>
      <c r="C11" s="80"/>
      <c r="D11" s="81"/>
      <c r="E11" s="80"/>
    </row>
    <row r="12" spans="1:5" ht="15.75" x14ac:dyDescent="0.5">
      <c r="A12" s="79"/>
      <c r="B12" s="70" t="s">
        <v>4</v>
      </c>
      <c r="C12" s="80"/>
      <c r="D12" s="81"/>
      <c r="E12" s="80"/>
    </row>
    <row r="13" spans="1:5" ht="15.75" x14ac:dyDescent="0.5">
      <c r="A13" s="79"/>
      <c r="B13" s="80" t="s">
        <v>5</v>
      </c>
      <c r="C13" s="80"/>
      <c r="D13" s="81"/>
      <c r="E13" s="80"/>
    </row>
    <row r="14" spans="1:5" ht="15.75" x14ac:dyDescent="0.5">
      <c r="A14" s="79"/>
      <c r="B14" s="82"/>
      <c r="C14" s="80"/>
      <c r="D14" s="81"/>
      <c r="E14" s="80"/>
    </row>
    <row r="15" spans="1:5" ht="14.65" customHeight="1" x14ac:dyDescent="0.5">
      <c r="A15" s="79"/>
      <c r="B15" s="83" t="s">
        <v>6</v>
      </c>
      <c r="C15" s="80"/>
      <c r="D15" s="81"/>
      <c r="E15" s="84"/>
    </row>
    <row r="16" spans="1:5" ht="15.75" x14ac:dyDescent="0.5">
      <c r="A16" s="79"/>
      <c r="B16" s="85" t="s">
        <v>44</v>
      </c>
      <c r="C16" s="80"/>
      <c r="D16" s="81"/>
      <c r="E16" s="84"/>
    </row>
    <row r="17" spans="1:5" ht="15.75" x14ac:dyDescent="0.5">
      <c r="A17" s="79"/>
      <c r="B17" s="85" t="s">
        <v>7</v>
      </c>
      <c r="C17" s="80"/>
      <c r="D17" s="81"/>
      <c r="E17" s="84"/>
    </row>
    <row r="18" spans="1:5" ht="15.75" x14ac:dyDescent="0.5">
      <c r="A18" s="79"/>
      <c r="B18" s="85" t="s">
        <v>62</v>
      </c>
      <c r="C18" s="80"/>
      <c r="D18" s="81"/>
      <c r="E18" s="84"/>
    </row>
    <row r="19" spans="1:5" ht="15.75" x14ac:dyDescent="0.5">
      <c r="A19" s="79"/>
      <c r="B19" s="86" t="s">
        <v>66</v>
      </c>
      <c r="C19" s="80"/>
      <c r="D19" s="81"/>
      <c r="E19" s="84"/>
    </row>
    <row r="20" spans="1:5" ht="15.75" x14ac:dyDescent="0.5">
      <c r="A20" s="79"/>
      <c r="B20" s="86" t="s">
        <v>494</v>
      </c>
      <c r="C20" s="80"/>
      <c r="D20" s="81"/>
      <c r="E20" s="84"/>
    </row>
    <row r="21" spans="1:5" ht="15.75" x14ac:dyDescent="0.5">
      <c r="A21" s="79"/>
      <c r="B21" s="85" t="s">
        <v>74</v>
      </c>
      <c r="C21" s="80"/>
      <c r="D21" s="81"/>
      <c r="E21" s="80"/>
    </row>
    <row r="22" spans="1:5" ht="15.75" x14ac:dyDescent="0.5">
      <c r="A22" s="79"/>
      <c r="B22" s="86" t="s">
        <v>94</v>
      </c>
      <c r="C22" s="80"/>
      <c r="D22" s="81"/>
      <c r="E22" s="80"/>
    </row>
    <row r="23" spans="1:5" ht="15.75" x14ac:dyDescent="0.5">
      <c r="A23" s="79"/>
      <c r="B23" s="86" t="s">
        <v>106</v>
      </c>
      <c r="C23" s="80"/>
      <c r="D23" s="81"/>
      <c r="E23" s="80"/>
    </row>
    <row r="24" spans="1:5" ht="15.75" x14ac:dyDescent="0.5">
      <c r="A24" s="79"/>
      <c r="B24" s="87" t="s">
        <v>437</v>
      </c>
      <c r="C24" s="80"/>
      <c r="D24" s="81"/>
      <c r="E24" s="80"/>
    </row>
    <row r="25" spans="1:5" ht="15.75" x14ac:dyDescent="0.5">
      <c r="A25" s="79"/>
      <c r="B25" s="85"/>
      <c r="C25" s="80"/>
      <c r="D25" s="81"/>
      <c r="E25" s="80"/>
    </row>
    <row r="26" spans="1:5" ht="15.75" x14ac:dyDescent="0.5">
      <c r="A26" s="79"/>
      <c r="B26" s="88" t="s">
        <v>8</v>
      </c>
      <c r="C26" s="80"/>
      <c r="D26" s="81"/>
      <c r="E26" s="80"/>
    </row>
    <row r="27" spans="1:5" ht="15.75" x14ac:dyDescent="0.5">
      <c r="A27" s="79"/>
      <c r="B27" s="85" t="s">
        <v>113</v>
      </c>
      <c r="C27" s="80"/>
      <c r="D27" s="81"/>
      <c r="E27" s="80"/>
    </row>
    <row r="28" spans="1:5" ht="15.75" x14ac:dyDescent="0.5">
      <c r="A28" s="79"/>
      <c r="B28" s="85" t="s">
        <v>134</v>
      </c>
      <c r="C28" s="80"/>
      <c r="D28" s="81"/>
      <c r="E28" s="80"/>
    </row>
    <row r="29" spans="1:5" ht="15.75" x14ac:dyDescent="0.5">
      <c r="A29" s="79"/>
      <c r="B29" s="86" t="s">
        <v>135</v>
      </c>
      <c r="C29" s="80"/>
      <c r="D29" s="81"/>
      <c r="E29" s="80"/>
    </row>
    <row r="30" spans="1:5" ht="15.75" x14ac:dyDescent="0.5">
      <c r="A30" s="79"/>
      <c r="B30" s="86" t="s">
        <v>396</v>
      </c>
      <c r="C30" s="80"/>
      <c r="D30" s="81"/>
      <c r="E30" s="80"/>
    </row>
    <row r="31" spans="1:5" ht="15.75" x14ac:dyDescent="0.5">
      <c r="A31" s="79"/>
      <c r="B31" s="86" t="s">
        <v>163</v>
      </c>
      <c r="C31" s="80"/>
      <c r="D31" s="81"/>
      <c r="E31" s="80"/>
    </row>
    <row r="32" spans="1:5" ht="15.75" x14ac:dyDescent="0.5">
      <c r="A32" s="79"/>
      <c r="B32" s="86" t="s">
        <v>166</v>
      </c>
      <c r="C32" s="80"/>
      <c r="D32" s="81"/>
      <c r="E32" s="80"/>
    </row>
    <row r="33" spans="1:5" ht="15.75" x14ac:dyDescent="0.5">
      <c r="A33" s="79"/>
      <c r="B33" s="86" t="s">
        <v>171</v>
      </c>
      <c r="C33" s="80"/>
      <c r="D33" s="81"/>
      <c r="E33" s="80"/>
    </row>
    <row r="34" spans="1:5" ht="15.75" x14ac:dyDescent="0.5">
      <c r="A34" s="79"/>
      <c r="B34" s="86" t="s">
        <v>179</v>
      </c>
      <c r="C34" s="80"/>
      <c r="D34" s="81"/>
      <c r="E34" s="80"/>
    </row>
    <row r="35" spans="1:5" ht="15.75" x14ac:dyDescent="0.5">
      <c r="A35" s="79"/>
      <c r="B35" s="86" t="s">
        <v>370</v>
      </c>
      <c r="C35" s="86"/>
      <c r="D35" s="81"/>
      <c r="E35" s="80"/>
    </row>
    <row r="36" spans="1:5" ht="15.75" x14ac:dyDescent="0.5">
      <c r="A36" s="79"/>
      <c r="B36" s="80"/>
      <c r="C36" s="80"/>
      <c r="D36" s="81"/>
      <c r="E36" s="80"/>
    </row>
    <row r="37" spans="1:5" ht="15.75" x14ac:dyDescent="0.5">
      <c r="A37" s="79"/>
      <c r="B37" s="88" t="s">
        <v>9</v>
      </c>
      <c r="C37" s="80"/>
      <c r="D37" s="81"/>
      <c r="E37" s="80"/>
    </row>
    <row r="38" spans="1:5" ht="15.75" x14ac:dyDescent="0.5">
      <c r="A38" s="79"/>
      <c r="B38" s="86" t="s">
        <v>188</v>
      </c>
      <c r="C38" s="80"/>
      <c r="D38" s="81"/>
      <c r="E38" s="80"/>
    </row>
    <row r="39" spans="1:5" ht="15.75" x14ac:dyDescent="0.5">
      <c r="A39" s="79"/>
      <c r="B39" s="85" t="s">
        <v>195</v>
      </c>
      <c r="C39" s="80"/>
      <c r="D39" s="81"/>
      <c r="E39" s="80"/>
    </row>
    <row r="40" spans="1:5" ht="15.75" x14ac:dyDescent="0.5">
      <c r="A40" s="79"/>
      <c r="B40" s="85" t="s">
        <v>205</v>
      </c>
      <c r="C40" s="80"/>
      <c r="D40" s="81"/>
      <c r="E40" s="80"/>
    </row>
    <row r="41" spans="1:5" ht="15.75" x14ac:dyDescent="0.5">
      <c r="A41" s="79"/>
      <c r="B41" s="85" t="s">
        <v>206</v>
      </c>
      <c r="C41" s="80"/>
      <c r="D41" s="81"/>
      <c r="E41" s="80"/>
    </row>
    <row r="42" spans="1:5" ht="15.75" x14ac:dyDescent="0.5">
      <c r="A42" s="79"/>
      <c r="B42" s="85" t="s">
        <v>207</v>
      </c>
      <c r="C42" s="80"/>
      <c r="D42" s="81"/>
      <c r="E42" s="80"/>
    </row>
    <row r="43" spans="1:5" ht="15.75" x14ac:dyDescent="0.5">
      <c r="A43" s="79"/>
      <c r="B43" s="87" t="s">
        <v>223</v>
      </c>
      <c r="C43" s="86"/>
      <c r="D43" s="81"/>
      <c r="E43" s="80"/>
    </row>
    <row r="44" spans="1:5" ht="15.75" x14ac:dyDescent="0.5">
      <c r="A44" s="79"/>
      <c r="B44" s="80"/>
      <c r="C44" s="80"/>
      <c r="D44" s="89"/>
      <c r="E44" s="80"/>
    </row>
    <row r="45" spans="1:5" ht="15.75" x14ac:dyDescent="0.5">
      <c r="A45" s="79"/>
      <c r="B45" s="88" t="s">
        <v>10</v>
      </c>
      <c r="C45" s="80"/>
      <c r="D45" s="81"/>
      <c r="E45" s="80"/>
    </row>
    <row r="46" spans="1:5" ht="15.75" x14ac:dyDescent="0.5">
      <c r="A46" s="79"/>
      <c r="B46" s="85" t="s">
        <v>389</v>
      </c>
      <c r="C46" s="80"/>
      <c r="D46" s="81"/>
      <c r="E46" s="80"/>
    </row>
    <row r="47" spans="1:5" ht="15.75" x14ac:dyDescent="0.5">
      <c r="A47" s="79"/>
      <c r="B47" s="86" t="s">
        <v>395</v>
      </c>
      <c r="C47" s="80"/>
      <c r="D47" s="81"/>
      <c r="E47" s="80"/>
    </row>
    <row r="48" spans="1:5" ht="15.75" x14ac:dyDescent="0.5">
      <c r="A48" s="79"/>
      <c r="B48" s="86" t="s">
        <v>551</v>
      </c>
      <c r="C48" s="80"/>
      <c r="D48" s="81"/>
      <c r="E48" s="80"/>
    </row>
    <row r="49" spans="1:16378" ht="15.75" x14ac:dyDescent="0.5">
      <c r="A49" s="79"/>
      <c r="B49" s="86" t="s">
        <v>393</v>
      </c>
      <c r="C49" s="86"/>
      <c r="D49" s="81"/>
      <c r="E49" s="80"/>
    </row>
    <row r="50" spans="1:16378" ht="15.75" x14ac:dyDescent="0.5">
      <c r="A50" s="79"/>
      <c r="B50" s="86" t="s">
        <v>394</v>
      </c>
      <c r="C50" s="86"/>
      <c r="D50" s="87"/>
      <c r="E50" s="80"/>
    </row>
    <row r="51" spans="1:16378" ht="15.75" x14ac:dyDescent="0.5">
      <c r="A51" s="79"/>
      <c r="B51" s="86" t="s">
        <v>552</v>
      </c>
      <c r="C51" s="86"/>
      <c r="D51" s="87"/>
      <c r="E51" s="80"/>
    </row>
    <row r="52" spans="1:16378" ht="15.75" x14ac:dyDescent="0.5">
      <c r="A52" s="79"/>
      <c r="B52" s="86" t="s">
        <v>392</v>
      </c>
      <c r="C52" s="86"/>
      <c r="D52" s="81"/>
      <c r="E52" s="80"/>
    </row>
    <row r="53" spans="1:16378" ht="15.75" x14ac:dyDescent="0.5">
      <c r="A53" s="79"/>
      <c r="B53" s="80"/>
      <c r="C53" s="80"/>
      <c r="D53" s="89"/>
      <c r="E53" s="80"/>
    </row>
    <row r="54" spans="1:16378" ht="15.75" x14ac:dyDescent="0.45">
      <c r="A54" s="90"/>
      <c r="B54" s="88" t="s">
        <v>11</v>
      </c>
      <c r="C54" s="91"/>
      <c r="D54" s="91"/>
      <c r="E54" s="91"/>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row>
    <row r="55" spans="1:16378" ht="15.75" x14ac:dyDescent="0.5">
      <c r="A55" s="90"/>
      <c r="B55" s="86" t="s">
        <v>397</v>
      </c>
      <c r="C55" s="91"/>
      <c r="D55" s="91"/>
      <c r="E55" s="91"/>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row>
    <row r="56" spans="1:16378" ht="15.75" x14ac:dyDescent="0.45">
      <c r="A56" s="90"/>
      <c r="B56" s="85" t="s">
        <v>400</v>
      </c>
      <c r="C56" s="91"/>
      <c r="D56" s="91"/>
      <c r="E56" s="91"/>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row>
    <row r="57" spans="1:16378" ht="15.75" x14ac:dyDescent="0.5">
      <c r="A57" s="79"/>
      <c r="B57" s="85" t="s">
        <v>398</v>
      </c>
      <c r="C57" s="80"/>
      <c r="D57" s="92"/>
      <c r="E57" s="80"/>
    </row>
    <row r="58" spans="1:16378" ht="15.75" x14ac:dyDescent="0.5">
      <c r="A58" s="79"/>
      <c r="B58" s="82" t="s">
        <v>399</v>
      </c>
      <c r="C58" s="82"/>
      <c r="D58" s="80"/>
      <c r="E58" s="80"/>
    </row>
    <row r="59" spans="1:16378" ht="15.75" x14ac:dyDescent="0.5">
      <c r="A59" s="79"/>
      <c r="B59" s="80"/>
      <c r="C59" s="80"/>
      <c r="D59" s="80"/>
      <c r="E59" s="80"/>
    </row>
    <row r="60" spans="1:16378" ht="15.75" x14ac:dyDescent="0.5">
      <c r="A60" s="79"/>
      <c r="B60" s="88" t="s">
        <v>12</v>
      </c>
      <c r="C60" s="80"/>
      <c r="D60" s="80"/>
      <c r="E60" s="80"/>
    </row>
    <row r="61" spans="1:16378" ht="15.75" x14ac:dyDescent="0.5">
      <c r="A61" s="79"/>
      <c r="B61" s="93" t="s">
        <v>5</v>
      </c>
      <c r="C61" s="80"/>
      <c r="D61" s="80"/>
      <c r="E61" s="80"/>
    </row>
    <row r="62" spans="1:16378" ht="15.75" x14ac:dyDescent="0.5">
      <c r="A62" s="79"/>
      <c r="B62" s="80"/>
      <c r="C62" s="80"/>
      <c r="D62" s="80"/>
      <c r="E62" s="80"/>
    </row>
    <row r="63" spans="1:16378" ht="15.75" x14ac:dyDescent="0.5">
      <c r="A63" s="79"/>
      <c r="B63" s="70" t="s">
        <v>13</v>
      </c>
      <c r="C63" s="80"/>
      <c r="D63" s="80"/>
      <c r="E63" s="80"/>
    </row>
    <row r="64" spans="1:16378" ht="15.75" x14ac:dyDescent="0.5">
      <c r="A64" s="79"/>
      <c r="B64" s="82" t="s">
        <v>14</v>
      </c>
      <c r="C64" s="80"/>
      <c r="D64" s="80"/>
      <c r="E64" s="80"/>
    </row>
    <row r="65" spans="1:5" ht="15.75" x14ac:dyDescent="0.5">
      <c r="A65" s="79"/>
      <c r="B65" s="82" t="s">
        <v>15</v>
      </c>
      <c r="C65" s="80"/>
      <c r="D65" s="80"/>
      <c r="E65" s="80"/>
    </row>
    <row r="66" spans="1:5" ht="15.75" x14ac:dyDescent="0.5">
      <c r="A66" s="79"/>
      <c r="B66" s="86" t="s">
        <v>304</v>
      </c>
      <c r="C66" s="80"/>
      <c r="D66" s="80"/>
      <c r="E66" s="80"/>
    </row>
    <row r="67" spans="1:5" ht="15.75" x14ac:dyDescent="0.5">
      <c r="A67" s="79"/>
      <c r="B67" s="82" t="s">
        <v>16</v>
      </c>
      <c r="C67" s="80"/>
      <c r="D67" s="80"/>
      <c r="E67" s="80"/>
    </row>
    <row r="68" spans="1:5" ht="15.75" x14ac:dyDescent="0.5">
      <c r="A68" s="79"/>
      <c r="B68" s="82" t="s">
        <v>17</v>
      </c>
      <c r="C68" s="80"/>
      <c r="D68" s="80"/>
      <c r="E68" s="80"/>
    </row>
    <row r="69" spans="1:5" ht="15.75" x14ac:dyDescent="0.5">
      <c r="A69" s="79"/>
      <c r="B69" s="82" t="s">
        <v>18</v>
      </c>
      <c r="C69" s="80"/>
      <c r="D69" s="80"/>
      <c r="E69" s="80"/>
    </row>
    <row r="70" spans="1:5" ht="15.75" x14ac:dyDescent="0.5">
      <c r="A70" s="79"/>
      <c r="B70" s="82" t="s">
        <v>19</v>
      </c>
      <c r="C70" s="80"/>
      <c r="D70" s="80"/>
      <c r="E70" s="80"/>
    </row>
    <row r="71" spans="1:5" ht="15.75" x14ac:dyDescent="0.5">
      <c r="A71" s="79"/>
      <c r="B71" s="80"/>
      <c r="C71" s="80"/>
      <c r="D71" s="80"/>
      <c r="E71" s="80"/>
    </row>
    <row r="72" spans="1:5" ht="15.75" x14ac:dyDescent="0.5">
      <c r="A72" s="79"/>
      <c r="B72" s="94" t="s">
        <v>20</v>
      </c>
      <c r="C72" s="94" t="s">
        <v>21</v>
      </c>
      <c r="D72" s="94" t="s">
        <v>22</v>
      </c>
      <c r="E72" s="80"/>
    </row>
    <row r="73" spans="1:5" ht="15.75" x14ac:dyDescent="0.5">
      <c r="A73" s="79"/>
      <c r="B73" s="95" t="s">
        <v>23</v>
      </c>
      <c r="C73" s="96">
        <v>46002</v>
      </c>
      <c r="D73" s="97"/>
      <c r="E73" s="80"/>
    </row>
    <row r="74" spans="1:5" ht="15.75" x14ac:dyDescent="0.5">
      <c r="A74" s="79"/>
      <c r="B74" s="80"/>
      <c r="C74" s="80"/>
      <c r="D74" s="80"/>
      <c r="E74" s="80"/>
    </row>
    <row r="75" spans="1:5" ht="15.75" x14ac:dyDescent="0.5">
      <c r="A75" s="79"/>
      <c r="B75" s="80"/>
      <c r="C75" s="80"/>
      <c r="D75" s="80"/>
      <c r="E75" s="80"/>
    </row>
    <row r="76" spans="1:5" ht="15.75" x14ac:dyDescent="0.5">
      <c r="A76" s="79"/>
      <c r="B76" s="80"/>
      <c r="C76" s="80"/>
      <c r="D76" s="80"/>
      <c r="E76" s="80"/>
    </row>
    <row r="77" spans="1:5" ht="15.75" x14ac:dyDescent="0.5">
      <c r="A77" s="79"/>
      <c r="B77" s="80"/>
      <c r="C77" s="80"/>
      <c r="D77" s="80"/>
      <c r="E77" s="80"/>
    </row>
  </sheetData>
  <mergeCells count="1">
    <mergeCell ref="B7:E7"/>
  </mergeCells>
  <phoneticPr fontId="16" type="noConversion"/>
  <hyperlinks>
    <hyperlink ref="B16" location="'Fig 2.1'!A1" display="Figure 2.1: Number and capacity of FIT accreditations (Total)" xr:uid="{D89457EF-0C37-4828-96BC-9A8146DC578A}"/>
    <hyperlink ref="B17" location="'Fig 2.2'!A1" display="Figure 2.2: Proportion of deployment and installed capacity by capacity band" xr:uid="{C90F6703-BC8D-46F5-9722-69119A12F3D7}"/>
    <hyperlink ref="B18" location="'Fig 2.3'!A1" display="Figure 2.3: Regional distribution of FIT installations" xr:uid="{D6CC100A-2622-4313-B747-242D1EEFD52C}"/>
    <hyperlink ref="B21" location="'Fig 2.6'!A1" display="Figure 2.6:Total number and capacity of FIT accreditations by installation setting" xr:uid="{DBA5FF20-F323-4EB5-9DB9-F264E84E26CE}"/>
    <hyperlink ref="B27" location="'Fig 3.1'!A1" display="Figure 3.1: Electricity generated, exported and associated payments, SY9-13" xr:uid="{8B8DDF6D-DFBC-4CEC-ACA1-66CFE62340F2}"/>
    <hyperlink ref="B19" location="'Fig 2.4'!A1" display="Figure 2.4: Distribution of FIT installations (and installed capacity) by technology type (Capacity 0-50kW)" xr:uid="{74A61B71-784D-45A9-93A3-7AC7C8BE7219}"/>
    <hyperlink ref="B20" location="'Fig 2.5'!A1" display="Figure 2.5: Total number and capacity of FIT accreditations by installation setting " xr:uid="{E250CFA0-B25E-4379-B1EA-0698095F31AE}"/>
    <hyperlink ref="B69" location="'Fig A3.3'!A1" display="Figure A3.3: Late levelisation payments per supplier" xr:uid="{A648A61F-AAF6-46E2-816D-0B10511FBB1C}"/>
    <hyperlink ref="B68" location="'Fig A3.2'!A1" display="Figure A3.2: Incorrect (quarterly/annual) levelisation data submissions per supplier" xr:uid="{ECE65D27-29BA-49A4-8E12-62FB4FBED9CC}"/>
    <hyperlink ref="B67" location="'Fig A3.1'!A1" display="Figure A3.1: Late (quarterly/annual) levelisation data submissions per supplier" xr:uid="{CBBE0472-CBE9-4EA5-9419-D617208EC5AA}"/>
    <hyperlink ref="B65" location="'Fig A1.2'!A1" display="Figure A1.2: Voluntary FIT Licensees and their associated electricity supply licences" xr:uid="{0B22C92A-5DAA-47AB-A37F-A5744C285DA2}"/>
    <hyperlink ref="B64" location="'Fig A1.1'!A1" display="Figure A1.1: Mandatory FIT Licensees and their associated electricity supply licences" xr:uid="{A422FB66-810B-49D8-B77B-B6765C30D22A}"/>
    <hyperlink ref="B58" location="'Fig 6.4'!A1" display="Figure 6.4: Number of FIT Enquiries by Type, SY13" xr:uid="{5F9D0AD0-F28B-47C0-81A0-D49CCAAD4325}"/>
    <hyperlink ref="B57" location="'Fig 6.3'!A1" display="Figure 6.3: Taskbar approvals and rejections SY11-13" xr:uid="{7AE2A0C4-FDAF-4E21-A869-84C48EECA6C8}"/>
    <hyperlink ref="B56" location="'Fig 6.2'!A1" display="Figure 6.2: Monthly CFR taskbar approvals/rejections vs total installations" xr:uid="{F1979116-339F-49AC-8139-A67BECAFBB25}"/>
    <hyperlink ref="B42" location="'Fig 4.5'!A1" display="Figure 4.5: FIT Licensee audit scores, SY9-13" xr:uid="{E8A58692-01E7-4347-B26A-D2CD6BCE2DA3}"/>
    <hyperlink ref="B41" location="'Fig 4.4'!A1" display="Figure 4.4: Biennial meter verification - Licensee performance, SY9-13" xr:uid="{D0F97B88-15BA-4B32-9AFE-0DE7E365E108}"/>
    <hyperlink ref="B40" location="'Fig 4.3'!A1" display="Figure 4.3: Number of incorrect levelisation submissions, SY13" xr:uid="{F7149DC1-7E1C-4164-AC15-B70632FAB7F7}"/>
    <hyperlink ref="B39" location="'Fig 4.2'!A1" display="Figure 4.2: Number of late levelisation submissions, SY13" xr:uid="{26870202-699E-4DA9-9222-560442DFCE32}"/>
    <hyperlink ref="B31" location="'Fig 3.5'!A1" display="Figure 3.5: Levelisation Fund vs The Control Forecast – SY9-13" xr:uid="{5EB7EF51-CEA5-45EA-BBAE-F39D23E973EA}"/>
    <hyperlink ref="B32" location="'Fig 3.6'!A1" display="Figure 3.6: FIT scheme value, SY1-13" xr:uid="{85B2592F-1011-4981-8086-B6E48DB72E87}"/>
    <hyperlink ref="B28" location="'Fig 3.2'!A1" display="Figure 3.2: Net export payment calculations, SY13" xr:uid="{19E367B4-4B7D-4B07-9DDA-3FDD430E216B}"/>
    <hyperlink ref="B30" location="'Fig 3.4'!A1" display="Figure 3.4: Relevant electricity supplied, SY13" xr:uid="{D5986331-14BB-4D67-A52F-C7989235E2B1}"/>
    <hyperlink ref="B70" location="'Fig A4.1'!A1" display="Figure A4.1: How Licensees’ are compensated for their administrative costs (Qualifying Costs)" xr:uid="{1A76B46B-D6DD-4E42-82E1-12004BA4B4CC}"/>
    <hyperlink ref="B22" location="'Fig 2.7'!A1" display="Figure 2.7: New Installations accredited – SY9-13" xr:uid="{E452BF7F-EB35-4608-A4EB-5146A469A2CE}"/>
    <hyperlink ref="B34" location="'Fig 3.8'!A1" display="Figure 3.8: Administrative costs, SY8-13" xr:uid="{870B28D5-ADF8-47CB-ABCE-C775D4E0DA1C}"/>
    <hyperlink ref="B38" location="'Fig 4.1'!A1" display="Figure 4.1: Number of FIT Licensees, SY8-13" xr:uid="{B1BC7E79-F44A-4EFC-BDB6-7AAAF1097711}"/>
    <hyperlink ref="B55" location="'Fig 6.1'!A1" display="Figure 6.1: Summary of application processing, SY13" xr:uid="{448FEC33-B364-4E7E-83FD-D0349B536458}"/>
    <hyperlink ref="B66" location="'Fig A2.1'!A1" display="Figure A2.1: Total export and generation payments made by FIT Licensees in SY13" xr:uid="{20F36F0C-9C94-4C98-A73E-7D66584B2836}"/>
    <hyperlink ref="B33" location="'Fig 3.7'!A1" display="Figure 3.7 (a-d): Total value if the FIT scheme - breakdown" xr:uid="{558CEA42-BB3E-4256-B7CE-84410EFF1F01}"/>
    <hyperlink ref="B23" location="'Fig 2.8'!A1" display="Figure 2.8: Distribution of FIT installations (and installed capacity) by technology type (Capacity &gt;50kW)" xr:uid="{F7DFC7D3-FB8C-44AE-91DD-8A40DC28B6E7}"/>
    <hyperlink ref="B24" location="'Fig 2.9'!A1" display="Figure 2.9: Installations becoming inactive - SY11 to SY15" xr:uid="{B4CEFBD6-29A0-417F-B1CF-54EA47F7FFEC}"/>
    <hyperlink ref="B35:C35" location="'Fig 3.9'!A1" display="Figure 3.9: Administrative costs, SY11-15" xr:uid="{784E2273-736A-4DD5-A07E-6236B3200B19}"/>
    <hyperlink ref="B43:C43" location="'Fig 4.6'!A1" display="Figure 4.6: FIT Licensee audit scores, SY11-15" xr:uid="{7D9E07BF-7EE0-49A4-8A4E-7A1A75336AE9}"/>
    <hyperlink ref="B49:C49" location="'Fig 5.4'!A1" display="Figure 5.4: FIT Generator statistical audit scores, SY15" xr:uid="{26D4DA11-4550-404E-8978-EF8FA1AABAA6}"/>
    <hyperlink ref="B50:D50" location="'Fig 5.5'!A1" display="Figure 5.5: FIT Generator statistical audit scores and technology type, SY15" xr:uid="{24CB4D46-8EE2-4C25-A9D8-B1D69D0B3BD3}"/>
    <hyperlink ref="B51:D51" location="'Fig 5.6'!A1" display="Figure 5.6: Top five audit findings - statistical audits" xr:uid="{E8C155EA-C55D-490C-BC0F-8C0F39BB4102}"/>
    <hyperlink ref="B52:C52" location="'Fig 5.7'!A1" display="Figure 5.7: Prevented/detected error and suspected fraud, SY12-15" xr:uid="{1F19F6FA-55C2-48F9-8F27-4925E398AECA}"/>
    <hyperlink ref="B58:C58" location="'Fig 6.4'!A1" display="Figure 6.4: Number of FIT Enquiries by Type, SY15" xr:uid="{A2DD838A-2C37-4186-AACA-FA1656CA73F2}"/>
    <hyperlink ref="B46" location="'Fig 5.1'!A1" display="Figure 5.1: FIT Generator audit scores, SY9-13" xr:uid="{1655FB35-2ED7-41C3-BD9D-9E039463535F}"/>
    <hyperlink ref="B47" location="'Fig 5.2'!A1" display="Figure 5.2: FIT Generator targeted audit scores and technology type, SY15" xr:uid="{48DBBACE-A106-4F0D-91B0-47B900541BF6}"/>
    <hyperlink ref="B48" location="'Fig 5.3'!A1" display="Figure 5.3: Top 5 audit findings - targeted audits" xr:uid="{9869CB67-6864-48B5-8688-CAEC7076FC07}"/>
    <hyperlink ref="B29" location="'Fig 3.3'!A1" display="Figure 3.3: FIT scheme value, SY1-15" xr:uid="{1FCBD6E1-2022-42A8-BA6D-302A0D66823F}"/>
    <hyperlink ref="B51" location="'Fig 5.6'!A1" display="Figure 5.6: Top 5 audit findings - statistical audits" xr:uid="{845FE54F-D908-4273-88D4-04CC3331C3B1}"/>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FE5A2-A002-4EB3-87AB-2832EE6E3516}">
  <sheetPr>
    <tabColor rgb="FF109DC1"/>
  </sheetPr>
  <dimension ref="B5:L75"/>
  <sheetViews>
    <sheetView showGridLines="0" zoomScaleNormal="100" workbookViewId="0"/>
  </sheetViews>
  <sheetFormatPr defaultRowHeight="14.25" x14ac:dyDescent="0.45"/>
  <cols>
    <col min="1" max="1" width="2.265625" customWidth="1"/>
    <col min="2" max="2" width="30.86328125" customWidth="1"/>
    <col min="3" max="4" width="15.73046875" customWidth="1"/>
    <col min="5" max="5" width="15.3984375" customWidth="1"/>
    <col min="6" max="6" width="15.86328125" customWidth="1"/>
    <col min="7" max="7" width="15.3984375" customWidth="1"/>
    <col min="8" max="8" width="15.59765625" customWidth="1"/>
    <col min="9" max="9" width="24.86328125" customWidth="1"/>
    <col min="10" max="10" width="26.73046875" customWidth="1"/>
    <col min="11" max="11" width="15.59765625" customWidth="1"/>
    <col min="12" max="12" width="15.3984375" customWidth="1"/>
    <col min="13" max="13" width="29.73046875" customWidth="1"/>
    <col min="14" max="14" width="25" customWidth="1"/>
    <col min="15" max="15" width="23.73046875" customWidth="1"/>
    <col min="16" max="16" width="31.3984375" customWidth="1"/>
  </cols>
  <sheetData>
    <row r="5" spans="2:10" ht="18" x14ac:dyDescent="0.5">
      <c r="B5" s="132" t="s">
        <v>106</v>
      </c>
      <c r="C5" s="80"/>
    </row>
    <row r="6" spans="2:10" ht="15.75" x14ac:dyDescent="0.5">
      <c r="B6" s="61"/>
      <c r="C6" s="80"/>
    </row>
    <row r="7" spans="2:10" ht="15.75" x14ac:dyDescent="0.5">
      <c r="B7" s="106" t="s">
        <v>107</v>
      </c>
      <c r="C7" s="80"/>
    </row>
    <row r="8" spans="2:10" ht="15.75" x14ac:dyDescent="0.5">
      <c r="B8" s="60" t="s">
        <v>509</v>
      </c>
      <c r="C8" s="80"/>
    </row>
    <row r="9" spans="2:10" ht="15.75" x14ac:dyDescent="0.5">
      <c r="B9" s="60" t="s">
        <v>108</v>
      </c>
      <c r="C9" s="80"/>
    </row>
    <row r="11" spans="2:10" x14ac:dyDescent="0.45">
      <c r="B11" s="8"/>
    </row>
    <row r="12" spans="2:10" x14ac:dyDescent="0.45">
      <c r="B12" s="8"/>
      <c r="I12" s="47"/>
      <c r="J12" s="47"/>
    </row>
    <row r="13" spans="2:10" x14ac:dyDescent="0.45">
      <c r="B13" s="8"/>
      <c r="I13" s="47"/>
      <c r="J13" s="47"/>
    </row>
    <row r="14" spans="2:10" x14ac:dyDescent="0.45">
      <c r="I14" s="47"/>
      <c r="J14" s="47"/>
    </row>
    <row r="15" spans="2:10" x14ac:dyDescent="0.45">
      <c r="I15" s="47"/>
      <c r="J15" s="47"/>
    </row>
    <row r="16" spans="2:10" x14ac:dyDescent="0.45">
      <c r="I16" s="47"/>
      <c r="J16" s="47"/>
    </row>
    <row r="17" spans="9:10" x14ac:dyDescent="0.45">
      <c r="I17" s="47"/>
      <c r="J17" s="47"/>
    </row>
    <row r="18" spans="9:10" x14ac:dyDescent="0.45">
      <c r="I18" s="47"/>
      <c r="J18" s="47"/>
    </row>
    <row r="19" spans="9:10" x14ac:dyDescent="0.45">
      <c r="I19" s="47"/>
      <c r="J19" s="47"/>
    </row>
    <row r="20" spans="9:10" x14ac:dyDescent="0.45">
      <c r="I20" s="47"/>
      <c r="J20" s="47"/>
    </row>
    <row r="21" spans="9:10" x14ac:dyDescent="0.45">
      <c r="I21" s="47"/>
      <c r="J21" s="47"/>
    </row>
    <row r="22" spans="9:10" x14ac:dyDescent="0.45">
      <c r="I22" s="47"/>
      <c r="J22" s="47"/>
    </row>
    <row r="23" spans="9:10" x14ac:dyDescent="0.45">
      <c r="I23" s="47"/>
      <c r="J23" s="47"/>
    </row>
    <row r="54" spans="2:12" ht="47.25" x14ac:dyDescent="0.45">
      <c r="B54" s="245" t="s">
        <v>75</v>
      </c>
      <c r="C54" s="136" t="s">
        <v>505</v>
      </c>
      <c r="D54" s="136" t="s">
        <v>506</v>
      </c>
      <c r="E54" s="136" t="s">
        <v>97</v>
      </c>
      <c r="F54" s="136" t="s">
        <v>98</v>
      </c>
      <c r="G54" s="136" t="s">
        <v>99</v>
      </c>
      <c r="H54" s="136" t="s">
        <v>100</v>
      </c>
      <c r="I54" s="136" t="s">
        <v>507</v>
      </c>
      <c r="J54" s="136" t="s">
        <v>504</v>
      </c>
      <c r="K54" s="136" t="s">
        <v>103</v>
      </c>
      <c r="L54" s="161" t="s">
        <v>104</v>
      </c>
    </row>
    <row r="55" spans="2:12" ht="15.75" x14ac:dyDescent="0.45">
      <c r="B55" s="149" t="s">
        <v>87</v>
      </c>
      <c r="C55" s="142">
        <v>173</v>
      </c>
      <c r="D55" s="143">
        <v>48.777545000000003</v>
      </c>
      <c r="E55" s="142">
        <v>710</v>
      </c>
      <c r="F55" s="143">
        <v>269.89131999999995</v>
      </c>
      <c r="G55" s="142">
        <v>354</v>
      </c>
      <c r="H55" s="143">
        <v>172.31469999999999</v>
      </c>
      <c r="I55" s="142">
        <v>40</v>
      </c>
      <c r="J55" s="143">
        <v>18.898</v>
      </c>
      <c r="K55" s="253">
        <f t="shared" ref="K55:K66" si="0">C55+E55+G55+I55</f>
        <v>1277</v>
      </c>
      <c r="L55" s="254">
        <f t="shared" ref="L55:L66" si="1">D55+F55+H55+J55</f>
        <v>509.88156500000002</v>
      </c>
    </row>
    <row r="56" spans="2:12" ht="15.75" x14ac:dyDescent="0.45">
      <c r="B56" s="149" t="s">
        <v>80</v>
      </c>
      <c r="C56" s="142">
        <v>670</v>
      </c>
      <c r="D56" s="147">
        <v>532.07208999999921</v>
      </c>
      <c r="E56" s="142">
        <v>326</v>
      </c>
      <c r="F56" s="143">
        <v>88.948599999999985</v>
      </c>
      <c r="G56" s="142">
        <v>18</v>
      </c>
      <c r="H56" s="143">
        <v>2.1098000000000003</v>
      </c>
      <c r="I56" s="142">
        <v>54</v>
      </c>
      <c r="J56" s="143">
        <v>27.812999999999999</v>
      </c>
      <c r="K56" s="253">
        <f t="shared" si="0"/>
        <v>1068</v>
      </c>
      <c r="L56" s="254">
        <f t="shared" si="1"/>
        <v>650.94348999999909</v>
      </c>
    </row>
    <row r="57" spans="2:12" ht="15.75" x14ac:dyDescent="0.45">
      <c r="B57" s="149" t="s">
        <v>85</v>
      </c>
      <c r="C57" s="142">
        <v>361</v>
      </c>
      <c r="D57" s="255">
        <v>98.423597000000015</v>
      </c>
      <c r="E57" s="142">
        <v>278</v>
      </c>
      <c r="F57" s="143">
        <v>55.319900000000011</v>
      </c>
      <c r="G57" s="142">
        <v>23</v>
      </c>
      <c r="H57" s="143">
        <v>4.2108999999999996</v>
      </c>
      <c r="I57" s="142">
        <v>41</v>
      </c>
      <c r="J57" s="143">
        <v>30.251999999999999</v>
      </c>
      <c r="K57" s="253">
        <f>C57+E57+G57+I57</f>
        <v>703</v>
      </c>
      <c r="L57" s="254">
        <f t="shared" si="1"/>
        <v>188.20639700000004</v>
      </c>
    </row>
    <row r="58" spans="2:12" ht="15.75" x14ac:dyDescent="0.45">
      <c r="B58" s="149" t="s">
        <v>83</v>
      </c>
      <c r="C58" s="142">
        <v>409</v>
      </c>
      <c r="D58" s="143">
        <v>173.58338499999996</v>
      </c>
      <c r="E58" s="142">
        <v>143</v>
      </c>
      <c r="F58" s="143">
        <v>63.7423</v>
      </c>
      <c r="G58" s="142">
        <v>9</v>
      </c>
      <c r="H58" s="143">
        <v>1.702</v>
      </c>
      <c r="I58" s="142">
        <v>67</v>
      </c>
      <c r="J58" s="143">
        <v>56.905999999999999</v>
      </c>
      <c r="K58" s="253">
        <f>C58+E58+G58+I58</f>
        <v>628</v>
      </c>
      <c r="L58" s="254">
        <f t="shared" si="1"/>
        <v>295.93368499999997</v>
      </c>
    </row>
    <row r="59" spans="2:12" ht="15.75" x14ac:dyDescent="0.45">
      <c r="B59" s="149" t="s">
        <v>82</v>
      </c>
      <c r="C59" s="142">
        <v>491</v>
      </c>
      <c r="D59" s="143">
        <v>167.69172200000008</v>
      </c>
      <c r="E59" s="142">
        <v>73</v>
      </c>
      <c r="F59" s="143">
        <v>33.120800000000003</v>
      </c>
      <c r="G59" s="142">
        <v>0</v>
      </c>
      <c r="H59" s="143">
        <v>0</v>
      </c>
      <c r="I59" s="142">
        <v>50</v>
      </c>
      <c r="J59" s="143">
        <v>49.030500000000004</v>
      </c>
      <c r="K59" s="253">
        <f t="shared" si="0"/>
        <v>614</v>
      </c>
      <c r="L59" s="254">
        <f t="shared" si="1"/>
        <v>249.84302200000008</v>
      </c>
    </row>
    <row r="60" spans="2:12" ht="15.75" x14ac:dyDescent="0.45">
      <c r="B60" s="149" t="s">
        <v>88</v>
      </c>
      <c r="C60" s="142">
        <v>199</v>
      </c>
      <c r="D60" s="143">
        <v>148.91384999999994</v>
      </c>
      <c r="E60" s="142">
        <v>294</v>
      </c>
      <c r="F60" s="143">
        <v>86.914900000000003</v>
      </c>
      <c r="G60" s="142">
        <v>94</v>
      </c>
      <c r="H60" s="143">
        <v>14.940489999999999</v>
      </c>
      <c r="I60" s="142">
        <v>26</v>
      </c>
      <c r="J60" s="143">
        <v>14.994</v>
      </c>
      <c r="K60" s="253">
        <f t="shared" si="0"/>
        <v>613</v>
      </c>
      <c r="L60" s="254">
        <f t="shared" si="1"/>
        <v>265.76324</v>
      </c>
    </row>
    <row r="61" spans="2:12" ht="15.75" x14ac:dyDescent="0.45">
      <c r="B61" s="149" t="s">
        <v>86</v>
      </c>
      <c r="C61" s="142">
        <v>427</v>
      </c>
      <c r="D61" s="143">
        <v>140.24027999999996</v>
      </c>
      <c r="E61" s="142">
        <v>53</v>
      </c>
      <c r="F61" s="143">
        <v>9.684899999999999</v>
      </c>
      <c r="G61" s="142">
        <v>6</v>
      </c>
      <c r="H61" s="143">
        <v>0.96739999999999993</v>
      </c>
      <c r="I61" s="142">
        <v>68</v>
      </c>
      <c r="J61" s="143">
        <v>37.590000000000003</v>
      </c>
      <c r="K61" s="253">
        <f t="shared" si="0"/>
        <v>554</v>
      </c>
      <c r="L61" s="254">
        <f t="shared" si="1"/>
        <v>188.48257999999996</v>
      </c>
    </row>
    <row r="62" spans="2:12" ht="15.75" x14ac:dyDescent="0.45">
      <c r="B62" s="149" t="s">
        <v>81</v>
      </c>
      <c r="C62" s="142">
        <v>479</v>
      </c>
      <c r="D62" s="143">
        <v>232.2751099999999</v>
      </c>
      <c r="E62" s="142">
        <v>9</v>
      </c>
      <c r="F62" s="143">
        <v>15.74</v>
      </c>
      <c r="G62" s="142">
        <v>6</v>
      </c>
      <c r="H62" s="143">
        <v>1.4136</v>
      </c>
      <c r="I62" s="142">
        <v>28</v>
      </c>
      <c r="J62" s="143">
        <v>24.588999999999999</v>
      </c>
      <c r="K62" s="253">
        <f t="shared" si="0"/>
        <v>522</v>
      </c>
      <c r="L62" s="254">
        <f t="shared" si="1"/>
        <v>274.01770999999991</v>
      </c>
    </row>
    <row r="63" spans="2:12" ht="15.75" x14ac:dyDescent="0.45">
      <c r="B63" s="149" t="s">
        <v>84</v>
      </c>
      <c r="C63" s="142">
        <v>256</v>
      </c>
      <c r="D63" s="255">
        <v>94.313195000000007</v>
      </c>
      <c r="E63" s="142">
        <v>123</v>
      </c>
      <c r="F63" s="143">
        <v>39.661099999999998</v>
      </c>
      <c r="G63" s="142">
        <v>43</v>
      </c>
      <c r="H63" s="143">
        <v>8.2725000000000009</v>
      </c>
      <c r="I63" s="142">
        <v>25</v>
      </c>
      <c r="J63" s="143">
        <v>12.294</v>
      </c>
      <c r="K63" s="253">
        <f t="shared" si="0"/>
        <v>447</v>
      </c>
      <c r="L63" s="254">
        <f t="shared" si="1"/>
        <v>154.54079500000003</v>
      </c>
    </row>
    <row r="64" spans="2:12" ht="15.75" x14ac:dyDescent="0.45">
      <c r="B64" s="149" t="s">
        <v>105</v>
      </c>
      <c r="C64" s="142">
        <v>75</v>
      </c>
      <c r="D64" s="143">
        <v>42.861864999999987</v>
      </c>
      <c r="E64" s="142">
        <v>39</v>
      </c>
      <c r="F64" s="143">
        <v>42.94</v>
      </c>
      <c r="G64" s="142">
        <v>73</v>
      </c>
      <c r="H64" s="143">
        <v>48.595700000000008</v>
      </c>
      <c r="I64" s="142">
        <v>18</v>
      </c>
      <c r="J64" s="143">
        <v>15.036</v>
      </c>
      <c r="K64" s="253">
        <f t="shared" si="0"/>
        <v>205</v>
      </c>
      <c r="L64" s="254">
        <f t="shared" si="1"/>
        <v>149.43356499999999</v>
      </c>
    </row>
    <row r="65" spans="2:12" ht="15.75" x14ac:dyDescent="0.45">
      <c r="B65" s="149" t="s">
        <v>89</v>
      </c>
      <c r="C65" s="142">
        <v>99</v>
      </c>
      <c r="D65" s="143">
        <v>24.26042</v>
      </c>
      <c r="E65" s="142">
        <v>37</v>
      </c>
      <c r="F65" s="143">
        <v>12.438000000000001</v>
      </c>
      <c r="G65" s="142">
        <v>6</v>
      </c>
      <c r="H65" s="143">
        <v>1.7089000000000001</v>
      </c>
      <c r="I65" s="142">
        <v>10</v>
      </c>
      <c r="J65" s="143">
        <v>9.3309999999999995</v>
      </c>
      <c r="K65" s="253">
        <f t="shared" si="0"/>
        <v>152</v>
      </c>
      <c r="L65" s="254">
        <f t="shared" si="1"/>
        <v>47.738320000000002</v>
      </c>
    </row>
    <row r="66" spans="2:12" ht="15.75" x14ac:dyDescent="0.45">
      <c r="B66" s="252" t="s">
        <v>90</v>
      </c>
      <c r="C66" s="154">
        <v>128</v>
      </c>
      <c r="D66" s="155">
        <v>22.032385999999999</v>
      </c>
      <c r="E66" s="154">
        <v>2</v>
      </c>
      <c r="F66" s="155">
        <v>0.6</v>
      </c>
      <c r="G66" s="154">
        <v>0</v>
      </c>
      <c r="H66" s="155">
        <v>0</v>
      </c>
      <c r="I66" s="154">
        <v>4</v>
      </c>
      <c r="J66" s="155">
        <v>5.26</v>
      </c>
      <c r="K66" s="256">
        <f t="shared" si="0"/>
        <v>134</v>
      </c>
      <c r="L66" s="257">
        <f t="shared" si="1"/>
        <v>27.892386000000002</v>
      </c>
    </row>
    <row r="67" spans="2:12" ht="15.75" x14ac:dyDescent="0.45">
      <c r="B67" s="162" t="s">
        <v>56</v>
      </c>
      <c r="C67" s="163">
        <f t="shared" ref="C67:L67" si="2">SUM(C55:C66)</f>
        <v>3767</v>
      </c>
      <c r="D67" s="164">
        <f t="shared" si="2"/>
        <v>1725.4454449999992</v>
      </c>
      <c r="E67" s="163">
        <f t="shared" si="2"/>
        <v>2087</v>
      </c>
      <c r="F67" s="164">
        <f t="shared" si="2"/>
        <v>719.00181999999995</v>
      </c>
      <c r="G67" s="163">
        <f t="shared" si="2"/>
        <v>632</v>
      </c>
      <c r="H67" s="164">
        <f t="shared" si="2"/>
        <v>256.23599000000007</v>
      </c>
      <c r="I67" s="163">
        <f t="shared" si="2"/>
        <v>431</v>
      </c>
      <c r="J67" s="164">
        <f t="shared" si="2"/>
        <v>301.99349999999998</v>
      </c>
      <c r="K67" s="163">
        <f t="shared" si="2"/>
        <v>6917</v>
      </c>
      <c r="L67" s="164">
        <f t="shared" si="2"/>
        <v>3002.676754999999</v>
      </c>
    </row>
    <row r="68" spans="2:12" ht="15.75" x14ac:dyDescent="0.45">
      <c r="B68" s="165"/>
      <c r="C68" s="165"/>
      <c r="D68" s="165"/>
      <c r="E68" s="165"/>
      <c r="F68" s="165"/>
      <c r="G68" s="165"/>
      <c r="H68" s="165"/>
      <c r="I68" s="165"/>
      <c r="J68" s="165"/>
      <c r="K68" s="165"/>
      <c r="L68" s="166"/>
    </row>
    <row r="69" spans="2:12" ht="15.75" x14ac:dyDescent="0.5">
      <c r="B69" s="102" t="s">
        <v>43</v>
      </c>
      <c r="C69" s="80"/>
      <c r="D69" s="80"/>
      <c r="E69" s="80"/>
      <c r="F69" s="80"/>
      <c r="G69" s="80"/>
      <c r="H69" s="80"/>
      <c r="I69" s="80"/>
      <c r="J69" s="80"/>
      <c r="K69" s="80"/>
      <c r="L69" s="80"/>
    </row>
    <row r="70" spans="2:12" ht="15.75" x14ac:dyDescent="0.5">
      <c r="B70" s="80"/>
      <c r="C70" s="80"/>
      <c r="D70" s="80"/>
      <c r="E70" s="80"/>
      <c r="F70" s="80"/>
      <c r="G70" s="80"/>
      <c r="H70" s="80"/>
      <c r="I70" s="80"/>
      <c r="J70" s="80"/>
      <c r="K70" s="80"/>
      <c r="L70" s="80"/>
    </row>
    <row r="71" spans="2:12" ht="15.75" x14ac:dyDescent="0.5">
      <c r="B71" s="80"/>
      <c r="C71" s="80"/>
      <c r="D71" s="80"/>
      <c r="E71" s="80"/>
      <c r="F71" s="80"/>
      <c r="G71" s="80"/>
      <c r="H71" s="80"/>
      <c r="I71" s="80"/>
      <c r="J71" s="80"/>
      <c r="K71" s="80"/>
      <c r="L71" s="80"/>
    </row>
    <row r="72" spans="2:12" ht="15.75" x14ac:dyDescent="0.5">
      <c r="B72" s="80"/>
      <c r="C72" s="80"/>
      <c r="D72" s="80"/>
      <c r="E72" s="80"/>
      <c r="F72" s="80"/>
      <c r="G72" s="80"/>
      <c r="H72" s="80"/>
      <c r="I72" s="80"/>
      <c r="J72" s="80"/>
      <c r="K72" s="80"/>
      <c r="L72" s="80"/>
    </row>
    <row r="73" spans="2:12" ht="15.75" x14ac:dyDescent="0.5">
      <c r="B73" s="80"/>
      <c r="C73" s="80"/>
      <c r="D73" s="80"/>
      <c r="E73" s="80"/>
      <c r="F73" s="80"/>
      <c r="G73" s="80"/>
      <c r="H73" s="80"/>
      <c r="I73" s="80"/>
      <c r="J73" s="80"/>
      <c r="K73" s="80"/>
      <c r="L73" s="80"/>
    </row>
    <row r="74" spans="2:12" ht="15.75" x14ac:dyDescent="0.5">
      <c r="B74" s="80"/>
      <c r="C74" s="80"/>
      <c r="D74" s="80"/>
      <c r="E74" s="80"/>
      <c r="F74" s="80"/>
      <c r="G74" s="80"/>
      <c r="H74" s="80"/>
      <c r="I74" s="80"/>
      <c r="J74" s="80"/>
      <c r="K74" s="80"/>
      <c r="L74" s="80"/>
    </row>
    <row r="75" spans="2:12" ht="15.75" x14ac:dyDescent="0.5">
      <c r="B75" s="80"/>
      <c r="C75" s="80"/>
      <c r="D75" s="80"/>
      <c r="E75" s="80"/>
      <c r="F75" s="80"/>
      <c r="G75" s="80"/>
      <c r="H75" s="80"/>
      <c r="I75" s="80"/>
      <c r="J75" s="80"/>
      <c r="K75" s="80"/>
      <c r="L75" s="80"/>
    </row>
  </sheetData>
  <hyperlinks>
    <hyperlink ref="B69" location="Information!A1" display="Return to information tab" xr:uid="{269A1BC4-E63B-4BF8-96B8-56A7016E118B}"/>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1AAA-EE2D-4C7E-98FB-47DA7B797C15}">
  <sheetPr>
    <tabColor rgb="FF109DC1"/>
  </sheetPr>
  <dimension ref="B1:G53"/>
  <sheetViews>
    <sheetView showGridLines="0" zoomScaleNormal="100" workbookViewId="0"/>
  </sheetViews>
  <sheetFormatPr defaultRowHeight="14.25" x14ac:dyDescent="0.45"/>
  <cols>
    <col min="1" max="1" width="4.86328125" customWidth="1"/>
    <col min="2" max="2" width="17.86328125" customWidth="1"/>
    <col min="3" max="7" width="15.86328125" customWidth="1"/>
  </cols>
  <sheetData>
    <row r="1" spans="2:7" x14ac:dyDescent="0.45">
      <c r="G1" s="52"/>
    </row>
    <row r="2" spans="2:7" x14ac:dyDescent="0.45">
      <c r="G2" s="53"/>
    </row>
    <row r="3" spans="2:7" x14ac:dyDescent="0.45">
      <c r="G3" s="54"/>
    </row>
    <row r="5" spans="2:7" ht="18" x14ac:dyDescent="0.45">
      <c r="B5" s="132" t="s">
        <v>437</v>
      </c>
      <c r="C5" s="39"/>
    </row>
    <row r="6" spans="2:7" x14ac:dyDescent="0.45">
      <c r="B6" s="4"/>
      <c r="C6" s="4"/>
    </row>
    <row r="7" spans="2:7" ht="15.75" x14ac:dyDescent="0.5">
      <c r="B7" s="60" t="s">
        <v>406</v>
      </c>
      <c r="C7" s="22"/>
    </row>
    <row r="8" spans="2:7" ht="15.75" x14ac:dyDescent="0.5">
      <c r="B8" s="60" t="s">
        <v>438</v>
      </c>
      <c r="C8" s="24"/>
    </row>
    <row r="9" spans="2:7" ht="15.75" x14ac:dyDescent="0.5">
      <c r="B9" s="60" t="s">
        <v>439</v>
      </c>
      <c r="C9" s="24"/>
    </row>
    <row r="10" spans="2:7" ht="15.75" x14ac:dyDescent="0.5">
      <c r="B10" s="60" t="s">
        <v>495</v>
      </c>
      <c r="C10" s="24"/>
    </row>
    <row r="11" spans="2:7" ht="15.75" x14ac:dyDescent="0.5">
      <c r="B11" s="60" t="s">
        <v>440</v>
      </c>
      <c r="C11" s="24"/>
    </row>
    <row r="12" spans="2:7" x14ac:dyDescent="0.45">
      <c r="B12" s="24"/>
      <c r="C12" s="24"/>
    </row>
    <row r="13" spans="2:7" x14ac:dyDescent="0.45">
      <c r="B13" s="24"/>
      <c r="C13" s="24"/>
    </row>
    <row r="44" spans="2:7" ht="15.75" x14ac:dyDescent="0.5">
      <c r="B44" s="70" t="s">
        <v>405</v>
      </c>
    </row>
    <row r="46" spans="2:7" ht="36.75" customHeight="1" x14ac:dyDescent="0.45">
      <c r="B46" s="64"/>
      <c r="C46" s="65" t="s">
        <v>401</v>
      </c>
      <c r="D46" s="65" t="s">
        <v>109</v>
      </c>
      <c r="E46" s="65" t="s">
        <v>110</v>
      </c>
      <c r="F46" s="65" t="s">
        <v>111</v>
      </c>
      <c r="G46" s="65" t="s">
        <v>112</v>
      </c>
    </row>
    <row r="47" spans="2:7" ht="19.5" customHeight="1" x14ac:dyDescent="0.45">
      <c r="B47" s="66" t="s">
        <v>403</v>
      </c>
      <c r="C47" s="71">
        <v>149.01</v>
      </c>
      <c r="D47" s="72">
        <v>242.76</v>
      </c>
      <c r="E47" s="72">
        <v>89.14</v>
      </c>
      <c r="F47" s="72">
        <v>26</v>
      </c>
      <c r="G47" s="72">
        <v>25.47</v>
      </c>
    </row>
    <row r="48" spans="2:7" ht="21" customHeight="1" x14ac:dyDescent="0.45">
      <c r="B48" s="66" t="s">
        <v>404</v>
      </c>
      <c r="C48" s="71">
        <v>0</v>
      </c>
      <c r="D48" s="72">
        <v>149.01</v>
      </c>
      <c r="E48" s="72">
        <f>SUM(C47:D47)</f>
        <v>391.77</v>
      </c>
      <c r="F48" s="72">
        <f>SUM(C47:E47)</f>
        <v>480.90999999999997</v>
      </c>
      <c r="G48" s="72">
        <f>SUM(C47:F47)</f>
        <v>506.90999999999997</v>
      </c>
    </row>
    <row r="49" spans="2:7" ht="19.5" customHeight="1" x14ac:dyDescent="0.45">
      <c r="B49" s="69" t="s">
        <v>402</v>
      </c>
      <c r="C49" s="71">
        <f>SUM(C47:C48)</f>
        <v>149.01</v>
      </c>
      <c r="D49" s="72">
        <f>SUM(D47:D48)</f>
        <v>391.77</v>
      </c>
      <c r="E49" s="72">
        <f>SUM(E47:E48)</f>
        <v>480.90999999999997</v>
      </c>
      <c r="F49" s="72">
        <f>SUM(F47:F48)</f>
        <v>506.90999999999997</v>
      </c>
      <c r="G49" s="72">
        <f>SUM(G47:G48)</f>
        <v>532.38</v>
      </c>
    </row>
    <row r="51" spans="2:7" ht="15.75" x14ac:dyDescent="0.5">
      <c r="B51" s="102" t="s">
        <v>43</v>
      </c>
      <c r="C51" s="17"/>
    </row>
    <row r="53" spans="2:7" x14ac:dyDescent="0.45">
      <c r="C53" s="62"/>
      <c r="D53" s="63"/>
      <c r="E53" s="63"/>
      <c r="F53" s="63"/>
      <c r="G53" s="63"/>
    </row>
  </sheetData>
  <hyperlinks>
    <hyperlink ref="B51" location="Information!A1" display="Return to information tab" xr:uid="{CD8DC914-B479-4325-A6D8-2858F67B48E6}"/>
  </hyperlinks>
  <pageMargins left="0.7" right="0.7" top="0.75" bottom="0.75" header="0.3" footer="0.3"/>
  <pageSetup paperSize="9" orientation="portrait" horizontalDpi="1200" verticalDpi="1200" r:id="rId1"/>
  <headerFooter>
    <oddHeader>&amp;C&amp;"Aptos"&amp;10&amp;K000000 OFFICIAL&amp;1#_x000D_</oddHeader>
    <oddFooter>&amp;C_x000D_&amp;1#&amp;"Aptos"&amp;10&amp;K000000 OFFICIAL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FE1F3-3D5C-428A-A3DB-3C0314C87039}">
  <sheetPr>
    <tabColor rgb="FF079448"/>
    <pageSetUpPr autoPageBreaks="0"/>
  </sheetPr>
  <dimension ref="B5:K53"/>
  <sheetViews>
    <sheetView showGridLines="0" zoomScaleNormal="100" workbookViewId="0"/>
  </sheetViews>
  <sheetFormatPr defaultRowHeight="14.25" x14ac:dyDescent="0.45"/>
  <cols>
    <col min="1" max="1" width="2.265625" customWidth="1"/>
    <col min="2" max="2" width="19.1328125" customWidth="1"/>
    <col min="3" max="3" width="11.86328125" customWidth="1"/>
    <col min="4" max="4" width="11" customWidth="1"/>
    <col min="5" max="5" width="11.86328125" customWidth="1"/>
    <col min="6" max="6" width="17" customWidth="1"/>
    <col min="7" max="8" width="16.1328125" customWidth="1"/>
    <col min="9" max="9" width="14" customWidth="1"/>
    <col min="10" max="10" width="28.86328125" customWidth="1"/>
    <col min="11" max="11" width="28.3984375" customWidth="1"/>
    <col min="12" max="12" width="29"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2:5" ht="18" x14ac:dyDescent="0.45">
      <c r="B5" s="132" t="s">
        <v>113</v>
      </c>
      <c r="C5" s="75"/>
      <c r="D5" s="75"/>
    </row>
    <row r="6" spans="2:5" x14ac:dyDescent="0.45">
      <c r="B6" s="105"/>
      <c r="C6" s="75"/>
      <c r="D6" s="75"/>
    </row>
    <row r="7" spans="2:5" ht="15.75" x14ac:dyDescent="0.5">
      <c r="B7" s="60" t="s">
        <v>446</v>
      </c>
      <c r="C7" s="80"/>
      <c r="D7" s="80"/>
      <c r="E7" s="160"/>
    </row>
    <row r="8" spans="2:5" ht="15.75" x14ac:dyDescent="0.5">
      <c r="B8" s="106" t="s">
        <v>447</v>
      </c>
      <c r="C8" s="80"/>
      <c r="D8" s="80"/>
      <c r="E8" s="160"/>
    </row>
    <row r="9" spans="2:5" ht="15.75" x14ac:dyDescent="0.5">
      <c r="B9" s="106" t="s">
        <v>448</v>
      </c>
      <c r="C9" s="80"/>
      <c r="D9" s="80"/>
      <c r="E9" s="160"/>
    </row>
    <row r="10" spans="2:5" ht="15.75" x14ac:dyDescent="0.5">
      <c r="B10" s="106" t="s">
        <v>449</v>
      </c>
      <c r="C10" s="80"/>
      <c r="D10" s="80"/>
      <c r="E10" s="160"/>
    </row>
    <row r="11" spans="2:5" x14ac:dyDescent="0.45">
      <c r="B11" s="5"/>
    </row>
    <row r="12" spans="2:5" x14ac:dyDescent="0.45">
      <c r="B12" s="4"/>
    </row>
    <row r="13" spans="2:5" x14ac:dyDescent="0.45">
      <c r="B13" s="4"/>
    </row>
    <row r="23" spans="5:9" x14ac:dyDescent="0.45">
      <c r="I23" s="13"/>
    </row>
    <row r="26" spans="5:9" x14ac:dyDescent="0.45">
      <c r="I26" s="13"/>
    </row>
    <row r="29" spans="5:9" x14ac:dyDescent="0.45">
      <c r="E29" s="7"/>
    </row>
    <row r="34" spans="2:11" ht="31.5" x14ac:dyDescent="0.45">
      <c r="B34" s="258" t="s">
        <v>114</v>
      </c>
      <c r="C34" s="190" t="s">
        <v>115</v>
      </c>
      <c r="D34" s="190" t="s">
        <v>116</v>
      </c>
      <c r="E34" s="190" t="s">
        <v>117</v>
      </c>
      <c r="F34" s="190" t="s">
        <v>118</v>
      </c>
      <c r="G34" s="190" t="s">
        <v>119</v>
      </c>
      <c r="H34" s="190" t="s">
        <v>120</v>
      </c>
      <c r="I34" s="190" t="s">
        <v>121</v>
      </c>
    </row>
    <row r="35" spans="2:11" ht="31.5" x14ac:dyDescent="0.45">
      <c r="B35" s="266" t="s">
        <v>510</v>
      </c>
      <c r="C35" s="261">
        <v>6.8558999999999995E-2</v>
      </c>
      <c r="D35" s="261">
        <v>1.4942E-2</v>
      </c>
      <c r="E35" s="262">
        <f>D35/C35</f>
        <v>0.21794366895666509</v>
      </c>
      <c r="F35" s="250">
        <v>12.48702883</v>
      </c>
      <c r="G35" s="250">
        <v>0.44825099000000002</v>
      </c>
      <c r="H35" s="250">
        <f>F35+G35</f>
        <v>12.93527982</v>
      </c>
      <c r="I35" s="250">
        <f>H35/C35</f>
        <v>188.67369448212489</v>
      </c>
    </row>
    <row r="36" spans="2:11" ht="31.5" x14ac:dyDescent="0.45">
      <c r="B36" s="266" t="s">
        <v>511</v>
      </c>
      <c r="C36" s="261">
        <v>0.49817899999999998</v>
      </c>
      <c r="D36" s="261">
        <v>0.10436100000000001</v>
      </c>
      <c r="E36" s="262">
        <f t="shared" ref="E36:E47" si="0">D36/C36</f>
        <v>0.20948494416665497</v>
      </c>
      <c r="F36" s="250">
        <v>135.93739151</v>
      </c>
      <c r="G36" s="250">
        <v>3.5292690499999999</v>
      </c>
      <c r="H36" s="250">
        <f t="shared" ref="H36:H47" si="1">F36+G36</f>
        <v>139.46666056000001</v>
      </c>
      <c r="I36" s="250">
        <f t="shared" ref="I36:I47" si="2">H36/C36</f>
        <v>279.95290961682451</v>
      </c>
    </row>
    <row r="37" spans="2:11" ht="31.5" x14ac:dyDescent="0.45">
      <c r="B37" s="266" t="s">
        <v>512</v>
      </c>
      <c r="C37" s="261">
        <v>1.6745239999999999</v>
      </c>
      <c r="D37" s="261">
        <v>0.72711999999999999</v>
      </c>
      <c r="E37" s="262">
        <f t="shared" si="0"/>
        <v>0.43422489017774607</v>
      </c>
      <c r="F37" s="250">
        <v>504.27261060000001</v>
      </c>
      <c r="G37" s="250">
        <v>14.61929817</v>
      </c>
      <c r="H37" s="250">
        <f t="shared" si="1"/>
        <v>518.89190876999999</v>
      </c>
      <c r="I37" s="250">
        <f t="shared" si="2"/>
        <v>309.87427398472641</v>
      </c>
    </row>
    <row r="38" spans="2:11" ht="31.5" x14ac:dyDescent="0.45">
      <c r="B38" s="266" t="s">
        <v>513</v>
      </c>
      <c r="C38" s="261">
        <v>2.6448423650000001</v>
      </c>
      <c r="D38" s="261">
        <v>0.65200000000000002</v>
      </c>
      <c r="E38" s="262">
        <f t="shared" si="0"/>
        <v>0.24651752733097196</v>
      </c>
      <c r="F38" s="250">
        <v>685.97326388527722</v>
      </c>
      <c r="G38" s="250">
        <v>22.817803179535634</v>
      </c>
      <c r="H38" s="250">
        <f t="shared" si="1"/>
        <v>708.79106706481286</v>
      </c>
      <c r="I38" s="250">
        <f t="shared" si="2"/>
        <v>267.98990988818832</v>
      </c>
    </row>
    <row r="39" spans="2:11" ht="31.5" x14ac:dyDescent="0.45">
      <c r="B39" s="266" t="s">
        <v>514</v>
      </c>
      <c r="C39" s="261">
        <v>3.8149999999999999</v>
      </c>
      <c r="D39" s="261">
        <v>0.82499999999999996</v>
      </c>
      <c r="E39" s="262">
        <f t="shared" si="0"/>
        <v>0.21625163826998689</v>
      </c>
      <c r="F39" s="250">
        <v>865.5539747413485</v>
      </c>
      <c r="G39" s="250">
        <v>12.356780000000001</v>
      </c>
      <c r="H39" s="250">
        <f t="shared" si="1"/>
        <v>877.91075474134846</v>
      </c>
      <c r="I39" s="250">
        <f t="shared" si="2"/>
        <v>230.12077450625122</v>
      </c>
    </row>
    <row r="40" spans="2:11" ht="31.5" x14ac:dyDescent="0.45">
      <c r="B40" s="266" t="s">
        <v>515</v>
      </c>
      <c r="C40" s="261">
        <v>5.5940000000000003</v>
      </c>
      <c r="D40" s="261">
        <v>1.1183670000000001</v>
      </c>
      <c r="E40" s="262">
        <f t="shared" si="0"/>
        <v>0.19992259563818376</v>
      </c>
      <c r="F40" s="250">
        <v>1089.0415862410143</v>
      </c>
      <c r="G40" s="250">
        <v>44.814423113404821</v>
      </c>
      <c r="H40" s="250">
        <f t="shared" si="1"/>
        <v>1133.8560093544193</v>
      </c>
      <c r="I40" s="250">
        <f t="shared" si="2"/>
        <v>202.69145680272064</v>
      </c>
    </row>
    <row r="41" spans="2:11" ht="31.5" x14ac:dyDescent="0.45">
      <c r="B41" s="266" t="s">
        <v>516</v>
      </c>
      <c r="C41" s="261">
        <v>7.5</v>
      </c>
      <c r="D41" s="261">
        <v>2.1109260000000001</v>
      </c>
      <c r="E41" s="262">
        <f>D41/C41</f>
        <v>0.28145680000000001</v>
      </c>
      <c r="F41" s="250">
        <v>1266.68</v>
      </c>
      <c r="G41" s="250">
        <v>92.2</v>
      </c>
      <c r="H41" s="250">
        <f t="shared" si="1"/>
        <v>1358.88</v>
      </c>
      <c r="I41" s="250">
        <f t="shared" si="2"/>
        <v>181.18400000000003</v>
      </c>
    </row>
    <row r="42" spans="2:11" ht="31.5" x14ac:dyDescent="0.45">
      <c r="B42" s="266" t="s">
        <v>517</v>
      </c>
      <c r="C42" s="261">
        <v>8.36</v>
      </c>
      <c r="D42" s="261">
        <v>2.4830616619999994</v>
      </c>
      <c r="E42" s="262">
        <f t="shared" si="0"/>
        <v>0.29701694521531097</v>
      </c>
      <c r="F42" s="250">
        <v>1362.368909</v>
      </c>
      <c r="G42" s="250">
        <v>112.11153400000001</v>
      </c>
      <c r="H42" s="250">
        <f t="shared" si="1"/>
        <v>1474.4804429999999</v>
      </c>
      <c r="I42" s="250">
        <f t="shared" si="2"/>
        <v>176.37325873205742</v>
      </c>
    </row>
    <row r="43" spans="2:11" ht="31.5" x14ac:dyDescent="0.45">
      <c r="B43" s="266" t="s">
        <v>518</v>
      </c>
      <c r="C43" s="261">
        <v>8.4540000000000006</v>
      </c>
      <c r="D43" s="261">
        <v>2.3996747030000001</v>
      </c>
      <c r="E43" s="262">
        <f t="shared" si="0"/>
        <v>0.28385080470783058</v>
      </c>
      <c r="F43" s="250">
        <v>1408.98</v>
      </c>
      <c r="G43" s="250">
        <v>103.24</v>
      </c>
      <c r="H43" s="250">
        <f t="shared" si="1"/>
        <v>1512.22</v>
      </c>
      <c r="I43" s="250">
        <f t="shared" si="2"/>
        <v>178.87627158741424</v>
      </c>
    </row>
    <row r="44" spans="2:11" ht="31.5" x14ac:dyDescent="0.45">
      <c r="B44" s="266" t="s">
        <v>131</v>
      </c>
      <c r="C44" s="261">
        <v>9.1339873679999997</v>
      </c>
      <c r="D44" s="261">
        <v>1.767064926</v>
      </c>
      <c r="E44" s="262">
        <f t="shared" si="0"/>
        <v>0.19346040834156758</v>
      </c>
      <c r="F44" s="250">
        <v>1501.0820000000001</v>
      </c>
      <c r="G44" s="250">
        <v>86.634</v>
      </c>
      <c r="H44" s="250">
        <f t="shared" si="1"/>
        <v>1587.7160000000001</v>
      </c>
      <c r="I44" s="250">
        <f t="shared" si="2"/>
        <v>173.82507069830231</v>
      </c>
    </row>
    <row r="45" spans="2:11" ht="31.5" x14ac:dyDescent="0.45">
      <c r="B45" s="266" t="s">
        <v>132</v>
      </c>
      <c r="C45" s="261">
        <v>9.1389849999999999</v>
      </c>
      <c r="D45" s="261">
        <v>3.960283</v>
      </c>
      <c r="E45" s="262">
        <f t="shared" si="0"/>
        <v>0.43333947916535587</v>
      </c>
      <c r="F45" s="250">
        <v>1547.001299</v>
      </c>
      <c r="G45" s="250">
        <v>199.26885999999999</v>
      </c>
      <c r="H45" s="250">
        <f t="shared" si="1"/>
        <v>1746.2701589999999</v>
      </c>
      <c r="I45" s="250">
        <f t="shared" si="2"/>
        <v>191.07922367746528</v>
      </c>
    </row>
    <row r="46" spans="2:11" ht="31.5" x14ac:dyDescent="0.45">
      <c r="B46" s="266" t="s">
        <v>109</v>
      </c>
      <c r="C46" s="261">
        <v>7.94</v>
      </c>
      <c r="D46" s="261">
        <v>2.0633517870000002</v>
      </c>
      <c r="E46" s="262">
        <f t="shared" si="0"/>
        <v>0.25986798324937027</v>
      </c>
      <c r="F46" s="250">
        <v>1451.8931600000001</v>
      </c>
      <c r="G46" s="250">
        <v>104.98424183</v>
      </c>
      <c r="H46" s="250">
        <f t="shared" si="1"/>
        <v>1556.8774018300001</v>
      </c>
      <c r="I46" s="250">
        <f t="shared" si="2"/>
        <v>196.08027730856423</v>
      </c>
    </row>
    <row r="47" spans="2:11" ht="31.5" x14ac:dyDescent="0.45">
      <c r="B47" s="266" t="s">
        <v>110</v>
      </c>
      <c r="C47" s="261">
        <v>8.8974343170000001</v>
      </c>
      <c r="D47" s="261">
        <v>1.279251227</v>
      </c>
      <c r="E47" s="262">
        <f t="shared" si="0"/>
        <v>0.14377754096546483</v>
      </c>
      <c r="F47" s="250">
        <v>1634.27</v>
      </c>
      <c r="G47" s="250">
        <v>80.73</v>
      </c>
      <c r="H47" s="250">
        <f t="shared" si="1"/>
        <v>1715</v>
      </c>
      <c r="I47" s="250">
        <f t="shared" si="2"/>
        <v>192.75219562151898</v>
      </c>
    </row>
    <row r="48" spans="2:11" ht="31.5" x14ac:dyDescent="0.45">
      <c r="B48" s="266" t="s">
        <v>111</v>
      </c>
      <c r="C48" s="261">
        <v>8.3411058400000009</v>
      </c>
      <c r="D48" s="261">
        <v>1.3173425080000001</v>
      </c>
      <c r="E48" s="262">
        <f>D48/C48</f>
        <v>0.15793379598214041</v>
      </c>
      <c r="F48" s="250">
        <v>1761.710775</v>
      </c>
      <c r="G48" s="250">
        <v>78.425550000000001</v>
      </c>
      <c r="H48" s="250">
        <f>F48+G48</f>
        <v>1840.1363249999999</v>
      </c>
      <c r="I48" s="250">
        <f>H48/C48</f>
        <v>220.61059532125535</v>
      </c>
      <c r="J48" s="19"/>
      <c r="K48" s="19"/>
    </row>
    <row r="49" spans="2:11" ht="31.5" x14ac:dyDescent="0.45">
      <c r="B49" s="266" t="s">
        <v>112</v>
      </c>
      <c r="C49" s="261">
        <v>7.9667593209999996</v>
      </c>
      <c r="D49" s="261">
        <v>1.465733634</v>
      </c>
      <c r="E49" s="262">
        <f>D49/C49</f>
        <v>0.1839811615918151</v>
      </c>
      <c r="F49" s="250">
        <v>1732.08215148</v>
      </c>
      <c r="G49" s="250">
        <v>94.088277430000005</v>
      </c>
      <c r="H49" s="250">
        <f>F49+G49</f>
        <v>1826.1704289100001</v>
      </c>
      <c r="I49" s="250">
        <f>H49/C49</f>
        <v>229.22374774097938</v>
      </c>
      <c r="J49" s="47"/>
      <c r="K49" s="47"/>
    </row>
    <row r="50" spans="2:11" ht="15.75" x14ac:dyDescent="0.45">
      <c r="B50" s="258" t="s">
        <v>133</v>
      </c>
      <c r="C50" s="263">
        <f>SUM(C35:C49)</f>
        <v>90.027376211000004</v>
      </c>
      <c r="D50" s="263">
        <f>SUM(D35:D49)</f>
        <v>22.288479446999997</v>
      </c>
      <c r="E50" s="264">
        <f>D50/C50</f>
        <v>0.24757446440249223</v>
      </c>
      <c r="F50" s="265">
        <f>SUM(F35:F49)</f>
        <v>16959.334150287639</v>
      </c>
      <c r="G50" s="265">
        <f>SUM(G35:G49)</f>
        <v>1050.2682877629404</v>
      </c>
      <c r="H50" s="265">
        <f>SUM(H35:H49)</f>
        <v>18009.602438050581</v>
      </c>
      <c r="I50" s="265">
        <f>H50/C50</f>
        <v>200.04584378690441</v>
      </c>
    </row>
    <row r="51" spans="2:11" ht="15.75" x14ac:dyDescent="0.5">
      <c r="B51" s="80"/>
      <c r="C51" s="80"/>
      <c r="D51" s="103"/>
      <c r="E51" s="80"/>
      <c r="F51" s="80"/>
      <c r="G51" s="80"/>
      <c r="H51" s="115"/>
      <c r="I51" s="80"/>
    </row>
    <row r="52" spans="2:11" ht="15.75" x14ac:dyDescent="0.5">
      <c r="B52" s="102" t="s">
        <v>43</v>
      </c>
      <c r="C52" s="103"/>
      <c r="D52" s="80"/>
      <c r="E52" s="80"/>
      <c r="F52" s="80"/>
      <c r="G52" s="80"/>
      <c r="H52" s="116"/>
      <c r="I52" s="80"/>
    </row>
    <row r="53" spans="2:11" ht="15.75" x14ac:dyDescent="0.5">
      <c r="B53" s="80"/>
      <c r="C53" s="80"/>
      <c r="D53" s="80"/>
      <c r="E53" s="80"/>
      <c r="F53" s="80"/>
      <c r="G53" s="80"/>
      <c r="H53" s="116"/>
      <c r="I53" s="80"/>
    </row>
  </sheetData>
  <hyperlinks>
    <hyperlink ref="B52" location="Information!A1" display="Return to information tab" xr:uid="{64554505-661C-49C1-846B-49E08347C686}"/>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E639A-39CC-40EC-85CD-0D1FFDCC3965}">
  <sheetPr>
    <tabColor rgb="FF079448"/>
    <pageSetUpPr autoPageBreaks="0"/>
  </sheetPr>
  <dimension ref="B5:I57"/>
  <sheetViews>
    <sheetView showGridLines="0" zoomScaleNormal="100" workbookViewId="0"/>
  </sheetViews>
  <sheetFormatPr defaultRowHeight="14.25" x14ac:dyDescent="0.45"/>
  <cols>
    <col min="1" max="1" width="2.265625" customWidth="1"/>
    <col min="2" max="2" width="17" customWidth="1"/>
    <col min="3" max="3" width="12" customWidth="1"/>
    <col min="4" max="4" width="10.265625" customWidth="1"/>
    <col min="5" max="5" width="13.1328125" customWidth="1"/>
    <col min="6" max="6" width="17" customWidth="1"/>
    <col min="7" max="7" width="16.3984375" customWidth="1"/>
    <col min="8" max="8" width="16.1328125" customWidth="1"/>
    <col min="9" max="9" width="14.1328125" customWidth="1"/>
    <col min="10" max="10" width="28.86328125" customWidth="1"/>
    <col min="11" max="11" width="30.265625" customWidth="1"/>
    <col min="12" max="12" width="30.86328125"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2:6" ht="18" x14ac:dyDescent="0.5">
      <c r="B5" s="132" t="s">
        <v>134</v>
      </c>
      <c r="C5" s="80"/>
      <c r="D5" s="80"/>
      <c r="E5" s="80"/>
      <c r="F5" s="80"/>
    </row>
    <row r="6" spans="2:6" ht="15.75" x14ac:dyDescent="0.5">
      <c r="B6" s="61"/>
      <c r="C6" s="80"/>
      <c r="D6" s="80"/>
      <c r="E6" s="80"/>
      <c r="F6" s="80"/>
    </row>
    <row r="7" spans="2:6" ht="15.75" x14ac:dyDescent="0.5">
      <c r="B7" s="60" t="s">
        <v>450</v>
      </c>
      <c r="C7" s="80"/>
      <c r="D7" s="80"/>
      <c r="E7" s="80"/>
      <c r="F7" s="80"/>
    </row>
    <row r="8" spans="2:6" ht="15.75" x14ac:dyDescent="0.5">
      <c r="B8" s="106" t="s">
        <v>451</v>
      </c>
      <c r="C8" s="80"/>
      <c r="D8" s="80"/>
      <c r="E8" s="80"/>
      <c r="F8" s="80"/>
    </row>
    <row r="9" spans="2:6" ht="15.75" x14ac:dyDescent="0.5">
      <c r="B9" s="106" t="s">
        <v>452</v>
      </c>
      <c r="C9" s="80"/>
      <c r="D9" s="80"/>
      <c r="E9" s="80"/>
      <c r="F9" s="80"/>
    </row>
    <row r="10" spans="2:6" ht="15.75" x14ac:dyDescent="0.5">
      <c r="B10" s="106" t="s">
        <v>453</v>
      </c>
      <c r="C10" s="80"/>
      <c r="D10" s="80"/>
      <c r="E10" s="80"/>
      <c r="F10" s="80"/>
    </row>
    <row r="11" spans="2:6" x14ac:dyDescent="0.45">
      <c r="B11" s="5"/>
    </row>
    <row r="12" spans="2:6" x14ac:dyDescent="0.45">
      <c r="B12" s="4"/>
    </row>
    <row r="13" spans="2:6" x14ac:dyDescent="0.45">
      <c r="B13" s="4"/>
    </row>
    <row r="23" spans="9:9" x14ac:dyDescent="0.45">
      <c r="I23" s="13"/>
    </row>
    <row r="26" spans="9:9" x14ac:dyDescent="0.45">
      <c r="I26" s="13"/>
    </row>
    <row r="33" spans="2:9" x14ac:dyDescent="0.45">
      <c r="E33" s="7"/>
    </row>
    <row r="38" spans="2:9" ht="31.5" x14ac:dyDescent="0.45">
      <c r="B38" s="162" t="s">
        <v>114</v>
      </c>
      <c r="C38" s="190" t="s">
        <v>115</v>
      </c>
      <c r="D38" s="190" t="s">
        <v>116</v>
      </c>
      <c r="E38" s="190" t="s">
        <v>117</v>
      </c>
      <c r="F38" s="190" t="s">
        <v>118</v>
      </c>
      <c r="G38" s="190" t="s">
        <v>119</v>
      </c>
      <c r="H38" s="190" t="s">
        <v>120</v>
      </c>
      <c r="I38" s="190" t="s">
        <v>121</v>
      </c>
    </row>
    <row r="39" spans="2:9" ht="31.5" x14ac:dyDescent="0.45">
      <c r="B39" s="246" t="s">
        <v>519</v>
      </c>
      <c r="C39" s="247">
        <v>6.8558999999999995E-2</v>
      </c>
      <c r="D39" s="247">
        <v>1.4942E-2</v>
      </c>
      <c r="E39" s="248">
        <f>D39/C39</f>
        <v>0.21794366895666509</v>
      </c>
      <c r="F39" s="249">
        <v>12.48702883</v>
      </c>
      <c r="G39" s="249">
        <v>0.44825099000000002</v>
      </c>
      <c r="H39" s="249">
        <f>F39+G39</f>
        <v>12.93527982</v>
      </c>
      <c r="I39" s="249">
        <f>H39/C39</f>
        <v>188.67369448212489</v>
      </c>
    </row>
    <row r="40" spans="2:9" ht="31.5" x14ac:dyDescent="0.45">
      <c r="B40" s="246" t="s">
        <v>511</v>
      </c>
      <c r="C40" s="247">
        <v>0.49817899999999998</v>
      </c>
      <c r="D40" s="247">
        <v>0.10436100000000001</v>
      </c>
      <c r="E40" s="248">
        <f t="shared" ref="E40:E52" si="0">D40/C40</f>
        <v>0.20948494416665497</v>
      </c>
      <c r="F40" s="249">
        <v>135.93739151</v>
      </c>
      <c r="G40" s="249">
        <v>3.5292690499999999</v>
      </c>
      <c r="H40" s="249">
        <f t="shared" ref="H40:H52" si="1">F40+G40</f>
        <v>139.46666056000001</v>
      </c>
      <c r="I40" s="249">
        <f t="shared" ref="I40:I52" si="2">H40/C40</f>
        <v>279.95290961682451</v>
      </c>
    </row>
    <row r="41" spans="2:9" ht="31.5" x14ac:dyDescent="0.45">
      <c r="B41" s="246" t="s">
        <v>512</v>
      </c>
      <c r="C41" s="247">
        <v>1.6745239999999999</v>
      </c>
      <c r="D41" s="247">
        <v>0.72711999999999999</v>
      </c>
      <c r="E41" s="248">
        <f t="shared" si="0"/>
        <v>0.43422489017774607</v>
      </c>
      <c r="F41" s="249">
        <v>504.27261060000001</v>
      </c>
      <c r="G41" s="249">
        <v>14.61929817</v>
      </c>
      <c r="H41" s="249">
        <f t="shared" si="1"/>
        <v>518.89190876999999</v>
      </c>
      <c r="I41" s="249">
        <f t="shared" si="2"/>
        <v>309.87427398472641</v>
      </c>
    </row>
    <row r="42" spans="2:9" ht="31.5" x14ac:dyDescent="0.45">
      <c r="B42" s="246" t="s">
        <v>513</v>
      </c>
      <c r="C42" s="247">
        <v>2.6448423650000001</v>
      </c>
      <c r="D42" s="247">
        <v>0.65200000000000002</v>
      </c>
      <c r="E42" s="248">
        <f t="shared" si="0"/>
        <v>0.24651752733097196</v>
      </c>
      <c r="F42" s="249">
        <v>685.97326388527722</v>
      </c>
      <c r="G42" s="249">
        <v>22.817803179535634</v>
      </c>
      <c r="H42" s="249">
        <f t="shared" si="1"/>
        <v>708.79106706481286</v>
      </c>
      <c r="I42" s="249">
        <f t="shared" si="2"/>
        <v>267.98990988818832</v>
      </c>
    </row>
    <row r="43" spans="2:9" ht="31.5" x14ac:dyDescent="0.45">
      <c r="B43" s="246" t="s">
        <v>514</v>
      </c>
      <c r="C43" s="247">
        <v>3.8149999999999999</v>
      </c>
      <c r="D43" s="247">
        <v>0.82499999999999996</v>
      </c>
      <c r="E43" s="248">
        <f t="shared" si="0"/>
        <v>0.21625163826998689</v>
      </c>
      <c r="F43" s="249">
        <v>865.5539747413485</v>
      </c>
      <c r="G43" s="249">
        <v>12.356780000000001</v>
      </c>
      <c r="H43" s="249">
        <f t="shared" si="1"/>
        <v>877.91075474134846</v>
      </c>
      <c r="I43" s="249">
        <f t="shared" si="2"/>
        <v>230.12077450625122</v>
      </c>
    </row>
    <row r="44" spans="2:9" ht="31.5" x14ac:dyDescent="0.45">
      <c r="B44" s="246" t="s">
        <v>515</v>
      </c>
      <c r="C44" s="247">
        <v>5.5940000000000003</v>
      </c>
      <c r="D44" s="247">
        <v>1.1183670000000001</v>
      </c>
      <c r="E44" s="248">
        <f t="shared" si="0"/>
        <v>0.19992259563818376</v>
      </c>
      <c r="F44" s="249">
        <v>1089.0415862410143</v>
      </c>
      <c r="G44" s="249">
        <v>44.814423113404821</v>
      </c>
      <c r="H44" s="249">
        <f t="shared" si="1"/>
        <v>1133.8560093544193</v>
      </c>
      <c r="I44" s="249">
        <f t="shared" si="2"/>
        <v>202.69145680272064</v>
      </c>
    </row>
    <row r="45" spans="2:9" ht="31.5" x14ac:dyDescent="0.45">
      <c r="B45" s="246" t="s">
        <v>516</v>
      </c>
      <c r="C45" s="247">
        <v>7.5</v>
      </c>
      <c r="D45" s="247">
        <v>2.1109260000000001</v>
      </c>
      <c r="E45" s="248">
        <f t="shared" si="0"/>
        <v>0.28145680000000001</v>
      </c>
      <c r="F45" s="249">
        <v>1266.68</v>
      </c>
      <c r="G45" s="249">
        <v>92.2</v>
      </c>
      <c r="H45" s="249">
        <f t="shared" si="1"/>
        <v>1358.88</v>
      </c>
      <c r="I45" s="249">
        <f t="shared" si="2"/>
        <v>181.18400000000003</v>
      </c>
    </row>
    <row r="46" spans="2:9" ht="31.5" x14ac:dyDescent="0.45">
      <c r="B46" s="246" t="s">
        <v>517</v>
      </c>
      <c r="C46" s="247">
        <v>8.36</v>
      </c>
      <c r="D46" s="247">
        <v>2.4830616619999994</v>
      </c>
      <c r="E46" s="248">
        <f t="shared" si="0"/>
        <v>0.29701694521531097</v>
      </c>
      <c r="F46" s="249">
        <v>1362.368909</v>
      </c>
      <c r="G46" s="249">
        <v>112.11153400000001</v>
      </c>
      <c r="H46" s="249">
        <f t="shared" si="1"/>
        <v>1474.4804429999999</v>
      </c>
      <c r="I46" s="249">
        <f t="shared" si="2"/>
        <v>176.37325873205742</v>
      </c>
    </row>
    <row r="47" spans="2:9" ht="31.5" x14ac:dyDescent="0.45">
      <c r="B47" s="246" t="s">
        <v>520</v>
      </c>
      <c r="C47" s="247">
        <v>8.4540000000000006</v>
      </c>
      <c r="D47" s="247">
        <v>2.3996747030000001</v>
      </c>
      <c r="E47" s="248">
        <f t="shared" si="0"/>
        <v>0.28385080470783058</v>
      </c>
      <c r="F47" s="249">
        <v>1408.98</v>
      </c>
      <c r="G47" s="249">
        <v>103.24</v>
      </c>
      <c r="H47" s="249">
        <f t="shared" si="1"/>
        <v>1512.22</v>
      </c>
      <c r="I47" s="249">
        <f t="shared" si="2"/>
        <v>178.87627158741424</v>
      </c>
    </row>
    <row r="48" spans="2:9" ht="31.5" x14ac:dyDescent="0.45">
      <c r="B48" s="246" t="s">
        <v>131</v>
      </c>
      <c r="C48" s="247">
        <v>9.1339873679999997</v>
      </c>
      <c r="D48" s="247">
        <v>1.767064926</v>
      </c>
      <c r="E48" s="248">
        <f t="shared" si="0"/>
        <v>0.19346040834156758</v>
      </c>
      <c r="F48" s="249">
        <v>1501.0820000000001</v>
      </c>
      <c r="G48" s="249">
        <v>86.634</v>
      </c>
      <c r="H48" s="249">
        <f t="shared" si="1"/>
        <v>1587.7160000000001</v>
      </c>
      <c r="I48" s="249">
        <f t="shared" si="2"/>
        <v>173.82507069830231</v>
      </c>
    </row>
    <row r="49" spans="2:9" ht="31.5" x14ac:dyDescent="0.45">
      <c r="B49" s="246" t="s">
        <v>132</v>
      </c>
      <c r="C49" s="247">
        <v>9.1389849999999999</v>
      </c>
      <c r="D49" s="247">
        <v>3.960283</v>
      </c>
      <c r="E49" s="248">
        <f t="shared" si="0"/>
        <v>0.43333947916535587</v>
      </c>
      <c r="F49" s="249">
        <v>1547.001299</v>
      </c>
      <c r="G49" s="249">
        <v>199.26885999999999</v>
      </c>
      <c r="H49" s="249">
        <f t="shared" si="1"/>
        <v>1746.2701589999999</v>
      </c>
      <c r="I49" s="249">
        <f t="shared" si="2"/>
        <v>191.07922367746528</v>
      </c>
    </row>
    <row r="50" spans="2:9" ht="31.5" x14ac:dyDescent="0.45">
      <c r="B50" s="246" t="s">
        <v>109</v>
      </c>
      <c r="C50" s="247">
        <v>7.94</v>
      </c>
      <c r="D50" s="247">
        <v>2.0633517870000002</v>
      </c>
      <c r="E50" s="248">
        <f t="shared" si="0"/>
        <v>0.25986798324937027</v>
      </c>
      <c r="F50" s="249">
        <v>1451.8931600000001</v>
      </c>
      <c r="G50" s="249">
        <v>104.98424183</v>
      </c>
      <c r="H50" s="249">
        <f t="shared" si="1"/>
        <v>1556.8774018300001</v>
      </c>
      <c r="I50" s="249">
        <f t="shared" si="2"/>
        <v>196.08027730856423</v>
      </c>
    </row>
    <row r="51" spans="2:9" ht="31.5" x14ac:dyDescent="0.45">
      <c r="B51" s="246" t="s">
        <v>110</v>
      </c>
      <c r="C51" s="247">
        <v>8.8974343170000001</v>
      </c>
      <c r="D51" s="247">
        <v>1.279251227</v>
      </c>
      <c r="E51" s="248">
        <f t="shared" si="0"/>
        <v>0.14377754096546483</v>
      </c>
      <c r="F51" s="249">
        <v>1634.27</v>
      </c>
      <c r="G51" s="249">
        <v>80.73</v>
      </c>
      <c r="H51" s="249">
        <f t="shared" si="1"/>
        <v>1715</v>
      </c>
      <c r="I51" s="249">
        <f t="shared" si="2"/>
        <v>192.75219562151898</v>
      </c>
    </row>
    <row r="52" spans="2:9" ht="31.5" x14ac:dyDescent="0.45">
      <c r="B52" s="246" t="s">
        <v>111</v>
      </c>
      <c r="C52" s="247">
        <v>8.3411058400000009</v>
      </c>
      <c r="D52" s="247">
        <v>1.3173425080000001</v>
      </c>
      <c r="E52" s="248">
        <f t="shared" si="0"/>
        <v>0.15793379598214041</v>
      </c>
      <c r="F52" s="250">
        <v>1761.710775</v>
      </c>
      <c r="G52" s="249">
        <v>78.425550000000001</v>
      </c>
      <c r="H52" s="249">
        <f t="shared" si="1"/>
        <v>1840.1363249999999</v>
      </c>
      <c r="I52" s="249">
        <f t="shared" si="2"/>
        <v>220.61059532125535</v>
      </c>
    </row>
    <row r="53" spans="2:9" ht="31.5" x14ac:dyDescent="0.45">
      <c r="B53" s="246" t="s">
        <v>112</v>
      </c>
      <c r="C53" s="247">
        <v>7.9667593209999996</v>
      </c>
      <c r="D53" s="247">
        <v>1.465733634</v>
      </c>
      <c r="E53" s="248">
        <f t="shared" ref="E53" si="3">D53/C53</f>
        <v>0.1839811615918151</v>
      </c>
      <c r="F53" s="250">
        <v>1732.08215148</v>
      </c>
      <c r="G53" s="249">
        <v>94.088277430000005</v>
      </c>
      <c r="H53" s="249">
        <f t="shared" ref="H53" si="4">F53+G53</f>
        <v>1826.1704289100001</v>
      </c>
      <c r="I53" s="249">
        <f t="shared" ref="I53" si="5">H53/C53</f>
        <v>229.22374774097938</v>
      </c>
    </row>
    <row r="54" spans="2:9" ht="15.75" x14ac:dyDescent="0.5">
      <c r="B54" s="156" t="s">
        <v>133</v>
      </c>
      <c r="C54" s="168">
        <f>SUM(C39:C53)</f>
        <v>90.027376211000004</v>
      </c>
      <c r="D54" s="168">
        <f>SUM(D39:D53)</f>
        <v>22.288479446999997</v>
      </c>
      <c r="E54" s="169">
        <f>D54/C54</f>
        <v>0.24757446440249223</v>
      </c>
      <c r="F54" s="170">
        <f>SUM(F39:F53)</f>
        <v>16959.334150287639</v>
      </c>
      <c r="G54" s="171">
        <f>SUM(G39:G53)</f>
        <v>1050.2682877629404</v>
      </c>
      <c r="H54" s="171">
        <f>SUM(H39:H53)</f>
        <v>18009.602438050581</v>
      </c>
      <c r="I54" s="171">
        <f>H54/C54</f>
        <v>200.04584378690441</v>
      </c>
    </row>
    <row r="55" spans="2:9" ht="15.75" x14ac:dyDescent="0.5">
      <c r="B55" s="80"/>
      <c r="C55" s="80"/>
      <c r="D55" s="103"/>
      <c r="E55" s="80"/>
      <c r="F55" s="80"/>
      <c r="G55" s="80"/>
      <c r="H55" s="115"/>
      <c r="I55" s="80"/>
    </row>
    <row r="56" spans="2:9" ht="15.75" x14ac:dyDescent="0.5">
      <c r="B56" s="102" t="s">
        <v>43</v>
      </c>
      <c r="C56" s="103"/>
      <c r="D56" s="80"/>
      <c r="E56" s="80"/>
      <c r="F56" s="80"/>
      <c r="G56" s="80"/>
      <c r="H56" s="116"/>
      <c r="I56" s="80"/>
    </row>
    <row r="57" spans="2:9" x14ac:dyDescent="0.45">
      <c r="H57" s="48"/>
    </row>
  </sheetData>
  <hyperlinks>
    <hyperlink ref="B56" location="Information!A1" display="Return to information tab" xr:uid="{CA6DB597-BDE5-4CFD-8669-A6F98C760D67}"/>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3086D-F244-433F-8BEA-A13EC709AD24}">
  <sheetPr>
    <tabColor rgb="FF079448"/>
  </sheetPr>
  <dimension ref="B5:J55"/>
  <sheetViews>
    <sheetView showGridLines="0" zoomScaleNormal="100" workbookViewId="0"/>
  </sheetViews>
  <sheetFormatPr defaultRowHeight="14.25" x14ac:dyDescent="0.45"/>
  <cols>
    <col min="1" max="1" width="2.265625" customWidth="1"/>
    <col min="2" max="2" width="17.86328125" customWidth="1"/>
    <col min="3" max="3" width="16.59765625" customWidth="1"/>
    <col min="4" max="4" width="19.265625" customWidth="1"/>
    <col min="5" max="5" width="20.265625" customWidth="1"/>
    <col min="6" max="6" width="15.1328125" customWidth="1"/>
    <col min="7" max="7" width="17.265625" customWidth="1"/>
    <col min="8" max="8" width="10.59765625" customWidth="1"/>
  </cols>
  <sheetData>
    <row r="5" spans="2:2" ht="18" x14ac:dyDescent="0.55000000000000004">
      <c r="B5" s="181" t="s">
        <v>135</v>
      </c>
    </row>
    <row r="6" spans="2:2" x14ac:dyDescent="0.45">
      <c r="B6" s="1"/>
    </row>
    <row r="7" spans="2:2" ht="15.75" x14ac:dyDescent="0.5">
      <c r="B7" s="60" t="s">
        <v>454</v>
      </c>
    </row>
    <row r="8" spans="2:2" ht="15.75" x14ac:dyDescent="0.5">
      <c r="B8" s="60" t="s">
        <v>455</v>
      </c>
    </row>
    <row r="9" spans="2:2" ht="15.75" x14ac:dyDescent="0.5">
      <c r="B9" s="60" t="s">
        <v>456</v>
      </c>
    </row>
    <row r="10" spans="2:2" x14ac:dyDescent="0.45">
      <c r="B10" s="57"/>
    </row>
    <row r="11" spans="2:2" x14ac:dyDescent="0.45">
      <c r="B11" s="57"/>
    </row>
    <row r="12" spans="2:2" x14ac:dyDescent="0.45">
      <c r="B12" s="57"/>
    </row>
    <row r="13" spans="2:2" x14ac:dyDescent="0.45">
      <c r="B13" s="8"/>
    </row>
    <row r="14" spans="2:2" x14ac:dyDescent="0.45">
      <c r="B14" s="57"/>
    </row>
    <row r="15" spans="2:2" x14ac:dyDescent="0.45">
      <c r="B15" s="57"/>
    </row>
    <row r="16" spans="2:2" x14ac:dyDescent="0.45">
      <c r="B16" s="8"/>
    </row>
    <row r="32" spans="2:7" ht="30" customHeight="1" x14ac:dyDescent="0.45">
      <c r="B32" s="172" t="s">
        <v>114</v>
      </c>
      <c r="C32" s="173" t="s">
        <v>136</v>
      </c>
      <c r="D32" s="173" t="s">
        <v>137</v>
      </c>
      <c r="E32" s="173" t="s">
        <v>138</v>
      </c>
      <c r="F32" s="173" t="s">
        <v>139</v>
      </c>
      <c r="G32" s="173" t="s">
        <v>140</v>
      </c>
    </row>
    <row r="33" spans="2:10" ht="15.75" x14ac:dyDescent="0.5">
      <c r="B33" s="167" t="s">
        <v>122</v>
      </c>
      <c r="C33" s="174">
        <v>12.48702883</v>
      </c>
      <c r="D33" s="174">
        <v>0.35745307999999998</v>
      </c>
      <c r="E33" s="174">
        <v>9.0797910000000037E-2</v>
      </c>
      <c r="F33" s="174">
        <v>2.0445600000000002</v>
      </c>
      <c r="G33" s="175">
        <f>SUM(C33:F33)</f>
        <v>14.979839819999999</v>
      </c>
    </row>
    <row r="34" spans="2:10" ht="15.75" x14ac:dyDescent="0.5">
      <c r="B34" s="167" t="s">
        <v>123</v>
      </c>
      <c r="C34" s="174">
        <v>135.93739150643634</v>
      </c>
      <c r="D34" s="174">
        <v>3.1376460599650038</v>
      </c>
      <c r="E34" s="174">
        <v>0.39162299003499612</v>
      </c>
      <c r="F34" s="174">
        <v>15.827254999999999</v>
      </c>
      <c r="G34" s="175">
        <f t="shared" ref="G34:G41" si="0">SUM(C34:F34)</f>
        <v>155.29391555643633</v>
      </c>
    </row>
    <row r="35" spans="2:10" ht="15.75" x14ac:dyDescent="0.5">
      <c r="B35" s="167" t="s">
        <v>124</v>
      </c>
      <c r="C35" s="174">
        <v>504.27261060000001</v>
      </c>
      <c r="D35" s="174">
        <v>13.839371740000001</v>
      </c>
      <c r="E35" s="174">
        <v>0.77992642999999973</v>
      </c>
      <c r="F35" s="174">
        <v>6.0851999999999995</v>
      </c>
      <c r="G35" s="175">
        <f t="shared" si="0"/>
        <v>524.97710877000009</v>
      </c>
    </row>
    <row r="36" spans="2:10" ht="15.75" x14ac:dyDescent="0.5">
      <c r="B36" s="167" t="s">
        <v>125</v>
      </c>
      <c r="C36" s="174">
        <v>685.97326388527733</v>
      </c>
      <c r="D36" s="174">
        <v>21.302774492521326</v>
      </c>
      <c r="E36" s="174">
        <v>1.5150286870143077</v>
      </c>
      <c r="F36" s="174">
        <v>9.2647700000000004</v>
      </c>
      <c r="G36" s="175">
        <f t="shared" si="0"/>
        <v>718.05583706481298</v>
      </c>
    </row>
    <row r="37" spans="2:10" ht="15.75" x14ac:dyDescent="0.5">
      <c r="B37" s="167" t="s">
        <v>126</v>
      </c>
      <c r="C37" s="174">
        <v>850.82354355999985</v>
      </c>
      <c r="D37" s="174">
        <v>29.791684020000002</v>
      </c>
      <c r="E37" s="174">
        <v>2.201822159999999</v>
      </c>
      <c r="F37" s="174">
        <v>12.356780000000001</v>
      </c>
      <c r="G37" s="175">
        <f t="shared" si="0"/>
        <v>895.17382973999986</v>
      </c>
    </row>
    <row r="38" spans="2:10" ht="15.75" x14ac:dyDescent="0.5">
      <c r="B38" s="167" t="s">
        <v>127</v>
      </c>
      <c r="C38" s="174">
        <v>1089.0415862410143</v>
      </c>
      <c r="D38" s="174">
        <v>40.083237265452759</v>
      </c>
      <c r="E38" s="174">
        <v>4.7311858479520623</v>
      </c>
      <c r="F38" s="174">
        <v>16.800380000000001</v>
      </c>
      <c r="G38" s="175">
        <f t="shared" si="0"/>
        <v>1150.6563893544189</v>
      </c>
    </row>
    <row r="39" spans="2:10" ht="15.75" x14ac:dyDescent="0.5">
      <c r="B39" s="167" t="s">
        <v>128</v>
      </c>
      <c r="C39" s="174">
        <v>1267</v>
      </c>
      <c r="D39" s="174">
        <v>49</v>
      </c>
      <c r="E39" s="174">
        <v>43.2</v>
      </c>
      <c r="F39" s="174">
        <v>16</v>
      </c>
      <c r="G39" s="175">
        <f t="shared" si="0"/>
        <v>1375.2</v>
      </c>
    </row>
    <row r="40" spans="2:10" ht="15.75" x14ac:dyDescent="0.5">
      <c r="B40" s="167" t="s">
        <v>129</v>
      </c>
      <c r="C40" s="174">
        <v>1362.3689086099996</v>
      </c>
      <c r="D40" s="174">
        <v>49.625137169999995</v>
      </c>
      <c r="E40" s="174">
        <v>62.486396830000011</v>
      </c>
      <c r="F40" s="174">
        <v>16.605485000000002</v>
      </c>
      <c r="G40" s="175">
        <f t="shared" si="0"/>
        <v>1491.0859276099998</v>
      </c>
    </row>
    <row r="41" spans="2:10" ht="15.75" x14ac:dyDescent="0.5">
      <c r="B41" s="167" t="s">
        <v>130</v>
      </c>
      <c r="C41" s="174">
        <v>1408.9815885800001</v>
      </c>
      <c r="D41" s="174">
        <v>55.517774709999998</v>
      </c>
      <c r="E41" s="174">
        <v>47.722225289999997</v>
      </c>
      <c r="F41" s="174">
        <v>17.230225000000001</v>
      </c>
      <c r="G41" s="175">
        <f t="shared" si="0"/>
        <v>1529.4518135800001</v>
      </c>
    </row>
    <row r="42" spans="2:10" ht="15.75" x14ac:dyDescent="0.5">
      <c r="B42" s="167" t="s">
        <v>141</v>
      </c>
      <c r="C42" s="174">
        <v>1501.0820000000001</v>
      </c>
      <c r="D42" s="174">
        <v>58</v>
      </c>
      <c r="E42" s="174">
        <v>28.634</v>
      </c>
      <c r="F42" s="174">
        <v>18</v>
      </c>
      <c r="G42" s="175">
        <f>SUM(C42:F42)</f>
        <v>1605.7160000000001</v>
      </c>
    </row>
    <row r="43" spans="2:10" ht="15.75" x14ac:dyDescent="0.5">
      <c r="B43" s="167" t="s">
        <v>142</v>
      </c>
      <c r="C43" s="174">
        <v>1547.001</v>
      </c>
      <c r="D43" s="174">
        <v>60.262747410000003</v>
      </c>
      <c r="E43" s="174">
        <v>139.00611258999999</v>
      </c>
      <c r="F43" s="174">
        <v>17.499645000000001</v>
      </c>
      <c r="G43" s="175">
        <f>SUM(C43:F43)</f>
        <v>1763.769505</v>
      </c>
      <c r="I43" s="44"/>
    </row>
    <row r="44" spans="2:10" ht="15.75" x14ac:dyDescent="0.5">
      <c r="B44" s="167" t="s">
        <v>143</v>
      </c>
      <c r="C44" s="174">
        <v>1451.893</v>
      </c>
      <c r="D44" s="174">
        <v>59.74</v>
      </c>
      <c r="E44" s="174">
        <v>45.24</v>
      </c>
      <c r="F44" s="174">
        <v>17.899999999999999</v>
      </c>
      <c r="G44" s="175">
        <f>SUM(C44:F44)</f>
        <v>1574.7730000000001</v>
      </c>
      <c r="H44" s="27"/>
    </row>
    <row r="45" spans="2:10" ht="15.75" x14ac:dyDescent="0.5">
      <c r="B45" s="167" t="s">
        <v>144</v>
      </c>
      <c r="C45" s="174">
        <v>1634.270417</v>
      </c>
      <c r="D45" s="174">
        <v>65.177180509999999</v>
      </c>
      <c r="E45" s="174">
        <v>15.556100730000001</v>
      </c>
      <c r="F45" s="174">
        <v>17.482195000000001</v>
      </c>
      <c r="G45" s="175">
        <f>SUM(C45:F45)</f>
        <v>1732.48589324</v>
      </c>
      <c r="H45" s="43"/>
    </row>
    <row r="46" spans="2:10" ht="15.75" x14ac:dyDescent="0.5">
      <c r="B46" s="167" t="s">
        <v>145</v>
      </c>
      <c r="C46" s="174">
        <v>1761.710775</v>
      </c>
      <c r="D46" s="174">
        <v>66.402586170000006</v>
      </c>
      <c r="E46" s="174">
        <v>12.02296389</v>
      </c>
      <c r="F46" s="174">
        <v>17.68355</v>
      </c>
      <c r="G46" s="175">
        <v>1857.819857</v>
      </c>
      <c r="H46" s="44"/>
    </row>
    <row r="47" spans="2:10" ht="15.75" x14ac:dyDescent="0.5">
      <c r="B47" s="167" t="s">
        <v>146</v>
      </c>
      <c r="C47" s="174">
        <v>1732.08215148</v>
      </c>
      <c r="D47" s="174">
        <v>62.983161719999998</v>
      </c>
      <c r="E47" s="174">
        <v>31.10511571</v>
      </c>
      <c r="F47" s="174">
        <v>17.538180000000001</v>
      </c>
      <c r="G47" s="333">
        <v>1843.7086089100001</v>
      </c>
      <c r="H47" s="44"/>
      <c r="I47" s="44"/>
      <c r="J47" s="18"/>
    </row>
    <row r="48" spans="2:10" ht="15.75" x14ac:dyDescent="0.5">
      <c r="B48" s="156" t="s">
        <v>133</v>
      </c>
      <c r="C48" s="175">
        <f>SUM(C33:C47)</f>
        <v>16944.925265292728</v>
      </c>
      <c r="D48" s="175">
        <f>SUM(D33:D47)</f>
        <v>635.22075434793896</v>
      </c>
      <c r="E48" s="175">
        <f>SUM(E33:E47)</f>
        <v>434.68329906500145</v>
      </c>
      <c r="F48" s="175">
        <f>SUM(F33:F47)</f>
        <v>218.31822499999998</v>
      </c>
      <c r="G48" s="175">
        <f>SUM(G33:G47)</f>
        <v>18233.147525645669</v>
      </c>
      <c r="I48" s="47"/>
    </row>
    <row r="49" spans="2:8" ht="15.75" x14ac:dyDescent="0.5">
      <c r="B49" s="80"/>
      <c r="C49" s="80"/>
      <c r="D49" s="80"/>
      <c r="E49" s="176"/>
      <c r="F49" s="177"/>
      <c r="G49" s="178"/>
      <c r="H49" s="18"/>
    </row>
    <row r="50" spans="2:8" ht="15.75" x14ac:dyDescent="0.5">
      <c r="B50" s="102" t="s">
        <v>43</v>
      </c>
      <c r="C50" s="80"/>
      <c r="D50" s="80"/>
      <c r="E50" s="179"/>
      <c r="F50" s="180"/>
      <c r="G50" s="177"/>
      <c r="H50" s="18"/>
    </row>
    <row r="51" spans="2:8" ht="15.75" x14ac:dyDescent="0.5">
      <c r="B51" s="80"/>
      <c r="C51" s="80"/>
      <c r="D51" s="80"/>
      <c r="E51" s="80"/>
      <c r="F51" s="177"/>
      <c r="G51" s="177"/>
      <c r="H51" s="18"/>
    </row>
    <row r="52" spans="2:8" x14ac:dyDescent="0.45">
      <c r="E52" s="18"/>
      <c r="F52" s="18"/>
      <c r="G52" s="18"/>
      <c r="H52" s="18"/>
    </row>
    <row r="53" spans="2:8" x14ac:dyDescent="0.45">
      <c r="E53" s="18"/>
      <c r="F53" s="18"/>
      <c r="G53" s="18"/>
      <c r="H53" s="18"/>
    </row>
    <row r="54" spans="2:8" x14ac:dyDescent="0.45">
      <c r="E54" s="18"/>
      <c r="F54" s="18"/>
      <c r="G54" s="18"/>
      <c r="H54" s="18"/>
    </row>
    <row r="55" spans="2:8" x14ac:dyDescent="0.45">
      <c r="E55" s="18"/>
      <c r="F55" s="18"/>
      <c r="G55" s="18"/>
      <c r="H55" s="18"/>
    </row>
  </sheetData>
  <phoneticPr fontId="16" type="noConversion"/>
  <hyperlinks>
    <hyperlink ref="B50" location="Information!A1" display="Return to information tab" xr:uid="{7347707E-6D54-45BA-AC0D-1CA1DF9DA3E4}"/>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5C5A1-BE8B-4BC9-9448-46C42B013598}">
  <sheetPr>
    <tabColor rgb="FF079448"/>
  </sheetPr>
  <dimension ref="B5:R73"/>
  <sheetViews>
    <sheetView zoomScale="93" zoomScaleNormal="100" workbookViewId="0"/>
  </sheetViews>
  <sheetFormatPr defaultColWidth="8.73046875" defaultRowHeight="14.25" x14ac:dyDescent="0.45"/>
  <cols>
    <col min="1" max="1" width="2.1328125" style="12" customWidth="1"/>
    <col min="2" max="2" width="16.73046875" style="12" customWidth="1"/>
    <col min="3" max="3" width="16.86328125" style="12" customWidth="1"/>
    <col min="4" max="4" width="19.86328125" style="12" customWidth="1"/>
    <col min="5" max="5" width="19.73046875" style="12" customWidth="1"/>
    <col min="6" max="6" width="15" style="12" customWidth="1"/>
    <col min="7" max="7" width="11" style="12" customWidth="1"/>
    <col min="8" max="8" width="6.1328125" style="12" customWidth="1"/>
    <col min="9" max="9" width="12.59765625" style="12" customWidth="1"/>
    <col min="10" max="10" width="17.1328125" style="12" customWidth="1"/>
    <col min="11" max="11" width="18.265625" style="12" customWidth="1"/>
    <col min="12" max="12" width="26.1328125" style="12" customWidth="1"/>
    <col min="13" max="13" width="18.86328125" style="12" customWidth="1"/>
    <col min="14" max="14" width="6.73046875" style="12" customWidth="1"/>
    <col min="15" max="15" width="12.86328125" style="12" customWidth="1"/>
    <col min="16" max="16" width="20.86328125" style="12" customWidth="1"/>
    <col min="17" max="17" width="17.86328125" style="12" customWidth="1"/>
    <col min="18" max="16384" width="8.73046875" style="12"/>
  </cols>
  <sheetData>
    <row r="5" spans="2:12" ht="18" x14ac:dyDescent="0.55000000000000004">
      <c r="B5" s="104" t="s">
        <v>396</v>
      </c>
      <c r="C5" s="74"/>
      <c r="D5" s="74"/>
      <c r="E5" s="74"/>
      <c r="F5" s="74"/>
      <c r="G5" s="74"/>
      <c r="H5" s="74"/>
      <c r="I5" s="74"/>
      <c r="J5" s="74"/>
      <c r="K5" s="74"/>
      <c r="L5" s="74"/>
    </row>
    <row r="6" spans="2:12" x14ac:dyDescent="0.45">
      <c r="B6" s="74"/>
      <c r="C6" s="74"/>
      <c r="D6" s="74"/>
      <c r="E6" s="74"/>
      <c r="F6" s="74"/>
      <c r="G6" s="74"/>
      <c r="H6" s="74"/>
      <c r="I6" s="74"/>
      <c r="J6" s="74"/>
      <c r="K6" s="74"/>
      <c r="L6" s="74"/>
    </row>
    <row r="7" spans="2:12" ht="15.75" x14ac:dyDescent="0.5">
      <c r="B7" s="182" t="s">
        <v>457</v>
      </c>
      <c r="C7" s="74"/>
      <c r="D7" s="74"/>
      <c r="E7" s="74"/>
      <c r="F7" s="74"/>
      <c r="G7" s="74"/>
      <c r="H7" s="74"/>
      <c r="I7" s="74"/>
      <c r="J7" s="74"/>
      <c r="K7" s="74"/>
      <c r="L7" s="74"/>
    </row>
    <row r="8" spans="2:12" ht="15.75" x14ac:dyDescent="0.5">
      <c r="B8" s="182" t="s">
        <v>458</v>
      </c>
      <c r="C8" s="74"/>
      <c r="D8" s="74"/>
      <c r="E8" s="74"/>
      <c r="F8" s="74"/>
      <c r="G8" s="74"/>
      <c r="H8" s="74"/>
      <c r="I8" s="74"/>
      <c r="J8" s="74"/>
      <c r="K8" s="74"/>
      <c r="L8" s="74"/>
    </row>
    <row r="9" spans="2:12" ht="15.75" x14ac:dyDescent="0.5">
      <c r="B9" s="182" t="s">
        <v>459</v>
      </c>
      <c r="C9" s="74"/>
      <c r="D9" s="74"/>
      <c r="E9" s="74"/>
      <c r="F9" s="74"/>
      <c r="G9" s="74"/>
      <c r="H9" s="74"/>
      <c r="I9" s="74"/>
      <c r="J9" s="74"/>
      <c r="K9" s="74"/>
      <c r="L9" s="74"/>
    </row>
    <row r="10" spans="2:12" ht="15.75" x14ac:dyDescent="0.5">
      <c r="B10" s="182" t="s">
        <v>460</v>
      </c>
      <c r="C10" s="74"/>
      <c r="D10" s="74"/>
      <c r="E10" s="74"/>
      <c r="F10" s="74"/>
      <c r="G10" s="74"/>
      <c r="H10" s="74"/>
      <c r="I10" s="74"/>
      <c r="J10" s="74"/>
      <c r="K10" s="74"/>
      <c r="L10" s="74"/>
    </row>
    <row r="11" spans="2:12" x14ac:dyDescent="0.45">
      <c r="B11" s="74"/>
      <c r="C11" s="74"/>
      <c r="D11" s="74"/>
      <c r="E11" s="74"/>
      <c r="F11" s="74"/>
      <c r="G11" s="74"/>
      <c r="H11" s="74"/>
      <c r="I11" s="74"/>
      <c r="J11" s="74"/>
      <c r="K11" s="74"/>
      <c r="L11" s="74"/>
    </row>
    <row r="12" spans="2:12" x14ac:dyDescent="0.45">
      <c r="B12" s="74"/>
      <c r="C12" s="74"/>
      <c r="D12" s="74"/>
      <c r="E12" s="74"/>
      <c r="F12" s="74"/>
      <c r="G12" s="74"/>
      <c r="H12" s="74"/>
      <c r="I12" s="74"/>
      <c r="J12" s="74"/>
      <c r="K12" s="74"/>
      <c r="L12" s="74"/>
    </row>
    <row r="13" spans="2:12" x14ac:dyDescent="0.45">
      <c r="B13" s="74"/>
      <c r="C13" s="74"/>
      <c r="D13" s="74"/>
      <c r="E13" s="74"/>
      <c r="F13" s="74"/>
      <c r="G13" s="74"/>
      <c r="H13" s="74"/>
      <c r="I13" s="74"/>
      <c r="J13" s="74"/>
      <c r="K13" s="74"/>
      <c r="L13" s="74"/>
    </row>
    <row r="14" spans="2:12" x14ac:dyDescent="0.45">
      <c r="B14" s="74"/>
      <c r="C14" s="74"/>
      <c r="D14" s="74"/>
      <c r="E14" s="74"/>
      <c r="F14" s="74"/>
      <c r="G14" s="74"/>
      <c r="H14" s="74"/>
      <c r="I14" s="74"/>
      <c r="J14" s="74"/>
      <c r="K14" s="74"/>
      <c r="L14" s="74"/>
    </row>
    <row r="15" spans="2:12" x14ac:dyDescent="0.45">
      <c r="B15" s="74"/>
      <c r="C15" s="74"/>
      <c r="D15" s="74"/>
      <c r="E15" s="74"/>
      <c r="F15" s="74"/>
      <c r="G15" s="74"/>
      <c r="H15" s="74"/>
      <c r="I15" s="74"/>
      <c r="J15" s="74"/>
      <c r="K15" s="74"/>
      <c r="L15" s="74"/>
    </row>
    <row r="16" spans="2:12" x14ac:dyDescent="0.45">
      <c r="B16" s="74"/>
      <c r="C16" s="74"/>
      <c r="D16" s="74"/>
      <c r="E16" s="74"/>
      <c r="F16" s="74"/>
      <c r="G16" s="74"/>
      <c r="H16" s="74"/>
      <c r="I16" s="74"/>
      <c r="J16" s="74"/>
      <c r="K16" s="74"/>
      <c r="L16" s="74"/>
    </row>
    <row r="17" spans="2:12" x14ac:dyDescent="0.45">
      <c r="B17" s="74"/>
      <c r="C17" s="74"/>
      <c r="D17" s="74"/>
      <c r="E17" s="74"/>
      <c r="F17" s="74"/>
      <c r="G17" s="74"/>
      <c r="H17" s="74"/>
      <c r="I17" s="74"/>
      <c r="J17" s="74"/>
      <c r="K17" s="74"/>
      <c r="L17" s="74"/>
    </row>
    <row r="18" spans="2:12" x14ac:dyDescent="0.45">
      <c r="B18" s="74"/>
      <c r="C18" s="74"/>
      <c r="D18" s="74"/>
      <c r="E18" s="74"/>
      <c r="F18" s="74"/>
      <c r="G18" s="74"/>
      <c r="H18" s="74"/>
      <c r="I18" s="74"/>
      <c r="J18" s="74"/>
      <c r="K18" s="74"/>
      <c r="L18" s="74"/>
    </row>
    <row r="19" spans="2:12" x14ac:dyDescent="0.45">
      <c r="B19" s="74"/>
      <c r="C19" s="74"/>
      <c r="D19" s="74"/>
      <c r="E19" s="74"/>
      <c r="F19" s="74"/>
      <c r="G19" s="74"/>
      <c r="H19" s="74"/>
      <c r="I19" s="74"/>
      <c r="J19" s="74"/>
      <c r="K19" s="74"/>
      <c r="L19" s="74"/>
    </row>
    <row r="20" spans="2:12" x14ac:dyDescent="0.45">
      <c r="B20" s="74"/>
      <c r="C20" s="74"/>
      <c r="D20" s="74"/>
      <c r="E20" s="74"/>
      <c r="F20" s="74"/>
      <c r="G20" s="74"/>
      <c r="H20" s="74"/>
      <c r="I20" s="74"/>
      <c r="J20" s="74"/>
      <c r="K20" s="74"/>
      <c r="L20" s="74"/>
    </row>
    <row r="21" spans="2:12" x14ac:dyDescent="0.45">
      <c r="B21" s="74"/>
      <c r="C21" s="74"/>
      <c r="D21" s="74"/>
      <c r="E21" s="74"/>
      <c r="F21" s="74"/>
      <c r="G21" s="74"/>
      <c r="H21" s="74"/>
      <c r="I21" s="74"/>
      <c r="J21" s="74"/>
      <c r="K21" s="74"/>
      <c r="L21" s="74"/>
    </row>
    <row r="22" spans="2:12" x14ac:dyDescent="0.45">
      <c r="B22" s="74"/>
      <c r="C22" s="74"/>
      <c r="D22" s="74"/>
      <c r="E22" s="74"/>
      <c r="F22" s="74"/>
      <c r="G22" s="74"/>
      <c r="H22" s="74"/>
      <c r="I22" s="74"/>
      <c r="J22" s="74"/>
      <c r="K22" s="74"/>
      <c r="L22" s="74"/>
    </row>
    <row r="23" spans="2:12" x14ac:dyDescent="0.45">
      <c r="B23" s="74"/>
      <c r="C23" s="74"/>
      <c r="D23" s="74"/>
      <c r="E23" s="74"/>
      <c r="F23" s="74"/>
      <c r="G23" s="74"/>
      <c r="H23" s="74"/>
      <c r="I23" s="74"/>
      <c r="J23" s="74"/>
      <c r="K23" s="74"/>
      <c r="L23" s="74"/>
    </row>
    <row r="24" spans="2:12" x14ac:dyDescent="0.45">
      <c r="B24" s="74"/>
      <c r="C24" s="74"/>
      <c r="D24" s="74"/>
      <c r="E24" s="74"/>
      <c r="F24" s="74"/>
      <c r="G24" s="74"/>
      <c r="H24" s="74"/>
      <c r="I24" s="74"/>
      <c r="J24" s="74"/>
      <c r="K24" s="74"/>
      <c r="L24" s="74"/>
    </row>
    <row r="25" spans="2:12" x14ac:dyDescent="0.45">
      <c r="B25" s="74"/>
      <c r="C25" s="74"/>
      <c r="D25" s="74"/>
      <c r="E25" s="74"/>
      <c r="F25" s="74"/>
      <c r="G25" s="74"/>
      <c r="H25" s="74"/>
      <c r="I25" s="74"/>
      <c r="J25" s="74"/>
      <c r="K25" s="74"/>
      <c r="L25" s="74"/>
    </row>
    <row r="26" spans="2:12" x14ac:dyDescent="0.45">
      <c r="B26" s="74"/>
      <c r="C26" s="74"/>
      <c r="D26" s="74"/>
      <c r="E26" s="74"/>
      <c r="F26" s="74"/>
      <c r="G26" s="74"/>
      <c r="H26" s="74"/>
      <c r="I26" s="74"/>
      <c r="J26" s="74"/>
      <c r="K26" s="74"/>
      <c r="L26" s="74"/>
    </row>
    <row r="27" spans="2:12" x14ac:dyDescent="0.45">
      <c r="B27" s="74"/>
      <c r="C27" s="74"/>
      <c r="D27" s="74"/>
      <c r="E27" s="74"/>
      <c r="F27" s="74"/>
      <c r="G27" s="74"/>
      <c r="H27" s="74"/>
      <c r="I27" s="74"/>
      <c r="J27" s="74"/>
      <c r="K27" s="74"/>
      <c r="L27" s="74"/>
    </row>
    <row r="28" spans="2:12" x14ac:dyDescent="0.45">
      <c r="B28" s="74"/>
      <c r="C28" s="74"/>
      <c r="D28" s="74"/>
      <c r="E28" s="74"/>
      <c r="F28" s="74"/>
      <c r="G28" s="74"/>
      <c r="H28" s="74"/>
      <c r="I28" s="74"/>
      <c r="J28" s="74"/>
      <c r="K28" s="74"/>
      <c r="L28" s="74"/>
    </row>
    <row r="29" spans="2:12" x14ac:dyDescent="0.45">
      <c r="B29" s="74"/>
      <c r="C29" s="74"/>
      <c r="D29" s="74"/>
      <c r="E29" s="74"/>
      <c r="F29" s="74"/>
      <c r="G29" s="74"/>
      <c r="H29" s="74"/>
      <c r="I29" s="74"/>
      <c r="J29" s="74"/>
      <c r="K29" s="74"/>
      <c r="L29" s="74"/>
    </row>
    <row r="30" spans="2:12" x14ac:dyDescent="0.45">
      <c r="B30" s="74"/>
      <c r="C30" s="74"/>
      <c r="D30" s="74"/>
      <c r="E30" s="74"/>
      <c r="F30" s="74"/>
      <c r="G30" s="74"/>
      <c r="H30" s="74"/>
      <c r="I30" s="74"/>
      <c r="J30" s="74"/>
      <c r="K30" s="74"/>
      <c r="L30" s="74"/>
    </row>
    <row r="31" spans="2:12" x14ac:dyDescent="0.45">
      <c r="B31" s="74"/>
      <c r="C31" s="74"/>
      <c r="D31" s="74"/>
      <c r="E31" s="74"/>
      <c r="F31" s="74"/>
      <c r="G31" s="74"/>
      <c r="H31" s="74"/>
      <c r="I31" s="74"/>
      <c r="J31" s="74"/>
      <c r="K31" s="74"/>
      <c r="L31" s="74"/>
    </row>
    <row r="32" spans="2:12" x14ac:dyDescent="0.45">
      <c r="B32" s="74"/>
      <c r="C32" s="74"/>
      <c r="D32" s="74"/>
      <c r="E32" s="74"/>
      <c r="F32" s="74"/>
      <c r="G32" s="74"/>
      <c r="H32" s="74"/>
      <c r="I32" s="74"/>
      <c r="J32" s="74"/>
      <c r="K32" s="74"/>
      <c r="L32" s="74"/>
    </row>
    <row r="33" spans="2:12" x14ac:dyDescent="0.45">
      <c r="B33" s="74"/>
      <c r="C33" s="74"/>
      <c r="D33" s="74"/>
      <c r="E33" s="74"/>
      <c r="F33" s="74"/>
      <c r="G33" s="74"/>
      <c r="H33" s="74"/>
      <c r="I33" s="74"/>
      <c r="J33" s="74"/>
      <c r="K33" s="74"/>
      <c r="L33" s="74"/>
    </row>
    <row r="34" spans="2:12" x14ac:dyDescent="0.45">
      <c r="B34" s="74"/>
      <c r="C34" s="74"/>
      <c r="D34" s="74"/>
      <c r="E34" s="74"/>
      <c r="F34" s="74"/>
      <c r="G34" s="74"/>
      <c r="H34" s="74"/>
      <c r="I34" s="74"/>
      <c r="J34" s="74"/>
      <c r="K34" s="74"/>
      <c r="L34" s="74"/>
    </row>
    <row r="35" spans="2:12" x14ac:dyDescent="0.45">
      <c r="B35" s="74"/>
      <c r="C35" s="74"/>
      <c r="D35" s="74"/>
      <c r="E35" s="74"/>
      <c r="F35" s="74"/>
      <c r="G35" s="74"/>
      <c r="H35" s="74"/>
      <c r="I35" s="74"/>
      <c r="J35" s="74"/>
      <c r="K35" s="74"/>
      <c r="L35" s="74"/>
    </row>
    <row r="36" spans="2:12" x14ac:dyDescent="0.45">
      <c r="B36" s="74"/>
      <c r="C36" s="74"/>
      <c r="D36" s="74"/>
      <c r="E36" s="74"/>
      <c r="F36" s="74"/>
      <c r="G36" s="74"/>
      <c r="H36" s="74"/>
      <c r="I36" s="74"/>
      <c r="J36" s="74"/>
      <c r="K36" s="74"/>
      <c r="L36" s="74"/>
    </row>
    <row r="37" spans="2:12" x14ac:dyDescent="0.45">
      <c r="B37" s="74"/>
      <c r="C37" s="74"/>
      <c r="D37" s="74"/>
      <c r="E37" s="74"/>
      <c r="F37" s="74"/>
      <c r="G37" s="74"/>
      <c r="H37" s="74"/>
      <c r="I37" s="74"/>
      <c r="J37" s="74"/>
      <c r="K37" s="74"/>
      <c r="L37" s="74"/>
    </row>
    <row r="38" spans="2:12" x14ac:dyDescent="0.45">
      <c r="B38" s="74"/>
      <c r="C38" s="74"/>
      <c r="D38" s="74"/>
      <c r="E38" s="74"/>
      <c r="F38" s="74"/>
      <c r="G38" s="74"/>
      <c r="H38" s="74"/>
      <c r="I38" s="74"/>
      <c r="J38" s="74"/>
      <c r="K38" s="74"/>
      <c r="L38" s="74"/>
    </row>
    <row r="39" spans="2:12" x14ac:dyDescent="0.45">
      <c r="B39" s="74"/>
      <c r="C39" s="74"/>
      <c r="D39" s="74"/>
      <c r="E39" s="74"/>
      <c r="F39" s="74"/>
      <c r="G39" s="74"/>
      <c r="H39" s="74"/>
      <c r="I39" s="74"/>
      <c r="J39" s="74"/>
      <c r="K39" s="74"/>
      <c r="L39" s="74"/>
    </row>
    <row r="40" spans="2:12" x14ac:dyDescent="0.45">
      <c r="B40" s="74"/>
      <c r="C40" s="74"/>
      <c r="D40" s="74"/>
      <c r="E40" s="74"/>
      <c r="F40" s="74"/>
      <c r="G40" s="74"/>
      <c r="H40" s="74"/>
      <c r="I40" s="74"/>
      <c r="J40" s="74"/>
      <c r="K40" s="74"/>
      <c r="L40" s="74"/>
    </row>
    <row r="41" spans="2:12" x14ac:dyDescent="0.45">
      <c r="B41" s="74"/>
      <c r="C41" s="74"/>
      <c r="D41" s="74"/>
      <c r="E41" s="74"/>
      <c r="F41" s="74"/>
      <c r="G41" s="74"/>
      <c r="H41" s="74"/>
      <c r="I41" s="74"/>
      <c r="J41" s="74"/>
      <c r="K41" s="74"/>
      <c r="L41" s="74"/>
    </row>
    <row r="42" spans="2:12" x14ac:dyDescent="0.45">
      <c r="B42" s="74"/>
      <c r="C42" s="74"/>
      <c r="D42" s="74"/>
      <c r="E42" s="74"/>
      <c r="F42" s="74"/>
      <c r="G42" s="74"/>
      <c r="H42" s="74"/>
      <c r="I42" s="74"/>
      <c r="J42" s="74"/>
      <c r="K42" s="74"/>
      <c r="L42" s="74"/>
    </row>
    <row r="43" spans="2:12" x14ac:dyDescent="0.45">
      <c r="B43" s="74"/>
      <c r="C43" s="74"/>
      <c r="D43" s="74"/>
      <c r="E43" s="74"/>
      <c r="F43" s="74"/>
      <c r="G43" s="74"/>
      <c r="H43" s="74"/>
      <c r="I43" s="74"/>
      <c r="J43" s="74"/>
      <c r="K43" s="74"/>
      <c r="L43" s="74"/>
    </row>
    <row r="44" spans="2:12" x14ac:dyDescent="0.45">
      <c r="B44" s="74"/>
      <c r="C44" s="74"/>
      <c r="D44" s="74"/>
      <c r="E44" s="74"/>
      <c r="F44" s="74"/>
      <c r="G44" s="74"/>
      <c r="H44" s="74"/>
      <c r="I44" s="74"/>
      <c r="J44" s="74"/>
      <c r="K44" s="74"/>
      <c r="L44" s="74"/>
    </row>
    <row r="45" spans="2:12" x14ac:dyDescent="0.45">
      <c r="B45" s="74"/>
      <c r="C45" s="74"/>
      <c r="D45" s="74"/>
      <c r="E45" s="74"/>
      <c r="F45" s="74"/>
      <c r="G45" s="74"/>
      <c r="H45" s="74"/>
      <c r="I45" s="74"/>
      <c r="J45" s="74"/>
      <c r="K45" s="74"/>
      <c r="L45" s="74"/>
    </row>
    <row r="46" spans="2:12" x14ac:dyDescent="0.45">
      <c r="B46" s="74"/>
      <c r="C46" s="74"/>
      <c r="D46" s="74"/>
      <c r="E46" s="74"/>
      <c r="F46" s="74"/>
      <c r="G46" s="74"/>
      <c r="H46" s="74"/>
      <c r="I46" s="74"/>
      <c r="J46" s="74"/>
      <c r="K46" s="74"/>
      <c r="L46" s="74"/>
    </row>
    <row r="47" spans="2:12" x14ac:dyDescent="0.45">
      <c r="B47" s="74"/>
      <c r="C47" s="74"/>
      <c r="D47" s="74"/>
      <c r="E47" s="74"/>
      <c r="F47" s="74"/>
      <c r="G47" s="74"/>
      <c r="H47" s="74"/>
      <c r="I47" s="74"/>
      <c r="J47" s="74"/>
      <c r="K47" s="74"/>
      <c r="L47" s="74"/>
    </row>
    <row r="48" spans="2:12" x14ac:dyDescent="0.45">
      <c r="B48" s="74"/>
      <c r="C48" s="74"/>
      <c r="D48" s="74"/>
      <c r="E48" s="74"/>
      <c r="F48" s="74"/>
      <c r="G48" s="74"/>
      <c r="H48" s="74"/>
      <c r="I48" s="74"/>
      <c r="J48" s="74"/>
      <c r="K48" s="74"/>
      <c r="L48" s="74"/>
    </row>
    <row r="49" spans="2:18" ht="31.15" customHeight="1" x14ac:dyDescent="0.5">
      <c r="B49" s="267" t="s">
        <v>147</v>
      </c>
      <c r="C49" s="268" t="s">
        <v>136</v>
      </c>
      <c r="D49" s="268" t="s">
        <v>137</v>
      </c>
      <c r="E49" s="268" t="s">
        <v>138</v>
      </c>
      <c r="F49" s="268" t="s">
        <v>139</v>
      </c>
      <c r="G49" s="268" t="s">
        <v>140</v>
      </c>
      <c r="H49" s="79"/>
      <c r="I49" s="79"/>
      <c r="J49" s="74"/>
      <c r="K49" s="74"/>
      <c r="L49" s="74"/>
    </row>
    <row r="50" spans="2:18" ht="15.75" x14ac:dyDescent="0.5">
      <c r="B50" s="269" t="s">
        <v>148</v>
      </c>
      <c r="C50" s="270">
        <v>12.48702883</v>
      </c>
      <c r="D50" s="270">
        <v>0.35745307999999998</v>
      </c>
      <c r="E50" s="270">
        <v>9.0797910000000037E-2</v>
      </c>
      <c r="F50" s="270">
        <v>2.0445600000000002</v>
      </c>
      <c r="G50" s="271">
        <f>SUM(C50:F50)</f>
        <v>14.979839819999999</v>
      </c>
      <c r="H50" s="79"/>
      <c r="I50" s="183"/>
      <c r="J50" s="74"/>
      <c r="K50" s="74"/>
      <c r="L50" s="74"/>
      <c r="R50" s="35"/>
    </row>
    <row r="51" spans="2:18" ht="15.75" x14ac:dyDescent="0.5">
      <c r="B51" s="269" t="s">
        <v>149</v>
      </c>
      <c r="C51" s="270">
        <v>135.93739150643634</v>
      </c>
      <c r="D51" s="270">
        <v>3.1376460599650038</v>
      </c>
      <c r="E51" s="270">
        <v>0.39162299003499612</v>
      </c>
      <c r="F51" s="270">
        <v>15.827254999999999</v>
      </c>
      <c r="G51" s="271">
        <f t="shared" ref="G51:G58" si="0">SUM(C51:F51)</f>
        <v>155.29391555643633</v>
      </c>
      <c r="H51" s="79"/>
      <c r="I51" s="183"/>
      <c r="J51" s="74"/>
      <c r="K51" s="74"/>
      <c r="L51" s="74"/>
      <c r="R51" s="35"/>
    </row>
    <row r="52" spans="2:18" ht="15.75" x14ac:dyDescent="0.5">
      <c r="B52" s="269" t="s">
        <v>150</v>
      </c>
      <c r="C52" s="270">
        <v>504.27261060000001</v>
      </c>
      <c r="D52" s="270">
        <v>13.839371740000001</v>
      </c>
      <c r="E52" s="270">
        <v>0.77992642999999973</v>
      </c>
      <c r="F52" s="270">
        <v>6.0851999999999995</v>
      </c>
      <c r="G52" s="271">
        <f t="shared" si="0"/>
        <v>524.97710877000009</v>
      </c>
      <c r="H52" s="79"/>
      <c r="I52" s="183"/>
      <c r="J52" s="74"/>
      <c r="K52" s="74"/>
      <c r="L52" s="74"/>
      <c r="R52" s="35"/>
    </row>
    <row r="53" spans="2:18" ht="15.75" x14ac:dyDescent="0.5">
      <c r="B53" s="269" t="s">
        <v>151</v>
      </c>
      <c r="C53" s="270">
        <v>685.97326388527733</v>
      </c>
      <c r="D53" s="270">
        <v>21.302774492521326</v>
      </c>
      <c r="E53" s="270">
        <v>1.5150286870143077</v>
      </c>
      <c r="F53" s="270">
        <v>9.2647700000000004</v>
      </c>
      <c r="G53" s="271">
        <f t="shared" si="0"/>
        <v>718.05583706481298</v>
      </c>
      <c r="H53" s="79"/>
      <c r="I53" s="183"/>
      <c r="J53" s="74"/>
      <c r="K53" s="74"/>
      <c r="L53" s="74"/>
      <c r="R53" s="35"/>
    </row>
    <row r="54" spans="2:18" ht="15.75" x14ac:dyDescent="0.5">
      <c r="B54" s="269" t="s">
        <v>152</v>
      </c>
      <c r="C54" s="270">
        <v>850.82354355999985</v>
      </c>
      <c r="D54" s="270">
        <v>29.791684020000002</v>
      </c>
      <c r="E54" s="270">
        <v>2.201822159999999</v>
      </c>
      <c r="F54" s="270">
        <v>12.356780000000001</v>
      </c>
      <c r="G54" s="271">
        <f t="shared" si="0"/>
        <v>895.17382973999986</v>
      </c>
      <c r="H54" s="79"/>
      <c r="I54" s="183"/>
      <c r="J54" s="74"/>
      <c r="K54" s="74"/>
      <c r="L54" s="74"/>
      <c r="R54" s="35"/>
    </row>
    <row r="55" spans="2:18" ht="15.75" x14ac:dyDescent="0.5">
      <c r="B55" s="269" t="s">
        <v>153</v>
      </c>
      <c r="C55" s="270">
        <v>1089.0415862410143</v>
      </c>
      <c r="D55" s="270">
        <v>40.083237265452759</v>
      </c>
      <c r="E55" s="270">
        <v>4.7311858479520623</v>
      </c>
      <c r="F55" s="270">
        <v>16.800380000000001</v>
      </c>
      <c r="G55" s="271">
        <f t="shared" si="0"/>
        <v>1150.6563893544189</v>
      </c>
      <c r="H55" s="79"/>
      <c r="I55" s="183"/>
      <c r="J55" s="74"/>
      <c r="K55" s="74"/>
      <c r="L55" s="74"/>
      <c r="R55" s="35"/>
    </row>
    <row r="56" spans="2:18" ht="15.75" x14ac:dyDescent="0.5">
      <c r="B56" s="269" t="s">
        <v>154</v>
      </c>
      <c r="C56" s="270">
        <v>1267</v>
      </c>
      <c r="D56" s="270">
        <v>49</v>
      </c>
      <c r="E56" s="270">
        <v>43.2</v>
      </c>
      <c r="F56" s="270">
        <v>16</v>
      </c>
      <c r="G56" s="271">
        <f t="shared" si="0"/>
        <v>1375.2</v>
      </c>
      <c r="H56" s="79"/>
      <c r="I56" s="183"/>
      <c r="J56" s="74"/>
      <c r="K56" s="74"/>
      <c r="L56" s="74"/>
      <c r="R56" s="35"/>
    </row>
    <row r="57" spans="2:18" ht="15.75" x14ac:dyDescent="0.5">
      <c r="B57" s="269" t="s">
        <v>155</v>
      </c>
      <c r="C57" s="270">
        <v>1362.3689086099996</v>
      </c>
      <c r="D57" s="270">
        <v>49.625137169999995</v>
      </c>
      <c r="E57" s="270">
        <v>62.486396830000011</v>
      </c>
      <c r="F57" s="270">
        <v>16.605485000000002</v>
      </c>
      <c r="G57" s="271">
        <f t="shared" si="0"/>
        <v>1491.0859276099998</v>
      </c>
      <c r="H57" s="79"/>
      <c r="I57" s="183"/>
      <c r="J57" s="74"/>
      <c r="K57" s="74"/>
      <c r="L57" s="74"/>
      <c r="R57" s="35"/>
    </row>
    <row r="58" spans="2:18" ht="15.75" x14ac:dyDescent="0.5">
      <c r="B58" s="269" t="s">
        <v>156</v>
      </c>
      <c r="C58" s="270">
        <v>1408.9815885800001</v>
      </c>
      <c r="D58" s="270">
        <v>55.517774709999998</v>
      </c>
      <c r="E58" s="270">
        <v>47.722225289999997</v>
      </c>
      <c r="F58" s="270">
        <v>17.230225000000001</v>
      </c>
      <c r="G58" s="271">
        <f t="shared" si="0"/>
        <v>1529.4518135800001</v>
      </c>
      <c r="H58" s="79"/>
      <c r="I58" s="183"/>
      <c r="J58" s="74"/>
      <c r="K58" s="74"/>
      <c r="L58" s="74"/>
      <c r="R58" s="35"/>
    </row>
    <row r="59" spans="2:18" ht="15.75" x14ac:dyDescent="0.5">
      <c r="B59" s="269" t="s">
        <v>157</v>
      </c>
      <c r="C59" s="270">
        <v>1501.0820000000001</v>
      </c>
      <c r="D59" s="270">
        <v>58</v>
      </c>
      <c r="E59" s="270">
        <v>28.634</v>
      </c>
      <c r="F59" s="270">
        <v>18</v>
      </c>
      <c r="G59" s="271">
        <f>SUM(C59:F59)</f>
        <v>1605.7160000000001</v>
      </c>
      <c r="H59" s="79"/>
      <c r="I59" s="183"/>
      <c r="J59" s="74"/>
      <c r="K59" s="74"/>
      <c r="L59" s="74"/>
      <c r="R59" s="35"/>
    </row>
    <row r="60" spans="2:18" ht="15.75" x14ac:dyDescent="0.5">
      <c r="B60" s="269" t="s">
        <v>158</v>
      </c>
      <c r="C60" s="270">
        <v>1547.001</v>
      </c>
      <c r="D60" s="270">
        <v>60.262747410000003</v>
      </c>
      <c r="E60" s="270">
        <v>139.00611258999999</v>
      </c>
      <c r="F60" s="270">
        <v>17.499645000000001</v>
      </c>
      <c r="G60" s="271">
        <f>SUM(C60:F60)</f>
        <v>1763.769505</v>
      </c>
      <c r="H60" s="79"/>
      <c r="I60" s="183"/>
      <c r="J60" s="74"/>
      <c r="K60" s="74"/>
      <c r="L60" s="74"/>
      <c r="R60" s="35"/>
    </row>
    <row r="61" spans="2:18" ht="15.75" x14ac:dyDescent="0.5">
      <c r="B61" s="269" t="s">
        <v>159</v>
      </c>
      <c r="C61" s="270">
        <v>1451.893</v>
      </c>
      <c r="D61" s="270">
        <v>59.74</v>
      </c>
      <c r="E61" s="270">
        <v>45.24</v>
      </c>
      <c r="F61" s="270">
        <v>17.899999999999999</v>
      </c>
      <c r="G61" s="271">
        <f>SUM(C61:F61)</f>
        <v>1574.7730000000001</v>
      </c>
      <c r="H61" s="184"/>
      <c r="I61" s="183"/>
      <c r="J61" s="74"/>
      <c r="K61" s="74"/>
      <c r="L61" s="74"/>
      <c r="R61" s="35"/>
    </row>
    <row r="62" spans="2:18" ht="15.75" x14ac:dyDescent="0.5">
      <c r="B62" s="269" t="s">
        <v>160</v>
      </c>
      <c r="C62" s="270">
        <v>1634.270417</v>
      </c>
      <c r="D62" s="270">
        <v>65.177180509999999</v>
      </c>
      <c r="E62" s="270">
        <v>15.556100730000001</v>
      </c>
      <c r="F62" s="270">
        <v>17.482195000000001</v>
      </c>
      <c r="G62" s="271">
        <f>SUM(C62:F62)</f>
        <v>1732.48589324</v>
      </c>
      <c r="H62" s="184"/>
      <c r="I62" s="183"/>
      <c r="J62" s="74"/>
      <c r="K62" s="74"/>
      <c r="L62" s="74"/>
      <c r="R62" s="35"/>
    </row>
    <row r="63" spans="2:18" ht="15.75" x14ac:dyDescent="0.5">
      <c r="B63" s="269" t="s">
        <v>161</v>
      </c>
      <c r="C63" s="270">
        <v>1761.710775</v>
      </c>
      <c r="D63" s="270">
        <v>66.402586170000006</v>
      </c>
      <c r="E63" s="270">
        <v>12.02296389</v>
      </c>
      <c r="F63" s="270">
        <v>17.68355</v>
      </c>
      <c r="G63" s="271">
        <v>1857.819857</v>
      </c>
      <c r="H63" s="184"/>
      <c r="I63" s="183"/>
      <c r="J63" s="74"/>
      <c r="K63" s="74"/>
      <c r="L63" s="74"/>
      <c r="R63" s="35"/>
    </row>
    <row r="64" spans="2:18" ht="15.75" x14ac:dyDescent="0.5">
      <c r="B64" s="269" t="s">
        <v>162</v>
      </c>
      <c r="C64" s="270">
        <v>1732.08215148</v>
      </c>
      <c r="D64" s="270">
        <v>62.983161719999998</v>
      </c>
      <c r="E64" s="270">
        <v>31.10511571</v>
      </c>
      <c r="F64" s="270">
        <v>17.538180000000001</v>
      </c>
      <c r="G64" s="271">
        <v>1843.7086089100001</v>
      </c>
      <c r="H64" s="184"/>
      <c r="I64" s="183"/>
      <c r="J64" s="74"/>
      <c r="K64" s="74"/>
      <c r="L64" s="74"/>
      <c r="R64" s="35"/>
    </row>
    <row r="65" spans="2:12" ht="15.75" x14ac:dyDescent="0.5">
      <c r="B65" s="162" t="s">
        <v>133</v>
      </c>
      <c r="C65" s="271">
        <f>SUM(C50:C64)</f>
        <v>16944.925265292728</v>
      </c>
      <c r="D65" s="271">
        <f>SUM(D50:D64)</f>
        <v>635.22075434793896</v>
      </c>
      <c r="E65" s="271">
        <f>SUM(E50:E64)</f>
        <v>434.68329906500145</v>
      </c>
      <c r="F65" s="271">
        <f>SUM(F50:F64)</f>
        <v>218.31822499999998</v>
      </c>
      <c r="G65" s="271">
        <f>SUM(G50:G64)</f>
        <v>18233.147525645669</v>
      </c>
      <c r="H65" s="79"/>
      <c r="I65" s="79"/>
      <c r="J65" s="74"/>
      <c r="K65" s="74"/>
      <c r="L65" s="74"/>
    </row>
    <row r="66" spans="2:12" ht="15.75" x14ac:dyDescent="0.5">
      <c r="B66" s="79"/>
      <c r="C66" s="79"/>
      <c r="D66" s="79"/>
      <c r="E66" s="79"/>
      <c r="F66" s="79"/>
      <c r="G66" s="79"/>
      <c r="H66" s="79"/>
      <c r="I66" s="79"/>
      <c r="J66" s="74"/>
      <c r="K66" s="74"/>
      <c r="L66" s="74"/>
    </row>
    <row r="67" spans="2:12" ht="15.75" x14ac:dyDescent="0.5">
      <c r="B67" s="102" t="s">
        <v>43</v>
      </c>
      <c r="C67" s="79"/>
      <c r="D67" s="79"/>
      <c r="E67" s="79"/>
      <c r="F67" s="185"/>
      <c r="G67" s="79"/>
      <c r="H67" s="79"/>
      <c r="I67" s="79"/>
      <c r="J67" s="74"/>
      <c r="K67" s="74"/>
      <c r="L67" s="74"/>
    </row>
    <row r="68" spans="2:12" ht="15.75" x14ac:dyDescent="0.5">
      <c r="B68" s="186"/>
      <c r="C68" s="186"/>
      <c r="D68" s="186"/>
      <c r="E68" s="187"/>
      <c r="F68" s="187"/>
      <c r="G68" s="187"/>
      <c r="H68" s="187"/>
      <c r="I68" s="186"/>
    </row>
    <row r="69" spans="2:12" ht="15.75" x14ac:dyDescent="0.5">
      <c r="B69" s="186"/>
      <c r="C69" s="186"/>
      <c r="D69" s="186"/>
      <c r="E69" s="187"/>
      <c r="F69" s="187"/>
      <c r="G69" s="187"/>
      <c r="H69" s="187"/>
      <c r="I69" s="186"/>
      <c r="J69" s="37"/>
    </row>
    <row r="70" spans="2:12" x14ac:dyDescent="0.45">
      <c r="E70" s="36"/>
      <c r="F70" s="36"/>
      <c r="G70" s="36"/>
      <c r="H70" s="36"/>
    </row>
    <row r="71" spans="2:12" x14ac:dyDescent="0.45">
      <c r="E71" s="36"/>
      <c r="F71" s="36"/>
      <c r="G71" s="36"/>
      <c r="H71" s="36"/>
    </row>
    <row r="72" spans="2:12" x14ac:dyDescent="0.45">
      <c r="E72" s="36"/>
      <c r="F72" s="36"/>
      <c r="G72" s="36"/>
      <c r="H72" s="36"/>
    </row>
    <row r="73" spans="2:12" x14ac:dyDescent="0.45">
      <c r="E73" s="36"/>
      <c r="F73" s="36"/>
      <c r="G73" s="36"/>
      <c r="H73" s="36"/>
    </row>
  </sheetData>
  <phoneticPr fontId="16" type="noConversion"/>
  <hyperlinks>
    <hyperlink ref="B67" location="Information!A1" display="Return to information tab" xr:uid="{2662C415-577A-4313-BD69-72DF16575448}"/>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D7579-21E2-47AF-90F1-A8A2E02D8F1D}">
  <sheetPr>
    <tabColor rgb="FF079448"/>
  </sheetPr>
  <dimension ref="B5:F26"/>
  <sheetViews>
    <sheetView showGridLines="0" workbookViewId="0"/>
  </sheetViews>
  <sheetFormatPr defaultRowHeight="14.25" x14ac:dyDescent="0.45"/>
  <cols>
    <col min="1" max="1" width="2.265625" customWidth="1"/>
    <col min="2" max="2" width="29.86328125" customWidth="1"/>
    <col min="3" max="3" width="21.265625" customWidth="1"/>
    <col min="4" max="4" width="19.265625" customWidth="1"/>
    <col min="5" max="5" width="17.265625" customWidth="1"/>
    <col min="6" max="6" width="12.86328125" customWidth="1"/>
    <col min="7" max="7" width="17.73046875" customWidth="1"/>
    <col min="8" max="8" width="35" customWidth="1"/>
    <col min="9" max="9" width="32.1328125" customWidth="1"/>
    <col min="10" max="10" width="28.1328125" customWidth="1"/>
    <col min="11" max="11" width="30.265625" customWidth="1"/>
    <col min="12" max="12" width="30.86328125"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2:6" ht="18" x14ac:dyDescent="0.45">
      <c r="B5" s="124" t="s">
        <v>163</v>
      </c>
    </row>
    <row r="6" spans="2:6" x14ac:dyDescent="0.45">
      <c r="B6" s="8"/>
    </row>
    <row r="7" spans="2:6" ht="23.65" customHeight="1" x14ac:dyDescent="0.45">
      <c r="B7" s="189"/>
      <c r="C7" s="190" t="s">
        <v>164</v>
      </c>
      <c r="D7" s="190" t="s">
        <v>165</v>
      </c>
      <c r="E7" s="190" t="s">
        <v>56</v>
      </c>
    </row>
    <row r="8" spans="2:6" ht="35.25" customHeight="1" x14ac:dyDescent="0.45">
      <c r="B8" s="67" t="s">
        <v>422</v>
      </c>
      <c r="C8" s="191">
        <v>62983161.719999984</v>
      </c>
      <c r="D8" s="191">
        <v>31105115.709999997</v>
      </c>
      <c r="E8" s="191">
        <f>SUM(C8:D8)</f>
        <v>94088277.429999977</v>
      </c>
      <c r="F8" s="14"/>
    </row>
    <row r="9" spans="2:6" ht="23.25" customHeight="1" x14ac:dyDescent="0.45">
      <c r="B9" s="67" t="s">
        <v>423</v>
      </c>
      <c r="C9" s="191">
        <v>80977703.527170032</v>
      </c>
      <c r="D9" s="191">
        <v>36989686.956770003</v>
      </c>
      <c r="E9" s="191">
        <f>SUM(C9:D9)</f>
        <v>117967390.48394004</v>
      </c>
      <c r="F9" s="14"/>
    </row>
    <row r="10" spans="2:6" ht="23.25" customHeight="1" x14ac:dyDescent="0.45">
      <c r="B10" s="192" t="s">
        <v>424</v>
      </c>
      <c r="C10" s="193">
        <f>C8-C9</f>
        <v>-17994541.807170048</v>
      </c>
      <c r="D10" s="193">
        <f t="shared" ref="D10:E10" si="0">D8-D9</f>
        <v>-5884571.2467700057</v>
      </c>
      <c r="E10" s="193">
        <f t="shared" si="0"/>
        <v>-23879113.053940058</v>
      </c>
    </row>
    <row r="11" spans="2:6" ht="15.75" x14ac:dyDescent="0.45">
      <c r="B11" s="81"/>
      <c r="C11" s="194"/>
      <c r="D11" s="194"/>
      <c r="E11" s="194"/>
    </row>
    <row r="12" spans="2:6" ht="15.75" x14ac:dyDescent="0.5">
      <c r="B12" s="102" t="s">
        <v>43</v>
      </c>
      <c r="C12" s="80"/>
      <c r="D12" s="195"/>
      <c r="E12" s="80"/>
    </row>
    <row r="13" spans="2:6" ht="15.75" x14ac:dyDescent="0.5">
      <c r="B13" s="81"/>
      <c r="C13" s="80"/>
      <c r="D13" s="82"/>
      <c r="E13" s="80"/>
    </row>
    <row r="14" spans="2:6" x14ac:dyDescent="0.45">
      <c r="B14" s="8"/>
      <c r="C14" s="13"/>
      <c r="D14" s="46"/>
    </row>
    <row r="15" spans="2:6" x14ac:dyDescent="0.45">
      <c r="B15" s="8"/>
      <c r="D15" s="40"/>
    </row>
    <row r="16" spans="2:6" x14ac:dyDescent="0.45">
      <c r="B16" s="8"/>
      <c r="D16" s="40"/>
    </row>
    <row r="17" spans="2:2" x14ac:dyDescent="0.45">
      <c r="B17" s="8"/>
    </row>
    <row r="18" spans="2:2" x14ac:dyDescent="0.45">
      <c r="B18" s="8"/>
    </row>
    <row r="19" spans="2:2" x14ac:dyDescent="0.45">
      <c r="B19" s="57"/>
    </row>
    <row r="20" spans="2:2" x14ac:dyDescent="0.45">
      <c r="B20" s="8"/>
    </row>
    <row r="21" spans="2:2" x14ac:dyDescent="0.45">
      <c r="B21" s="57"/>
    </row>
    <row r="22" spans="2:2" x14ac:dyDescent="0.45">
      <c r="B22" s="57"/>
    </row>
    <row r="23" spans="2:2" x14ac:dyDescent="0.45">
      <c r="B23" s="57"/>
    </row>
    <row r="24" spans="2:2" x14ac:dyDescent="0.45">
      <c r="B24" s="6"/>
    </row>
    <row r="25" spans="2:2" x14ac:dyDescent="0.45">
      <c r="B25" s="8"/>
    </row>
    <row r="26" spans="2:2" x14ac:dyDescent="0.45">
      <c r="B26" s="8"/>
    </row>
  </sheetData>
  <hyperlinks>
    <hyperlink ref="B12" location="Information!A1" display="Return to information tab" xr:uid="{18CDF29B-C760-4336-86EB-1047019E3E46}"/>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5E2C-10C0-4F42-BB24-E928DEA68652}">
  <sheetPr>
    <tabColor rgb="FF079448"/>
  </sheetPr>
  <dimension ref="B5:F16"/>
  <sheetViews>
    <sheetView showGridLines="0" workbookViewId="0"/>
  </sheetViews>
  <sheetFormatPr defaultRowHeight="14.25" x14ac:dyDescent="0.45"/>
  <cols>
    <col min="1" max="1" width="2.265625" customWidth="1"/>
    <col min="2" max="2" width="29.3984375" customWidth="1"/>
    <col min="3" max="3" width="21.1328125" customWidth="1"/>
    <col min="4" max="4" width="76.1328125" customWidth="1"/>
    <col min="5" max="5" width="14.3984375" customWidth="1"/>
    <col min="6" max="6" width="22.265625" customWidth="1"/>
    <col min="7" max="7" width="17.73046875" customWidth="1"/>
    <col min="8" max="8" width="35" customWidth="1"/>
    <col min="9" max="9" width="32.1328125" customWidth="1"/>
    <col min="10" max="10" width="28.1328125" customWidth="1"/>
    <col min="11" max="11" width="30.265625" customWidth="1"/>
    <col min="12" max="12" width="30.86328125"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2:6" ht="18" x14ac:dyDescent="0.45">
      <c r="B5" s="124" t="s">
        <v>166</v>
      </c>
    </row>
    <row r="6" spans="2:6" ht="16.149999999999999" customHeight="1" x14ac:dyDescent="0.45">
      <c r="B6" s="8"/>
    </row>
    <row r="7" spans="2:6" ht="15.75" x14ac:dyDescent="0.45">
      <c r="B7" s="69" t="s">
        <v>167</v>
      </c>
      <c r="C7" s="190" t="s">
        <v>56</v>
      </c>
      <c r="D7" s="69" t="s">
        <v>168</v>
      </c>
    </row>
    <row r="8" spans="2:6" ht="37.15" customHeight="1" x14ac:dyDescent="0.45">
      <c r="B8" s="67" t="s">
        <v>425</v>
      </c>
      <c r="C8" s="272">
        <v>1732082151.4800003</v>
      </c>
      <c r="D8" s="67" t="s">
        <v>491</v>
      </c>
    </row>
    <row r="9" spans="2:6" ht="78.75" x14ac:dyDescent="0.45">
      <c r="B9" s="67" t="s">
        <v>426</v>
      </c>
      <c r="C9" s="272">
        <v>-23879113.053940058</v>
      </c>
      <c r="D9" s="67" t="s">
        <v>427</v>
      </c>
    </row>
    <row r="10" spans="2:6" ht="55.9" customHeight="1" x14ac:dyDescent="0.45">
      <c r="B10" s="67" t="s">
        <v>428</v>
      </c>
      <c r="C10" s="272">
        <v>17538180</v>
      </c>
      <c r="D10" s="67" t="s">
        <v>496</v>
      </c>
    </row>
    <row r="11" spans="2:6" ht="47.25" x14ac:dyDescent="0.45">
      <c r="B11" s="67" t="s">
        <v>429</v>
      </c>
      <c r="C11" s="273">
        <f>SUM(C8:C10)</f>
        <v>1725741218.4260602</v>
      </c>
      <c r="D11" s="67" t="s">
        <v>169</v>
      </c>
      <c r="E11" s="45"/>
      <c r="F11" s="26"/>
    </row>
    <row r="12" spans="2:6" ht="31.5" x14ac:dyDescent="0.45">
      <c r="B12" s="67" t="s">
        <v>430</v>
      </c>
      <c r="C12" s="274">
        <v>4841551</v>
      </c>
      <c r="D12" s="67" t="s">
        <v>497</v>
      </c>
      <c r="E12" s="38"/>
    </row>
    <row r="13" spans="2:6" ht="31.5" x14ac:dyDescent="0.45">
      <c r="B13" s="66" t="s">
        <v>431</v>
      </c>
      <c r="C13" s="275">
        <f>SUM(C11:C12)</f>
        <v>1730582769.4260602</v>
      </c>
      <c r="D13" s="67" t="s">
        <v>170</v>
      </c>
      <c r="E13" s="14"/>
    </row>
    <row r="14" spans="2:6" ht="15.75" x14ac:dyDescent="0.5">
      <c r="B14" s="81"/>
      <c r="C14" s="80"/>
      <c r="D14" s="80"/>
    </row>
    <row r="15" spans="2:6" ht="15.75" x14ac:dyDescent="0.5">
      <c r="B15" s="102" t="s">
        <v>43</v>
      </c>
      <c r="C15" s="80"/>
      <c r="D15" s="80"/>
    </row>
    <row r="16" spans="2:6" ht="15.75" x14ac:dyDescent="0.5">
      <c r="B16" s="80"/>
      <c r="C16" s="80"/>
      <c r="D16" s="80"/>
    </row>
  </sheetData>
  <hyperlinks>
    <hyperlink ref="B15" location="Information!A1" display="Return to information tab" xr:uid="{906AD6A9-B990-4EE1-8552-339B397DD988}"/>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BE2D7-7460-4225-9D56-320709324D20}">
  <sheetPr>
    <tabColor rgb="FF079448"/>
  </sheetPr>
  <dimension ref="B5:F28"/>
  <sheetViews>
    <sheetView showGridLines="0" workbookViewId="0"/>
  </sheetViews>
  <sheetFormatPr defaultRowHeight="14.25" x14ac:dyDescent="0.45"/>
  <cols>
    <col min="1" max="1" width="2.265625" customWidth="1"/>
    <col min="2" max="2" width="31.86328125" customWidth="1"/>
    <col min="3" max="3" width="18.59765625" customWidth="1"/>
    <col min="4" max="4" width="46" customWidth="1"/>
    <col min="5" max="5" width="14.3984375" customWidth="1"/>
    <col min="6" max="6" width="12.86328125" customWidth="1"/>
    <col min="7" max="7" width="17.73046875" customWidth="1"/>
    <col min="8" max="8" width="35" customWidth="1"/>
    <col min="9" max="9" width="32.1328125" customWidth="1"/>
    <col min="10" max="10" width="28.1328125" customWidth="1"/>
    <col min="11" max="11" width="30.265625" customWidth="1"/>
    <col min="12" max="12" width="30.86328125"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2:6" ht="18" x14ac:dyDescent="0.45">
      <c r="B5" s="124" t="s">
        <v>171</v>
      </c>
    </row>
    <row r="6" spans="2:6" x14ac:dyDescent="0.45">
      <c r="B6" s="8"/>
    </row>
    <row r="7" spans="2:6" ht="23.65" customHeight="1" x14ac:dyDescent="0.45">
      <c r="B7" s="202" t="s">
        <v>172</v>
      </c>
      <c r="C7" s="190" t="s">
        <v>173</v>
      </c>
      <c r="D7" s="202" t="s">
        <v>168</v>
      </c>
    </row>
    <row r="8" spans="2:6" ht="33" customHeight="1" x14ac:dyDescent="0.45">
      <c r="B8" s="203" t="s">
        <v>432</v>
      </c>
      <c r="C8" s="68">
        <v>252704043.648</v>
      </c>
      <c r="D8" s="203" t="s">
        <v>174</v>
      </c>
    </row>
    <row r="9" spans="2:6" ht="45.75" customHeight="1" x14ac:dyDescent="0.45">
      <c r="B9" s="203" t="s">
        <v>433</v>
      </c>
      <c r="C9" s="68">
        <v>222874.34100000007</v>
      </c>
      <c r="D9" s="203" t="s">
        <v>175</v>
      </c>
    </row>
    <row r="10" spans="2:6" ht="46.15" customHeight="1" x14ac:dyDescent="0.45">
      <c r="B10" s="203" t="s">
        <v>434</v>
      </c>
      <c r="C10" s="68">
        <v>11948308.116</v>
      </c>
      <c r="D10" s="203" t="s">
        <v>176</v>
      </c>
      <c r="E10" s="30"/>
      <c r="F10" s="31"/>
    </row>
    <row r="11" spans="2:6" ht="55.5" customHeight="1" x14ac:dyDescent="0.45">
      <c r="B11" s="203" t="s">
        <v>435</v>
      </c>
      <c r="C11" s="68">
        <v>118.20399999999999</v>
      </c>
      <c r="D11" s="203" t="s">
        <v>177</v>
      </c>
      <c r="E11" s="30"/>
      <c r="F11" s="31"/>
    </row>
    <row r="12" spans="2:6" ht="39.75" customHeight="1" x14ac:dyDescent="0.45">
      <c r="B12" s="276" t="s">
        <v>436</v>
      </c>
      <c r="C12" s="112">
        <f>(C8+C9)-(C10+C11)</f>
        <v>240978491.669</v>
      </c>
      <c r="D12" s="203" t="s">
        <v>178</v>
      </c>
    </row>
    <row r="13" spans="2:6" x14ac:dyDescent="0.45">
      <c r="B13" s="8"/>
      <c r="C13" s="29"/>
      <c r="E13" s="28"/>
    </row>
    <row r="14" spans="2:6" ht="15.75" x14ac:dyDescent="0.5">
      <c r="B14" s="102" t="s">
        <v>43</v>
      </c>
      <c r="C14" s="13"/>
    </row>
    <row r="15" spans="2:6" x14ac:dyDescent="0.45">
      <c r="B15" s="8"/>
    </row>
    <row r="16" spans="2:6" x14ac:dyDescent="0.45">
      <c r="B16" s="8"/>
      <c r="C16" s="13"/>
    </row>
    <row r="17" spans="2:2" x14ac:dyDescent="0.45">
      <c r="B17" s="8"/>
    </row>
    <row r="18" spans="2:2" x14ac:dyDescent="0.45">
      <c r="B18" s="8"/>
    </row>
    <row r="19" spans="2:2" x14ac:dyDescent="0.45">
      <c r="B19" s="8"/>
    </row>
    <row r="20" spans="2:2" x14ac:dyDescent="0.45">
      <c r="B20" s="8"/>
    </row>
    <row r="21" spans="2:2" x14ac:dyDescent="0.45">
      <c r="B21" s="57"/>
    </row>
    <row r="22" spans="2:2" x14ac:dyDescent="0.45">
      <c r="B22" s="8"/>
    </row>
    <row r="23" spans="2:2" x14ac:dyDescent="0.45">
      <c r="B23" s="57"/>
    </row>
    <row r="24" spans="2:2" x14ac:dyDescent="0.45">
      <c r="B24" s="57"/>
    </row>
    <row r="25" spans="2:2" x14ac:dyDescent="0.45">
      <c r="B25" s="57"/>
    </row>
    <row r="26" spans="2:2" x14ac:dyDescent="0.45">
      <c r="B26" s="6"/>
    </row>
    <row r="27" spans="2:2" x14ac:dyDescent="0.45">
      <c r="B27" s="8"/>
    </row>
    <row r="28" spans="2:2" x14ac:dyDescent="0.45">
      <c r="B28" s="8"/>
    </row>
  </sheetData>
  <hyperlinks>
    <hyperlink ref="B14" location="Information!A1" display="Return to information tab" xr:uid="{88EE506F-49FA-4547-9443-0273C76D21B8}"/>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1D22-CCF8-4168-A61F-E12280B38822}">
  <sheetPr>
    <tabColor rgb="FF079448"/>
  </sheetPr>
  <dimension ref="B5:N46"/>
  <sheetViews>
    <sheetView showGridLines="0" zoomScaleNormal="100" workbookViewId="0"/>
  </sheetViews>
  <sheetFormatPr defaultRowHeight="14.25" x14ac:dyDescent="0.45"/>
  <cols>
    <col min="1" max="1" width="2.265625" customWidth="1"/>
    <col min="2" max="2" width="19.86328125" customWidth="1"/>
    <col min="3" max="3" width="21.1328125" customWidth="1"/>
    <col min="4" max="4" width="23.73046875" customWidth="1"/>
    <col min="5" max="5" width="23" customWidth="1"/>
    <col min="6" max="6" width="14.265625" customWidth="1"/>
    <col min="7" max="7" width="17.73046875" customWidth="1"/>
    <col min="8" max="8" width="20" customWidth="1"/>
    <col min="9" max="9" width="12.59765625" customWidth="1"/>
    <col min="10" max="10" width="17.1328125" customWidth="1"/>
    <col min="11" max="11" width="6.73046875" customWidth="1"/>
    <col min="12" max="12" width="12.86328125" customWidth="1"/>
    <col min="13" max="13" width="20.86328125" customWidth="1"/>
    <col min="14" max="14" width="17.86328125" customWidth="1"/>
  </cols>
  <sheetData>
    <row r="5" spans="2:2" ht="18" x14ac:dyDescent="0.45">
      <c r="B5" s="124" t="s">
        <v>498</v>
      </c>
    </row>
    <row r="6" spans="2:2" x14ac:dyDescent="0.45">
      <c r="B6" s="9"/>
    </row>
    <row r="7" spans="2:2" ht="15.75" x14ac:dyDescent="0.5">
      <c r="B7" s="60" t="s">
        <v>499</v>
      </c>
    </row>
    <row r="8" spans="2:2" ht="15.75" x14ac:dyDescent="0.5">
      <c r="B8" s="60" t="s">
        <v>500</v>
      </c>
    </row>
    <row r="9" spans="2:2" ht="15.75" x14ac:dyDescent="0.5">
      <c r="B9" s="60" t="s">
        <v>461</v>
      </c>
    </row>
    <row r="10" spans="2:2" ht="15.75" x14ac:dyDescent="0.5">
      <c r="B10" s="60" t="s">
        <v>462</v>
      </c>
    </row>
    <row r="11" spans="2:2" ht="15.75" x14ac:dyDescent="0.5">
      <c r="B11" s="60" t="s">
        <v>463</v>
      </c>
    </row>
    <row r="12" spans="2:2" x14ac:dyDescent="0.45">
      <c r="B12" s="8"/>
    </row>
    <row r="13" spans="2:2" x14ac:dyDescent="0.45">
      <c r="B13" s="57"/>
    </row>
    <row r="14" spans="2:2" x14ac:dyDescent="0.45">
      <c r="B14" s="57"/>
    </row>
    <row r="15" spans="2:2" x14ac:dyDescent="0.45">
      <c r="B15" s="57"/>
    </row>
    <row r="16" spans="2:2" x14ac:dyDescent="0.45">
      <c r="B16" s="57"/>
    </row>
    <row r="17" spans="2:13" x14ac:dyDescent="0.45">
      <c r="B17" s="8"/>
    </row>
    <row r="18" spans="2:13" x14ac:dyDescent="0.45">
      <c r="B18" s="57"/>
      <c r="K18" s="13"/>
    </row>
    <row r="19" spans="2:13" x14ac:dyDescent="0.45">
      <c r="B19" s="57"/>
      <c r="J19" s="13"/>
      <c r="K19" s="13"/>
    </row>
    <row r="20" spans="2:13" x14ac:dyDescent="0.45">
      <c r="B20" s="8"/>
      <c r="K20" s="13"/>
      <c r="M20" s="23"/>
    </row>
    <row r="21" spans="2:13" x14ac:dyDescent="0.45">
      <c r="K21" s="13"/>
    </row>
    <row r="22" spans="2:13" x14ac:dyDescent="0.45">
      <c r="K22" s="13"/>
    </row>
    <row r="23" spans="2:13" x14ac:dyDescent="0.45">
      <c r="K23" s="13"/>
    </row>
    <row r="24" spans="2:13" x14ac:dyDescent="0.45">
      <c r="K24" s="13"/>
    </row>
    <row r="25" spans="2:13" x14ac:dyDescent="0.45">
      <c r="K25" s="13"/>
    </row>
    <row r="26" spans="2:13" x14ac:dyDescent="0.45">
      <c r="K26" s="13"/>
    </row>
    <row r="27" spans="2:13" x14ac:dyDescent="0.45">
      <c r="K27" s="13"/>
    </row>
    <row r="28" spans="2:13" x14ac:dyDescent="0.45">
      <c r="K28" s="13"/>
    </row>
    <row r="35" spans="2:14" ht="32.65" customHeight="1" x14ac:dyDescent="0.5">
      <c r="B35" s="277" t="s">
        <v>114</v>
      </c>
      <c r="C35" s="231" t="s">
        <v>180</v>
      </c>
      <c r="D35" s="231" t="s">
        <v>181</v>
      </c>
      <c r="E35" s="231" t="s">
        <v>182</v>
      </c>
      <c r="F35" s="80"/>
    </row>
    <row r="36" spans="2:14" ht="31.5" x14ac:dyDescent="0.5">
      <c r="B36" s="246" t="s">
        <v>183</v>
      </c>
      <c r="C36" s="250">
        <v>1603.00838565</v>
      </c>
      <c r="D36" s="249">
        <v>1533.35175</v>
      </c>
      <c r="E36" s="248">
        <f>(C36/D36)-1</f>
        <v>4.5427695015184844E-2</v>
      </c>
      <c r="F36" s="198"/>
    </row>
    <row r="37" spans="2:14" ht="31.5" x14ac:dyDescent="0.5">
      <c r="B37" s="246" t="s">
        <v>184</v>
      </c>
      <c r="C37" s="250">
        <v>1273.1099999999999</v>
      </c>
      <c r="D37" s="249">
        <v>1551.752</v>
      </c>
      <c r="E37" s="248">
        <f>(C37/D37)-1</f>
        <v>-0.17956606468043868</v>
      </c>
      <c r="F37" s="198"/>
    </row>
    <row r="38" spans="2:14" ht="31.5" x14ac:dyDescent="0.5">
      <c r="B38" s="246" t="s">
        <v>185</v>
      </c>
      <c r="C38" s="250">
        <v>1452.95</v>
      </c>
      <c r="D38" s="249">
        <v>1668.1333655260601</v>
      </c>
      <c r="E38" s="248">
        <v>-0.12899649990407103</v>
      </c>
      <c r="F38" s="198"/>
    </row>
    <row r="39" spans="2:14" ht="31.5" x14ac:dyDescent="0.5">
      <c r="B39" s="246" t="s">
        <v>186</v>
      </c>
      <c r="C39" s="250">
        <v>1754.92</v>
      </c>
      <c r="D39" s="249">
        <v>1891.6632365065495</v>
      </c>
      <c r="E39" s="248">
        <f>(C39/D39)-1</f>
        <v>-7.2287304562244192E-2</v>
      </c>
      <c r="F39" s="198"/>
    </row>
    <row r="40" spans="2:14" ht="31.5" x14ac:dyDescent="0.5">
      <c r="B40" s="246" t="s">
        <v>187</v>
      </c>
      <c r="C40" s="250">
        <v>1725.742</v>
      </c>
      <c r="D40" s="249">
        <v>1990.03</v>
      </c>
      <c r="E40" s="248">
        <f>(C40/D40)-1</f>
        <v>-0.13280603809992819</v>
      </c>
      <c r="F40" s="198"/>
    </row>
    <row r="41" spans="2:14" ht="15.75" x14ac:dyDescent="0.5">
      <c r="B41" s="80"/>
      <c r="C41" s="80"/>
      <c r="D41" s="80"/>
      <c r="E41" s="80"/>
      <c r="F41" s="80"/>
    </row>
    <row r="42" spans="2:14" ht="15.75" x14ac:dyDescent="0.5">
      <c r="B42" s="102" t="s">
        <v>43</v>
      </c>
      <c r="C42" s="80"/>
      <c r="D42" s="177"/>
      <c r="E42" s="80"/>
      <c r="F42" s="80"/>
    </row>
    <row r="43" spans="2:14" ht="15.75" x14ac:dyDescent="0.5">
      <c r="B43" s="80"/>
      <c r="C43" s="80"/>
      <c r="D43" s="80"/>
      <c r="E43" s="80"/>
      <c r="F43" s="80"/>
    </row>
    <row r="44" spans="2:14" ht="15.75" x14ac:dyDescent="0.5">
      <c r="B44" s="80"/>
      <c r="C44" s="80"/>
      <c r="D44" s="80"/>
      <c r="E44" s="80"/>
      <c r="F44" s="80"/>
    </row>
    <row r="45" spans="2:14" ht="15.75" x14ac:dyDescent="0.5">
      <c r="B45" s="80"/>
      <c r="C45" s="80"/>
      <c r="D45" s="80"/>
      <c r="E45" s="80"/>
      <c r="F45" s="80"/>
    </row>
    <row r="46" spans="2:14" x14ac:dyDescent="0.45">
      <c r="K46" s="12"/>
      <c r="L46" s="12"/>
      <c r="M46" s="12"/>
      <c r="N46" s="12"/>
    </row>
  </sheetData>
  <phoneticPr fontId="16" type="noConversion"/>
  <hyperlinks>
    <hyperlink ref="B42" location="Information!A1" display="Return to information tab" xr:uid="{7BC2198A-B74D-4AAF-BF6A-3077F5A50CC7}"/>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0B43-8C0B-4B59-B617-F1961C36D6AD}">
  <sheetPr>
    <tabColor rgb="FFE86E1E"/>
    <pageSetUpPr autoPageBreaks="0"/>
  </sheetPr>
  <dimension ref="B5:D31"/>
  <sheetViews>
    <sheetView workbookViewId="0"/>
  </sheetViews>
  <sheetFormatPr defaultColWidth="8.73046875" defaultRowHeight="14.25" x14ac:dyDescent="0.45"/>
  <cols>
    <col min="1" max="1" width="2.1328125" style="12" customWidth="1"/>
    <col min="2" max="2" width="26.1328125" style="12" customWidth="1"/>
    <col min="3" max="3" width="43.1328125" style="12" customWidth="1"/>
    <col min="4" max="4" width="79.3984375" style="12" customWidth="1"/>
    <col min="5" max="16384" width="8.73046875" style="12"/>
  </cols>
  <sheetData>
    <row r="5" spans="2:4" ht="21" x14ac:dyDescent="0.65">
      <c r="B5" s="76" t="s">
        <v>24</v>
      </c>
      <c r="C5" s="74"/>
      <c r="D5" s="74"/>
    </row>
    <row r="6" spans="2:4" x14ac:dyDescent="0.45">
      <c r="B6" s="74"/>
      <c r="C6" s="74"/>
      <c r="D6" s="74"/>
    </row>
    <row r="7" spans="2:4" ht="15" customHeight="1" x14ac:dyDescent="0.45">
      <c r="B7" s="98" t="s">
        <v>25</v>
      </c>
      <c r="C7" s="98"/>
      <c r="D7" s="98"/>
    </row>
    <row r="8" spans="2:4" ht="15.75" x14ac:dyDescent="0.5">
      <c r="B8" s="79"/>
      <c r="C8" s="79"/>
      <c r="D8" s="79"/>
    </row>
    <row r="9" spans="2:4" ht="15.75" x14ac:dyDescent="0.5">
      <c r="B9" s="99" t="s">
        <v>26</v>
      </c>
      <c r="C9" s="99" t="s">
        <v>27</v>
      </c>
      <c r="D9" s="79"/>
    </row>
    <row r="10" spans="2:4" ht="15.75" x14ac:dyDescent="0.5">
      <c r="B10" s="100" t="s">
        <v>407</v>
      </c>
      <c r="C10" s="101" t="s">
        <v>28</v>
      </c>
      <c r="D10" s="79"/>
    </row>
    <row r="11" spans="2:4" ht="15.75" x14ac:dyDescent="0.5">
      <c r="B11" s="100" t="s">
        <v>408</v>
      </c>
      <c r="C11" s="101" t="s">
        <v>29</v>
      </c>
      <c r="D11" s="79"/>
    </row>
    <row r="12" spans="2:4" ht="15.75" x14ac:dyDescent="0.5">
      <c r="B12" s="100" t="s">
        <v>409</v>
      </c>
      <c r="C12" s="101" t="s">
        <v>30</v>
      </c>
      <c r="D12" s="79"/>
    </row>
    <row r="13" spans="2:4" ht="15.75" x14ac:dyDescent="0.5">
      <c r="B13" s="100" t="s">
        <v>410</v>
      </c>
      <c r="C13" s="101" t="s">
        <v>31</v>
      </c>
      <c r="D13" s="79"/>
    </row>
    <row r="14" spans="2:4" ht="15.75" x14ac:dyDescent="0.5">
      <c r="B14" s="100" t="s">
        <v>411</v>
      </c>
      <c r="C14" s="101" t="s">
        <v>32</v>
      </c>
      <c r="D14" s="79"/>
    </row>
    <row r="15" spans="2:4" ht="15.75" x14ac:dyDescent="0.5">
      <c r="B15" s="100" t="s">
        <v>412</v>
      </c>
      <c r="C15" s="101" t="s">
        <v>33</v>
      </c>
      <c r="D15" s="79"/>
    </row>
    <row r="16" spans="2:4" ht="15.75" x14ac:dyDescent="0.5">
      <c r="B16" s="100" t="s">
        <v>413</v>
      </c>
      <c r="C16" s="101" t="s">
        <v>34</v>
      </c>
      <c r="D16" s="79"/>
    </row>
    <row r="17" spans="2:4" ht="15.75" x14ac:dyDescent="0.5">
      <c r="B17" s="100" t="s">
        <v>414</v>
      </c>
      <c r="C17" s="101" t="s">
        <v>35</v>
      </c>
      <c r="D17" s="79"/>
    </row>
    <row r="18" spans="2:4" ht="15.75" x14ac:dyDescent="0.5">
      <c r="B18" s="100" t="s">
        <v>415</v>
      </c>
      <c r="C18" s="101" t="s">
        <v>36</v>
      </c>
      <c r="D18" s="79"/>
    </row>
    <row r="19" spans="2:4" ht="15.75" x14ac:dyDescent="0.5">
      <c r="B19" s="100" t="s">
        <v>416</v>
      </c>
      <c r="C19" s="101" t="s">
        <v>37</v>
      </c>
      <c r="D19" s="79"/>
    </row>
    <row r="20" spans="2:4" ht="15.75" x14ac:dyDescent="0.5">
      <c r="B20" s="100" t="s">
        <v>417</v>
      </c>
      <c r="C20" s="101" t="s">
        <v>38</v>
      </c>
      <c r="D20" s="79"/>
    </row>
    <row r="21" spans="2:4" ht="15.75" x14ac:dyDescent="0.5">
      <c r="B21" s="100" t="s">
        <v>418</v>
      </c>
      <c r="C21" s="101" t="s">
        <v>39</v>
      </c>
      <c r="D21" s="79"/>
    </row>
    <row r="22" spans="2:4" ht="15.75" x14ac:dyDescent="0.5">
      <c r="B22" s="100" t="s">
        <v>419</v>
      </c>
      <c r="C22" s="101" t="s">
        <v>40</v>
      </c>
      <c r="D22" s="79"/>
    </row>
    <row r="23" spans="2:4" ht="15.75" x14ac:dyDescent="0.5">
      <c r="B23" s="100" t="s">
        <v>420</v>
      </c>
      <c r="C23" s="101" t="s">
        <v>41</v>
      </c>
      <c r="D23" s="79"/>
    </row>
    <row r="24" spans="2:4" ht="15.75" x14ac:dyDescent="0.5">
      <c r="B24" s="100" t="s">
        <v>421</v>
      </c>
      <c r="C24" s="101" t="s">
        <v>42</v>
      </c>
      <c r="D24" s="79"/>
    </row>
    <row r="25" spans="2:4" ht="15.75" x14ac:dyDescent="0.5">
      <c r="B25" s="79"/>
      <c r="C25" s="79"/>
      <c r="D25" s="79"/>
    </row>
    <row r="26" spans="2:4" ht="15.75" x14ac:dyDescent="0.5">
      <c r="B26" s="102" t="s">
        <v>43</v>
      </c>
      <c r="C26" s="103"/>
      <c r="D26" s="79"/>
    </row>
    <row r="27" spans="2:4" ht="15.75" x14ac:dyDescent="0.5">
      <c r="B27" s="79"/>
      <c r="C27" s="79"/>
      <c r="D27" s="79"/>
    </row>
    <row r="29" spans="2:4" x14ac:dyDescent="0.45">
      <c r="B29" s="73"/>
    </row>
    <row r="31" spans="2:4" x14ac:dyDescent="0.45">
      <c r="B31" s="73"/>
    </row>
  </sheetData>
  <phoneticPr fontId="16" type="noConversion"/>
  <hyperlinks>
    <hyperlink ref="B26" location="Information!A1" display="Return to information tab" xr:uid="{9E881619-871F-47B7-93EC-A7FF54780262}"/>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3619-FCD9-4847-B406-E54B54F6FA09}">
  <sheetPr>
    <tabColor rgb="FF079448"/>
  </sheetPr>
  <dimension ref="B5:O55"/>
  <sheetViews>
    <sheetView showGridLines="0" zoomScaleNormal="100" workbookViewId="0"/>
  </sheetViews>
  <sheetFormatPr defaultRowHeight="14.25" x14ac:dyDescent="0.45"/>
  <cols>
    <col min="1" max="1" width="2.265625" customWidth="1"/>
    <col min="2" max="2" width="16.73046875" customWidth="1"/>
    <col min="3" max="3" width="24" customWidth="1"/>
    <col min="4" max="4" width="22.59765625" customWidth="1"/>
    <col min="5" max="15" width="12.59765625" customWidth="1"/>
    <col min="16" max="16" width="12" customWidth="1"/>
    <col min="17" max="17" width="12.59765625" customWidth="1"/>
    <col min="18" max="18" width="20.3984375" customWidth="1"/>
    <col min="19" max="19" width="17.3984375" customWidth="1"/>
  </cols>
  <sheetData>
    <row r="5" spans="2:4" ht="18" x14ac:dyDescent="0.45">
      <c r="B5" s="199" t="s">
        <v>370</v>
      </c>
    </row>
    <row r="6" spans="2:4" x14ac:dyDescent="0.45">
      <c r="B6" s="49"/>
    </row>
    <row r="7" spans="2:4" ht="15.75" x14ac:dyDescent="0.5">
      <c r="B7" s="60" t="s">
        <v>464</v>
      </c>
      <c r="C7" s="80"/>
      <c r="D7" s="80"/>
    </row>
    <row r="8" spans="2:4" ht="15.75" x14ac:dyDescent="0.5">
      <c r="B8" s="60" t="s">
        <v>465</v>
      </c>
      <c r="C8" s="80"/>
      <c r="D8" s="80"/>
    </row>
    <row r="9" spans="2:4" ht="15.75" x14ac:dyDescent="0.5">
      <c r="B9" s="60" t="s">
        <v>466</v>
      </c>
      <c r="C9" s="80"/>
      <c r="D9" s="80"/>
    </row>
    <row r="10" spans="2:4" ht="15.75" x14ac:dyDescent="0.5">
      <c r="B10" s="60" t="s">
        <v>467</v>
      </c>
      <c r="C10" s="80"/>
      <c r="D10" s="80"/>
    </row>
    <row r="11" spans="2:4" ht="15.75" x14ac:dyDescent="0.5">
      <c r="B11" s="60" t="s">
        <v>468</v>
      </c>
    </row>
    <row r="12" spans="2:4" x14ac:dyDescent="0.45">
      <c r="B12" s="8"/>
    </row>
    <row r="13" spans="2:4" x14ac:dyDescent="0.45">
      <c r="B13" s="57"/>
    </row>
    <row r="14" spans="2:4" x14ac:dyDescent="0.45">
      <c r="B14" s="57"/>
    </row>
    <row r="15" spans="2:4" x14ac:dyDescent="0.45">
      <c r="B15" s="57"/>
    </row>
    <row r="16" spans="2:4" x14ac:dyDescent="0.45">
      <c r="B16" s="57"/>
    </row>
    <row r="17" spans="2:2" x14ac:dyDescent="0.45">
      <c r="B17" s="8"/>
    </row>
    <row r="18" spans="2:2" x14ac:dyDescent="0.45">
      <c r="B18" s="57"/>
    </row>
    <row r="19" spans="2:2" x14ac:dyDescent="0.45">
      <c r="B19" s="57"/>
    </row>
    <row r="20" spans="2:2" x14ac:dyDescent="0.45">
      <c r="B20" s="8"/>
    </row>
    <row r="37" spans="2:15" ht="29.1" customHeight="1" x14ac:dyDescent="0.5">
      <c r="B37" s="162" t="s">
        <v>114</v>
      </c>
      <c r="C37" s="190" t="s">
        <v>558</v>
      </c>
      <c r="D37" s="190" t="s">
        <v>371</v>
      </c>
      <c r="E37" s="80"/>
      <c r="N37" s="26"/>
      <c r="O37" s="44"/>
    </row>
    <row r="38" spans="2:15" ht="31.5" x14ac:dyDescent="0.5">
      <c r="B38" s="246" t="s">
        <v>510</v>
      </c>
      <c r="C38" s="274">
        <v>1732977</v>
      </c>
      <c r="D38" s="278">
        <v>0.1201</v>
      </c>
      <c r="E38" s="200"/>
      <c r="F38" s="14"/>
      <c r="G38" s="14"/>
      <c r="H38" s="14"/>
      <c r="I38" s="14"/>
      <c r="J38" s="15"/>
      <c r="K38" s="15"/>
      <c r="L38" s="14"/>
      <c r="M38" s="14"/>
      <c r="N38" s="14"/>
      <c r="O38" s="14"/>
    </row>
    <row r="39" spans="2:15" ht="31.5" x14ac:dyDescent="0.5">
      <c r="B39" s="246" t="s">
        <v>528</v>
      </c>
      <c r="C39" s="274">
        <v>1997474</v>
      </c>
      <c r="D39" s="278">
        <v>1.32E-2</v>
      </c>
      <c r="E39" s="80"/>
    </row>
    <row r="40" spans="2:15" ht="31.5" x14ac:dyDescent="0.5">
      <c r="B40" s="246" t="s">
        <v>527</v>
      </c>
      <c r="C40" s="274">
        <v>3292381</v>
      </c>
      <c r="D40" s="278">
        <v>6.4000000000000003E-3</v>
      </c>
      <c r="E40" s="80"/>
    </row>
    <row r="41" spans="2:15" ht="31.5" x14ac:dyDescent="0.5">
      <c r="B41" s="246" t="s">
        <v>526</v>
      </c>
      <c r="C41" s="274">
        <v>2720290</v>
      </c>
      <c r="D41" s="278">
        <v>3.8999999999999998E-3</v>
      </c>
      <c r="E41" s="80"/>
    </row>
    <row r="42" spans="2:15" ht="31.5" x14ac:dyDescent="0.5">
      <c r="B42" s="246" t="s">
        <v>525</v>
      </c>
      <c r="C42" s="274">
        <v>2952000</v>
      </c>
      <c r="D42" s="278">
        <v>3.3999999999999998E-3</v>
      </c>
      <c r="E42" s="80"/>
    </row>
    <row r="43" spans="2:15" ht="31.5" x14ac:dyDescent="0.5">
      <c r="B43" s="246" t="s">
        <v>524</v>
      </c>
      <c r="C43" s="274">
        <v>2987085</v>
      </c>
      <c r="D43" s="278">
        <v>2.7000000000000001E-3</v>
      </c>
      <c r="E43" s="80"/>
    </row>
    <row r="44" spans="2:15" ht="31.5" x14ac:dyDescent="0.5">
      <c r="B44" s="246" t="s">
        <v>523</v>
      </c>
      <c r="C44" s="274">
        <v>3963461</v>
      </c>
      <c r="D44" s="278">
        <v>3.0999999999999999E-3</v>
      </c>
      <c r="E44" s="80"/>
    </row>
    <row r="45" spans="2:15" ht="31.5" x14ac:dyDescent="0.5">
      <c r="B45" s="246" t="s">
        <v>522</v>
      </c>
      <c r="C45" s="274">
        <v>3837555.4</v>
      </c>
      <c r="D45" s="278">
        <v>2.8E-3</v>
      </c>
      <c r="E45" s="80"/>
    </row>
    <row r="46" spans="2:15" ht="31.5" x14ac:dyDescent="0.5">
      <c r="B46" s="246" t="s">
        <v>521</v>
      </c>
      <c r="C46" s="274">
        <v>3213285.98</v>
      </c>
      <c r="D46" s="279">
        <v>2.3E-3</v>
      </c>
      <c r="E46" s="80"/>
    </row>
    <row r="47" spans="2:15" ht="31.5" x14ac:dyDescent="0.5">
      <c r="B47" s="246" t="s">
        <v>131</v>
      </c>
      <c r="C47" s="274">
        <v>2484994</v>
      </c>
      <c r="D47" s="279">
        <v>1.6000000000000001E-3</v>
      </c>
      <c r="E47" s="80"/>
    </row>
    <row r="48" spans="2:15" ht="31.5" x14ac:dyDescent="0.5">
      <c r="B48" s="246" t="s">
        <v>132</v>
      </c>
      <c r="C48" s="274">
        <v>2867547</v>
      </c>
      <c r="D48" s="279">
        <v>1.8E-3</v>
      </c>
      <c r="E48" s="80"/>
    </row>
    <row r="49" spans="2:5" ht="31.5" x14ac:dyDescent="0.5">
      <c r="B49" s="246" t="s">
        <v>109</v>
      </c>
      <c r="C49" s="274">
        <v>2205463</v>
      </c>
      <c r="D49" s="279">
        <v>1.6999999999999999E-3</v>
      </c>
      <c r="E49" s="80"/>
    </row>
    <row r="50" spans="2:5" ht="31.5" x14ac:dyDescent="0.5">
      <c r="B50" s="246" t="s">
        <v>110</v>
      </c>
      <c r="C50" s="274">
        <v>2950203</v>
      </c>
      <c r="D50" s="279">
        <v>2.0304875232336574E-3</v>
      </c>
      <c r="E50" s="80"/>
    </row>
    <row r="51" spans="2:5" ht="31.5" x14ac:dyDescent="0.5">
      <c r="B51" s="246" t="s">
        <v>111</v>
      </c>
      <c r="C51" s="280">
        <v>3866644</v>
      </c>
      <c r="D51" s="262">
        <v>2.2000000000000001E-3</v>
      </c>
      <c r="E51" s="201"/>
    </row>
    <row r="52" spans="2:5" ht="31.5" x14ac:dyDescent="0.5">
      <c r="B52" s="66" t="s">
        <v>112</v>
      </c>
      <c r="C52" s="274">
        <v>4841551</v>
      </c>
      <c r="D52" s="279">
        <v>2.8054907354045085E-3</v>
      </c>
      <c r="E52" s="201"/>
    </row>
    <row r="53" spans="2:5" ht="15.75" x14ac:dyDescent="0.5">
      <c r="B53" s="80"/>
      <c r="C53" s="80"/>
      <c r="D53" s="80"/>
      <c r="E53" s="80"/>
    </row>
    <row r="54" spans="2:5" ht="15.75" x14ac:dyDescent="0.5">
      <c r="B54" s="102" t="s">
        <v>43</v>
      </c>
      <c r="C54" s="179"/>
      <c r="D54" s="80"/>
      <c r="E54" s="80"/>
    </row>
    <row r="55" spans="2:5" ht="15.75" x14ac:dyDescent="0.5">
      <c r="B55" s="80"/>
      <c r="C55" s="80"/>
      <c r="D55" s="80"/>
      <c r="E55" s="80"/>
    </row>
  </sheetData>
  <phoneticPr fontId="16" type="noConversion"/>
  <hyperlinks>
    <hyperlink ref="B54" location="Information!A1" display="Return to information tab" xr:uid="{D30D8C5C-1445-4413-96EF-2B0E443C4A79}"/>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009A9-ADFA-48D7-9D03-6D8E76BDF585}">
  <sheetPr>
    <tabColor rgb="FF45286F"/>
  </sheetPr>
  <dimension ref="B5:N18"/>
  <sheetViews>
    <sheetView showGridLines="0" zoomScaleNormal="100" workbookViewId="0"/>
  </sheetViews>
  <sheetFormatPr defaultRowHeight="14.25" x14ac:dyDescent="0.45"/>
  <cols>
    <col min="1" max="1" width="2.265625" customWidth="1"/>
    <col min="2" max="2" width="23.265625" customWidth="1"/>
    <col min="3" max="4" width="12.3984375" customWidth="1"/>
    <col min="5" max="6" width="12.1328125" customWidth="1"/>
    <col min="7" max="8" width="13.1328125" customWidth="1"/>
    <col min="9" max="13" width="13.86328125" customWidth="1"/>
    <col min="14" max="14" width="13.1328125" customWidth="1"/>
    <col min="15" max="15" width="13.86328125" customWidth="1"/>
    <col min="16" max="16" width="14.59765625" customWidth="1"/>
    <col min="17" max="17" width="17.86328125" customWidth="1"/>
    <col min="18" max="18" width="18.1328125" customWidth="1"/>
    <col min="19" max="19" width="18.3984375" customWidth="1"/>
    <col min="20" max="20" width="6.59765625" customWidth="1"/>
    <col min="21" max="21" width="12.59765625" customWidth="1"/>
    <col min="22" max="22" width="20.3984375" customWidth="1"/>
    <col min="23" max="23" width="17.3984375" customWidth="1"/>
  </cols>
  <sheetData>
    <row r="5" spans="2:14" ht="18" x14ac:dyDescent="0.55000000000000004">
      <c r="B5" s="181" t="s">
        <v>188</v>
      </c>
    </row>
    <row r="6" spans="2:14" ht="15.75" x14ac:dyDescent="0.5">
      <c r="B6" s="81"/>
      <c r="C6" s="80"/>
      <c r="D6" s="80"/>
      <c r="E6" s="80"/>
      <c r="F6" s="80"/>
      <c r="G6" s="80"/>
      <c r="H6" s="80"/>
      <c r="I6" s="80"/>
      <c r="J6" s="80"/>
      <c r="K6" s="80"/>
      <c r="L6" s="80"/>
      <c r="M6" s="80"/>
      <c r="N6" s="80"/>
    </row>
    <row r="7" spans="2:14" ht="15.75" x14ac:dyDescent="0.5">
      <c r="B7" s="80"/>
      <c r="C7" s="259" t="s">
        <v>157</v>
      </c>
      <c r="D7" s="259" t="s">
        <v>157</v>
      </c>
      <c r="E7" s="259" t="s">
        <v>158</v>
      </c>
      <c r="F7" s="259" t="s">
        <v>158</v>
      </c>
      <c r="G7" s="259" t="s">
        <v>159</v>
      </c>
      <c r="H7" s="259" t="s">
        <v>159</v>
      </c>
      <c r="I7" s="259" t="s">
        <v>160</v>
      </c>
      <c r="J7" s="259" t="s">
        <v>160</v>
      </c>
      <c r="K7" s="259" t="s">
        <v>161</v>
      </c>
      <c r="L7" s="259" t="s">
        <v>161</v>
      </c>
      <c r="M7" s="259" t="s">
        <v>162</v>
      </c>
      <c r="N7" s="259" t="s">
        <v>162</v>
      </c>
    </row>
    <row r="8" spans="2:14" ht="31.5" x14ac:dyDescent="0.45">
      <c r="B8" s="202" t="s">
        <v>189</v>
      </c>
      <c r="C8" s="190" t="s">
        <v>190</v>
      </c>
      <c r="D8" s="190" t="s">
        <v>191</v>
      </c>
      <c r="E8" s="190" t="s">
        <v>190</v>
      </c>
      <c r="F8" s="190" t="s">
        <v>191</v>
      </c>
      <c r="G8" s="190" t="s">
        <v>190</v>
      </c>
      <c r="H8" s="190" t="s">
        <v>191</v>
      </c>
      <c r="I8" s="190" t="s">
        <v>190</v>
      </c>
      <c r="J8" s="190" t="s">
        <v>191</v>
      </c>
      <c r="K8" s="190" t="s">
        <v>190</v>
      </c>
      <c r="L8" s="190" t="s">
        <v>191</v>
      </c>
      <c r="M8" s="190" t="s">
        <v>190</v>
      </c>
      <c r="N8" s="190" t="s">
        <v>191</v>
      </c>
    </row>
    <row r="9" spans="2:14" ht="15.75" x14ac:dyDescent="0.45">
      <c r="B9" s="203" t="s">
        <v>192</v>
      </c>
      <c r="C9" s="281">
        <v>25</v>
      </c>
      <c r="D9" s="281">
        <v>25</v>
      </c>
      <c r="E9" s="281">
        <v>24</v>
      </c>
      <c r="F9" s="281">
        <v>21</v>
      </c>
      <c r="G9" s="281">
        <v>20</v>
      </c>
      <c r="H9" s="281">
        <v>16</v>
      </c>
      <c r="I9" s="281">
        <v>19</v>
      </c>
      <c r="J9" s="281">
        <v>15</v>
      </c>
      <c r="K9" s="281">
        <v>18</v>
      </c>
      <c r="L9" s="281">
        <v>14</v>
      </c>
      <c r="M9" s="281">
        <v>17</v>
      </c>
      <c r="N9" s="281">
        <v>13</v>
      </c>
    </row>
    <row r="10" spans="2:14" ht="15.75" x14ac:dyDescent="0.45">
      <c r="B10" s="203" t="s">
        <v>193</v>
      </c>
      <c r="C10" s="281">
        <v>22</v>
      </c>
      <c r="D10" s="281">
        <v>19</v>
      </c>
      <c r="E10" s="281">
        <v>23</v>
      </c>
      <c r="F10" s="281">
        <v>20</v>
      </c>
      <c r="G10" s="281">
        <v>21</v>
      </c>
      <c r="H10" s="281">
        <v>18</v>
      </c>
      <c r="I10" s="281">
        <v>18</v>
      </c>
      <c r="J10" s="281">
        <v>12</v>
      </c>
      <c r="K10" s="281">
        <v>16</v>
      </c>
      <c r="L10" s="281">
        <v>11</v>
      </c>
      <c r="M10" s="281">
        <v>16</v>
      </c>
      <c r="N10" s="281">
        <v>10</v>
      </c>
    </row>
    <row r="11" spans="2:14" ht="15.75" x14ac:dyDescent="0.45">
      <c r="B11" s="69" t="s">
        <v>56</v>
      </c>
      <c r="C11" s="260">
        <f t="shared" ref="C11:F11" si="0">C9+C10</f>
        <v>47</v>
      </c>
      <c r="D11" s="260">
        <f t="shared" si="0"/>
        <v>44</v>
      </c>
      <c r="E11" s="260">
        <f t="shared" si="0"/>
        <v>47</v>
      </c>
      <c r="F11" s="260">
        <f t="shared" si="0"/>
        <v>41</v>
      </c>
      <c r="G11" s="260">
        <f>G9+G10</f>
        <v>41</v>
      </c>
      <c r="H11" s="260">
        <f>H9+H10</f>
        <v>34</v>
      </c>
      <c r="I11" s="260">
        <f t="shared" ref="I11:L11" si="1">I9+I10</f>
        <v>37</v>
      </c>
      <c r="J11" s="260">
        <f t="shared" si="1"/>
        <v>27</v>
      </c>
      <c r="K11" s="260">
        <f t="shared" si="1"/>
        <v>34</v>
      </c>
      <c r="L11" s="260">
        <f t="shared" si="1"/>
        <v>25</v>
      </c>
      <c r="M11" s="260">
        <f t="shared" ref="M11:N11" si="2">M9+M10</f>
        <v>33</v>
      </c>
      <c r="N11" s="260">
        <f t="shared" si="2"/>
        <v>23</v>
      </c>
    </row>
    <row r="12" spans="2:14" ht="15.75" x14ac:dyDescent="0.45">
      <c r="B12" s="204"/>
      <c r="C12" s="205"/>
      <c r="D12" s="205"/>
      <c r="E12" s="205"/>
      <c r="F12" s="205"/>
      <c r="G12" s="205"/>
      <c r="H12" s="205"/>
      <c r="I12" s="205"/>
      <c r="J12" s="205"/>
      <c r="K12" s="205"/>
      <c r="L12" s="205"/>
      <c r="M12" s="205"/>
      <c r="N12" s="205"/>
    </row>
    <row r="13" spans="2:14" ht="15.75" x14ac:dyDescent="0.5">
      <c r="B13" s="81" t="s">
        <v>194</v>
      </c>
      <c r="C13" s="80"/>
      <c r="D13" s="80"/>
      <c r="E13" s="80"/>
      <c r="F13" s="80"/>
      <c r="G13" s="80"/>
      <c r="H13" s="80"/>
      <c r="I13" s="80"/>
      <c r="J13" s="80"/>
      <c r="K13" s="80"/>
      <c r="L13" s="80"/>
      <c r="M13" s="80"/>
      <c r="N13" s="80"/>
    </row>
    <row r="14" spans="2:14" ht="15.75" x14ac:dyDescent="0.5">
      <c r="B14" s="81"/>
      <c r="C14" s="80"/>
      <c r="D14" s="80"/>
      <c r="E14" s="80"/>
      <c r="F14" s="80"/>
      <c r="G14" s="80"/>
      <c r="H14" s="80"/>
      <c r="I14" s="80"/>
      <c r="J14" s="80"/>
      <c r="K14" s="80"/>
      <c r="L14" s="80"/>
      <c r="M14" s="80"/>
      <c r="N14" s="80"/>
    </row>
    <row r="15" spans="2:14" ht="15.75" x14ac:dyDescent="0.5">
      <c r="B15" s="102" t="s">
        <v>43</v>
      </c>
      <c r="C15" s="80"/>
      <c r="D15" s="80"/>
      <c r="E15" s="80"/>
      <c r="F15" s="80"/>
      <c r="G15" s="80"/>
      <c r="H15" s="80"/>
      <c r="I15" s="80"/>
      <c r="J15" s="80"/>
      <c r="K15" s="80"/>
      <c r="L15" s="80"/>
      <c r="M15" s="80"/>
      <c r="N15" s="80"/>
    </row>
    <row r="16" spans="2:14" ht="15.75" x14ac:dyDescent="0.5">
      <c r="B16" s="80"/>
      <c r="C16" s="80"/>
      <c r="D16" s="80"/>
      <c r="E16" s="80"/>
      <c r="F16" s="80"/>
      <c r="G16" s="80"/>
      <c r="H16" s="80"/>
      <c r="I16" s="80"/>
      <c r="J16" s="80"/>
      <c r="K16" s="80"/>
      <c r="L16" s="80"/>
      <c r="M16" s="80"/>
      <c r="N16" s="80"/>
    </row>
    <row r="17" spans="2:14" ht="15.75" x14ac:dyDescent="0.5">
      <c r="B17" s="80"/>
      <c r="C17" s="80"/>
      <c r="D17" s="80"/>
      <c r="E17" s="80"/>
      <c r="F17" s="80"/>
      <c r="G17" s="80"/>
      <c r="H17" s="80"/>
      <c r="I17" s="80"/>
      <c r="J17" s="80"/>
      <c r="K17" s="80"/>
      <c r="L17" s="80"/>
      <c r="M17" s="80"/>
      <c r="N17" s="80"/>
    </row>
    <row r="18" spans="2:14" ht="15.75" x14ac:dyDescent="0.5">
      <c r="B18" s="80"/>
      <c r="C18" s="80"/>
      <c r="D18" s="80"/>
      <c r="E18" s="80"/>
      <c r="F18" s="80"/>
      <c r="G18" s="80"/>
      <c r="H18" s="80"/>
      <c r="I18" s="80"/>
      <c r="J18" s="80"/>
      <c r="K18" s="80"/>
      <c r="L18" s="80"/>
      <c r="M18" s="80"/>
      <c r="N18" s="80"/>
    </row>
  </sheetData>
  <phoneticPr fontId="16" type="noConversion"/>
  <hyperlinks>
    <hyperlink ref="B15" location="Information!A1" display="Return to information tab" xr:uid="{33FF194D-1A7D-4A58-B463-1E30735860E7}"/>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E766-BB52-4DFD-BA63-4930DD50BC47}">
  <sheetPr>
    <tabColor rgb="FF45286F"/>
  </sheetPr>
  <dimension ref="B5:I19"/>
  <sheetViews>
    <sheetView showGridLines="0" zoomScaleNormal="100" workbookViewId="0"/>
  </sheetViews>
  <sheetFormatPr defaultRowHeight="14.25" x14ac:dyDescent="0.45"/>
  <cols>
    <col min="1" max="1" width="2.265625" customWidth="1"/>
    <col min="2" max="2" width="27.1328125" customWidth="1"/>
    <col min="3" max="3" width="8.59765625" customWidth="1"/>
    <col min="4" max="4" width="8.86328125" customWidth="1"/>
    <col min="5" max="5" width="9" customWidth="1"/>
    <col min="6" max="6" width="9.86328125" customWidth="1"/>
    <col min="7" max="7" width="10.86328125" customWidth="1"/>
    <col min="8" max="8" width="11.86328125" customWidth="1"/>
    <col min="9" max="9" width="20.73046875" customWidth="1"/>
    <col min="10" max="10" width="16.86328125" customWidth="1"/>
    <col min="11" max="11" width="17.86328125" customWidth="1"/>
    <col min="12" max="12" width="18.1328125" customWidth="1"/>
    <col min="13" max="13" width="18.3984375" customWidth="1"/>
    <col min="14" max="14" width="6.59765625" customWidth="1"/>
    <col min="15" max="15" width="12.59765625" customWidth="1"/>
    <col min="16" max="16" width="20.3984375" customWidth="1"/>
    <col min="17" max="17" width="17.3984375" customWidth="1"/>
  </cols>
  <sheetData>
    <row r="5" spans="2:9" ht="18" x14ac:dyDescent="0.5">
      <c r="B5" s="124" t="s">
        <v>195</v>
      </c>
      <c r="C5" s="80"/>
      <c r="D5" s="80"/>
      <c r="E5" s="80"/>
      <c r="F5" s="80"/>
      <c r="G5" s="80"/>
      <c r="H5" s="80"/>
      <c r="I5" s="80"/>
    </row>
    <row r="6" spans="2:9" ht="15.75" x14ac:dyDescent="0.5">
      <c r="B6" s="81"/>
      <c r="C6" s="80"/>
      <c r="D6" s="80"/>
      <c r="E6" s="80"/>
      <c r="F6" s="80"/>
      <c r="G6" s="80"/>
      <c r="H6" s="80"/>
      <c r="I6" s="80"/>
    </row>
    <row r="7" spans="2:9" ht="15.75" x14ac:dyDescent="0.5">
      <c r="B7" s="206"/>
      <c r="C7" s="190" t="s">
        <v>196</v>
      </c>
      <c r="D7" s="190" t="s">
        <v>197</v>
      </c>
      <c r="E7" s="190" t="s">
        <v>198</v>
      </c>
      <c r="F7" s="190" t="s">
        <v>199</v>
      </c>
      <c r="G7" s="190" t="s">
        <v>200</v>
      </c>
      <c r="H7" s="190" t="s">
        <v>201</v>
      </c>
      <c r="I7" s="80"/>
    </row>
    <row r="8" spans="2:9" ht="15.75" x14ac:dyDescent="0.5">
      <c r="B8" s="110" t="s">
        <v>202</v>
      </c>
      <c r="C8" s="281">
        <v>0</v>
      </c>
      <c r="D8" s="281">
        <v>0</v>
      </c>
      <c r="E8" s="281">
        <v>0</v>
      </c>
      <c r="F8" s="281">
        <v>0</v>
      </c>
      <c r="G8" s="281">
        <v>0</v>
      </c>
      <c r="H8" s="282">
        <f>SUM(C8:G8)</f>
        <v>0</v>
      </c>
      <c r="I8" s="80"/>
    </row>
    <row r="9" spans="2:9" ht="15.75" x14ac:dyDescent="0.5">
      <c r="B9" s="110" t="s">
        <v>203</v>
      </c>
      <c r="C9" s="281">
        <v>0</v>
      </c>
      <c r="D9" s="281">
        <v>2</v>
      </c>
      <c r="E9" s="281">
        <v>0</v>
      </c>
      <c r="F9" s="281">
        <v>0</v>
      </c>
      <c r="G9" s="281">
        <v>1</v>
      </c>
      <c r="H9" s="282">
        <f>SUM(C9:G9)</f>
        <v>3</v>
      </c>
      <c r="I9" s="80"/>
    </row>
    <row r="10" spans="2:9" ht="15.75" x14ac:dyDescent="0.5">
      <c r="B10" s="110" t="s">
        <v>204</v>
      </c>
      <c r="C10" s="281">
        <v>1</v>
      </c>
      <c r="D10" s="281">
        <v>1</v>
      </c>
      <c r="E10" s="281">
        <v>2</v>
      </c>
      <c r="F10" s="281">
        <v>0</v>
      </c>
      <c r="G10" s="281">
        <v>1</v>
      </c>
      <c r="H10" s="282">
        <f>SUM(C10:G10)</f>
        <v>5</v>
      </c>
      <c r="I10" s="80"/>
    </row>
    <row r="11" spans="2:9" ht="15.75" x14ac:dyDescent="0.5">
      <c r="B11" s="283" t="s">
        <v>201</v>
      </c>
      <c r="C11" s="260">
        <f>SUM(C8:C10)</f>
        <v>1</v>
      </c>
      <c r="D11" s="260">
        <f t="shared" ref="D11:G11" si="0">SUM(D8:D10)</f>
        <v>3</v>
      </c>
      <c r="E11" s="260">
        <f t="shared" si="0"/>
        <v>2</v>
      </c>
      <c r="F11" s="260">
        <f t="shared" si="0"/>
        <v>0</v>
      </c>
      <c r="G11" s="260">
        <f t="shared" si="0"/>
        <v>2</v>
      </c>
      <c r="H11" s="282">
        <f>SUM(C11:G11)</f>
        <v>8</v>
      </c>
      <c r="I11" s="80"/>
    </row>
    <row r="12" spans="2:9" ht="15.75" x14ac:dyDescent="0.5">
      <c r="B12" s="80"/>
      <c r="C12" s="80"/>
      <c r="D12" s="80"/>
      <c r="E12" s="80"/>
      <c r="F12" s="80"/>
      <c r="G12" s="80"/>
      <c r="H12" s="80"/>
      <c r="I12" s="80"/>
    </row>
    <row r="13" spans="2:9" ht="15.75" x14ac:dyDescent="0.5">
      <c r="B13" s="102" t="s">
        <v>43</v>
      </c>
      <c r="C13" s="80"/>
      <c r="D13" s="80"/>
      <c r="E13" s="80"/>
      <c r="F13" s="80"/>
      <c r="G13" s="80"/>
      <c r="H13" s="80"/>
      <c r="I13" s="80"/>
    </row>
    <row r="14" spans="2:9" ht="15.75" x14ac:dyDescent="0.5">
      <c r="B14" s="80"/>
      <c r="C14" s="80"/>
      <c r="D14" s="80"/>
      <c r="E14" s="80"/>
      <c r="F14" s="80"/>
      <c r="G14" s="80"/>
      <c r="H14" s="80"/>
      <c r="I14" s="80"/>
    </row>
    <row r="15" spans="2:9" ht="15.75" x14ac:dyDescent="0.5">
      <c r="B15" s="80"/>
      <c r="C15" s="80"/>
      <c r="D15" s="80"/>
      <c r="E15" s="80"/>
      <c r="F15" s="80"/>
      <c r="G15" s="80"/>
      <c r="H15" s="80"/>
      <c r="I15" s="80"/>
    </row>
    <row r="16" spans="2:9" ht="15.75" x14ac:dyDescent="0.5">
      <c r="B16" s="80"/>
      <c r="C16" s="80"/>
      <c r="D16" s="80"/>
      <c r="E16" s="80"/>
      <c r="F16" s="80"/>
      <c r="G16" s="80"/>
      <c r="H16" s="80"/>
      <c r="I16" s="80"/>
    </row>
    <row r="17" spans="2:9" ht="15.75" x14ac:dyDescent="0.5">
      <c r="B17" s="80"/>
      <c r="C17" s="80"/>
      <c r="D17" s="80"/>
      <c r="E17" s="80"/>
      <c r="F17" s="80"/>
      <c r="G17" s="80"/>
      <c r="H17" s="80"/>
      <c r="I17" s="80"/>
    </row>
    <row r="18" spans="2:9" ht="15.75" x14ac:dyDescent="0.5">
      <c r="B18" s="80"/>
      <c r="C18" s="80"/>
      <c r="D18" s="80"/>
      <c r="E18" s="80"/>
      <c r="F18" s="80"/>
      <c r="G18" s="80"/>
      <c r="H18" s="80"/>
      <c r="I18" s="80"/>
    </row>
    <row r="19" spans="2:9" ht="15.75" x14ac:dyDescent="0.5">
      <c r="B19" s="80"/>
      <c r="C19" s="80"/>
      <c r="D19" s="80"/>
      <c r="E19" s="80"/>
      <c r="F19" s="80"/>
      <c r="G19" s="80"/>
      <c r="H19" s="80"/>
      <c r="I19" s="80"/>
    </row>
  </sheetData>
  <hyperlinks>
    <hyperlink ref="B13" location="Information!A1" display="Return to information tab" xr:uid="{B41657D6-78DB-4A76-8218-882B78EFC695}"/>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CD43D-EE85-4839-ACA0-5D709ADFF0AC}">
  <sheetPr>
    <tabColor rgb="FF45286F"/>
  </sheetPr>
  <dimension ref="B5:I19"/>
  <sheetViews>
    <sheetView showGridLines="0" zoomScaleNormal="100" workbookViewId="0"/>
  </sheetViews>
  <sheetFormatPr defaultRowHeight="14.25" x14ac:dyDescent="0.45"/>
  <cols>
    <col min="1" max="1" width="2.265625" customWidth="1"/>
    <col min="2" max="2" width="27.1328125" customWidth="1"/>
    <col min="3" max="3" width="10.59765625" customWidth="1"/>
    <col min="4" max="5" width="10.1328125" customWidth="1"/>
    <col min="6" max="6" width="9.59765625" customWidth="1"/>
    <col min="7" max="7" width="11" customWidth="1"/>
    <col min="8" max="8" width="13.3984375" customWidth="1"/>
    <col min="9" max="9" width="20.73046875" customWidth="1"/>
    <col min="10" max="10" width="16.86328125" customWidth="1"/>
    <col min="11" max="11" width="17.86328125" customWidth="1"/>
    <col min="12" max="12" width="18.1328125" customWidth="1"/>
    <col min="13" max="13" width="18.3984375" customWidth="1"/>
    <col min="14" max="14" width="6.59765625" customWidth="1"/>
    <col min="15" max="15" width="12.59765625" customWidth="1"/>
    <col min="16" max="16" width="20.3984375" customWidth="1"/>
    <col min="17" max="17" width="17.3984375" customWidth="1"/>
  </cols>
  <sheetData>
    <row r="5" spans="2:9" ht="18" x14ac:dyDescent="0.5">
      <c r="B5" s="124" t="s">
        <v>205</v>
      </c>
      <c r="C5" s="80"/>
      <c r="D5" s="80"/>
      <c r="E5" s="80"/>
      <c r="F5" s="80"/>
      <c r="G5" s="80"/>
      <c r="H5" s="80"/>
      <c r="I5" s="80"/>
    </row>
    <row r="6" spans="2:9" ht="15.75" x14ac:dyDescent="0.5">
      <c r="B6" s="81"/>
      <c r="C6" s="80"/>
      <c r="D6" s="80"/>
      <c r="E6" s="80"/>
      <c r="F6" s="80"/>
      <c r="G6" s="80"/>
      <c r="H6" s="80"/>
      <c r="I6" s="80"/>
    </row>
    <row r="7" spans="2:9" ht="15.75" x14ac:dyDescent="0.5">
      <c r="B7" s="206"/>
      <c r="C7" s="190" t="s">
        <v>196</v>
      </c>
      <c r="D7" s="190" t="s">
        <v>197</v>
      </c>
      <c r="E7" s="190" t="s">
        <v>198</v>
      </c>
      <c r="F7" s="190" t="s">
        <v>199</v>
      </c>
      <c r="G7" s="190" t="s">
        <v>200</v>
      </c>
      <c r="H7" s="190" t="s">
        <v>201</v>
      </c>
      <c r="I7" s="80"/>
    </row>
    <row r="8" spans="2:9" ht="15.75" x14ac:dyDescent="0.5">
      <c r="B8" s="110" t="s">
        <v>202</v>
      </c>
      <c r="C8" s="281">
        <v>6</v>
      </c>
      <c r="D8" s="281">
        <v>3</v>
      </c>
      <c r="E8" s="281">
        <v>3</v>
      </c>
      <c r="F8" s="281">
        <v>7</v>
      </c>
      <c r="G8" s="281">
        <v>2</v>
      </c>
      <c r="H8" s="282">
        <f>SUM(C8:G8)</f>
        <v>21</v>
      </c>
      <c r="I8" s="80"/>
    </row>
    <row r="9" spans="2:9" ht="15.75" x14ac:dyDescent="0.5">
      <c r="B9" s="110" t="s">
        <v>203</v>
      </c>
      <c r="C9" s="281">
        <v>7</v>
      </c>
      <c r="D9" s="281">
        <v>2</v>
      </c>
      <c r="E9" s="281">
        <v>4</v>
      </c>
      <c r="F9" s="281">
        <v>6</v>
      </c>
      <c r="G9" s="281">
        <v>9</v>
      </c>
      <c r="H9" s="282">
        <f>SUM(C9:G9)</f>
        <v>28</v>
      </c>
      <c r="I9" s="80"/>
    </row>
    <row r="10" spans="2:9" ht="15.75" x14ac:dyDescent="0.5">
      <c r="B10" s="110" t="s">
        <v>204</v>
      </c>
      <c r="C10" s="281">
        <v>25</v>
      </c>
      <c r="D10" s="281">
        <v>32</v>
      </c>
      <c r="E10" s="281">
        <v>16</v>
      </c>
      <c r="F10" s="281">
        <v>24</v>
      </c>
      <c r="G10" s="281">
        <v>4</v>
      </c>
      <c r="H10" s="282">
        <f>SUM(C10:G10)</f>
        <v>101</v>
      </c>
      <c r="I10" s="80"/>
    </row>
    <row r="11" spans="2:9" ht="15.75" x14ac:dyDescent="0.5">
      <c r="B11" s="69" t="s">
        <v>201</v>
      </c>
      <c r="C11" s="260">
        <f>SUM(C8:C10)</f>
        <v>38</v>
      </c>
      <c r="D11" s="260">
        <f t="shared" ref="D11:G11" si="0">SUM(D8:D10)</f>
        <v>37</v>
      </c>
      <c r="E11" s="260">
        <f t="shared" si="0"/>
        <v>23</v>
      </c>
      <c r="F11" s="260">
        <f t="shared" si="0"/>
        <v>37</v>
      </c>
      <c r="G11" s="260">
        <f t="shared" si="0"/>
        <v>15</v>
      </c>
      <c r="H11" s="282">
        <f>SUM(C11:G11)</f>
        <v>150</v>
      </c>
      <c r="I11" s="80"/>
    </row>
    <row r="12" spans="2:9" ht="15.75" x14ac:dyDescent="0.5">
      <c r="B12" s="80"/>
      <c r="C12" s="80"/>
      <c r="D12" s="80"/>
      <c r="E12" s="80"/>
      <c r="F12" s="80"/>
      <c r="G12" s="80"/>
      <c r="H12" s="80"/>
      <c r="I12" s="80"/>
    </row>
    <row r="13" spans="2:9" ht="15.75" x14ac:dyDescent="0.5">
      <c r="B13" s="102" t="s">
        <v>43</v>
      </c>
      <c r="C13" s="80"/>
      <c r="D13" s="80"/>
      <c r="E13" s="80"/>
      <c r="F13" s="80"/>
      <c r="G13" s="80"/>
      <c r="H13" s="80"/>
      <c r="I13" s="80"/>
    </row>
    <row r="14" spans="2:9" ht="15.75" x14ac:dyDescent="0.5">
      <c r="B14" s="80"/>
      <c r="C14" s="80"/>
      <c r="D14" s="80"/>
      <c r="E14" s="80"/>
      <c r="F14" s="80"/>
      <c r="G14" s="80"/>
      <c r="H14" s="80"/>
      <c r="I14" s="80"/>
    </row>
    <row r="15" spans="2:9" ht="15.75" x14ac:dyDescent="0.5">
      <c r="B15" s="80"/>
      <c r="C15" s="80"/>
      <c r="D15" s="80"/>
      <c r="E15" s="80"/>
      <c r="F15" s="80"/>
      <c r="G15" s="80"/>
      <c r="H15" s="80"/>
      <c r="I15" s="80"/>
    </row>
    <row r="16" spans="2:9" ht="15.75" x14ac:dyDescent="0.5">
      <c r="B16" s="80"/>
      <c r="C16" s="80"/>
      <c r="D16" s="80"/>
      <c r="E16" s="80"/>
      <c r="F16" s="80"/>
      <c r="G16" s="80"/>
      <c r="H16" s="80"/>
      <c r="I16" s="80"/>
    </row>
    <row r="17" spans="2:9" ht="15.75" x14ac:dyDescent="0.5">
      <c r="B17" s="80"/>
      <c r="C17" s="80"/>
      <c r="D17" s="80"/>
      <c r="E17" s="80"/>
      <c r="F17" s="80"/>
      <c r="G17" s="80"/>
      <c r="H17" s="80"/>
      <c r="I17" s="80"/>
    </row>
    <row r="18" spans="2:9" ht="15.75" x14ac:dyDescent="0.5">
      <c r="B18" s="80"/>
      <c r="C18" s="80"/>
      <c r="D18" s="80"/>
      <c r="E18" s="80"/>
      <c r="F18" s="80"/>
      <c r="G18" s="80"/>
      <c r="H18" s="80"/>
      <c r="I18" s="80"/>
    </row>
    <row r="19" spans="2:9" ht="15.75" x14ac:dyDescent="0.5">
      <c r="B19" s="80"/>
      <c r="C19" s="80"/>
      <c r="D19" s="80"/>
      <c r="E19" s="80"/>
      <c r="F19" s="80"/>
      <c r="G19" s="80"/>
      <c r="H19" s="80"/>
      <c r="I19" s="80"/>
    </row>
  </sheetData>
  <hyperlinks>
    <hyperlink ref="B13" location="Information!A1" display="Return to information tab" xr:uid="{8E5EA717-587B-45CB-90D9-6E4D91A9252E}"/>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128CD-AB26-4733-BA30-6BCBD5879010}">
  <sheetPr>
    <tabColor rgb="FF45286F"/>
  </sheetPr>
  <dimension ref="B5:I19"/>
  <sheetViews>
    <sheetView showGridLines="0" zoomScaleNormal="100" workbookViewId="0"/>
  </sheetViews>
  <sheetFormatPr defaultRowHeight="14.25" x14ac:dyDescent="0.45"/>
  <cols>
    <col min="1" max="1" width="2.265625" customWidth="1"/>
    <col min="2" max="2" width="27.1328125" customWidth="1"/>
    <col min="3" max="3" width="10.59765625" customWidth="1"/>
    <col min="4" max="5" width="10.1328125" customWidth="1"/>
    <col min="6" max="6" width="9.59765625" customWidth="1"/>
    <col min="7" max="7" width="11" customWidth="1"/>
    <col min="8" max="8" width="11.73046875" customWidth="1"/>
    <col min="9" max="9" width="20.73046875" customWidth="1"/>
    <col min="10" max="10" width="16.86328125" customWidth="1"/>
    <col min="11" max="11" width="17.86328125" customWidth="1"/>
    <col min="12" max="12" width="18.1328125" customWidth="1"/>
    <col min="13" max="13" width="18.3984375" customWidth="1"/>
    <col min="14" max="14" width="6.59765625" customWidth="1"/>
    <col min="15" max="15" width="12.59765625" customWidth="1"/>
    <col min="16" max="16" width="20.3984375" customWidth="1"/>
    <col min="17" max="17" width="17.3984375" customWidth="1"/>
  </cols>
  <sheetData>
    <row r="5" spans="2:9" ht="18" x14ac:dyDescent="0.45">
      <c r="B5" s="124" t="s">
        <v>206</v>
      </c>
      <c r="C5" s="75"/>
      <c r="D5" s="75"/>
      <c r="E5" s="75"/>
      <c r="F5" s="75"/>
      <c r="G5" s="75"/>
      <c r="H5" s="75"/>
      <c r="I5" s="75"/>
    </row>
    <row r="6" spans="2:9" x14ac:dyDescent="0.45">
      <c r="B6" s="188"/>
      <c r="C6" s="75"/>
      <c r="D6" s="75"/>
      <c r="E6" s="75"/>
      <c r="F6" s="75"/>
      <c r="G6" s="75"/>
      <c r="H6" s="75"/>
      <c r="I6" s="75"/>
    </row>
    <row r="7" spans="2:9" ht="15.75" x14ac:dyDescent="0.45">
      <c r="B7" s="206"/>
      <c r="C7" s="190" t="s">
        <v>196</v>
      </c>
      <c r="D7" s="190" t="s">
        <v>197</v>
      </c>
      <c r="E7" s="190" t="s">
        <v>198</v>
      </c>
      <c r="F7" s="190" t="s">
        <v>199</v>
      </c>
      <c r="G7" s="190" t="s">
        <v>200</v>
      </c>
      <c r="H7" s="190" t="s">
        <v>201</v>
      </c>
      <c r="I7" s="75"/>
    </row>
    <row r="8" spans="2:9" ht="15.75" x14ac:dyDescent="0.45">
      <c r="B8" s="110" t="s">
        <v>202</v>
      </c>
      <c r="C8" s="281">
        <v>0</v>
      </c>
      <c r="D8" s="281">
        <v>0</v>
      </c>
      <c r="E8" s="281">
        <v>0</v>
      </c>
      <c r="F8" s="281">
        <v>0</v>
      </c>
      <c r="G8" s="281">
        <v>0</v>
      </c>
      <c r="H8" s="282">
        <f>SUM(C8:G8)</f>
        <v>0</v>
      </c>
      <c r="I8" s="75"/>
    </row>
    <row r="9" spans="2:9" ht="15.75" x14ac:dyDescent="0.45">
      <c r="B9" s="110" t="s">
        <v>203</v>
      </c>
      <c r="C9" s="281">
        <v>0</v>
      </c>
      <c r="D9" s="281">
        <v>0</v>
      </c>
      <c r="E9" s="281">
        <v>0</v>
      </c>
      <c r="F9" s="281">
        <v>0</v>
      </c>
      <c r="G9" s="281">
        <v>0</v>
      </c>
      <c r="H9" s="282">
        <f>SUM(C9:G9)</f>
        <v>0</v>
      </c>
      <c r="I9" s="75"/>
    </row>
    <row r="10" spans="2:9" ht="15.75" x14ac:dyDescent="0.45">
      <c r="B10" s="110" t="s">
        <v>204</v>
      </c>
      <c r="C10" s="281">
        <v>1</v>
      </c>
      <c r="D10" s="281">
        <v>1</v>
      </c>
      <c r="E10" s="281">
        <v>4</v>
      </c>
      <c r="F10" s="281">
        <v>0</v>
      </c>
      <c r="G10" s="281">
        <v>0</v>
      </c>
      <c r="H10" s="282">
        <f>SUM(C10:G10)</f>
        <v>6</v>
      </c>
      <c r="I10" s="75"/>
    </row>
    <row r="11" spans="2:9" ht="15.75" x14ac:dyDescent="0.45">
      <c r="B11" s="69" t="s">
        <v>201</v>
      </c>
      <c r="C11" s="260">
        <f>SUM(C8:C10)</f>
        <v>1</v>
      </c>
      <c r="D11" s="260">
        <f t="shared" ref="D11:G11" si="0">SUM(D8:D10)</f>
        <v>1</v>
      </c>
      <c r="E11" s="260">
        <f t="shared" si="0"/>
        <v>4</v>
      </c>
      <c r="F11" s="260">
        <f t="shared" si="0"/>
        <v>0</v>
      </c>
      <c r="G11" s="260">
        <f t="shared" si="0"/>
        <v>0</v>
      </c>
      <c r="H11" s="282">
        <f>SUM(C11:G11)</f>
        <v>6</v>
      </c>
      <c r="I11" s="75"/>
    </row>
    <row r="12" spans="2:9" ht="15.75" x14ac:dyDescent="0.5">
      <c r="B12" s="80"/>
      <c r="C12" s="80"/>
      <c r="D12" s="80"/>
      <c r="E12" s="80"/>
      <c r="F12" s="80"/>
      <c r="G12" s="80"/>
      <c r="H12" s="80"/>
      <c r="I12" s="75"/>
    </row>
    <row r="13" spans="2:9" ht="15.75" x14ac:dyDescent="0.5">
      <c r="B13" s="102" t="s">
        <v>43</v>
      </c>
      <c r="C13" s="80"/>
      <c r="D13" s="80"/>
      <c r="E13" s="80"/>
      <c r="F13" s="80"/>
      <c r="G13" s="80"/>
      <c r="H13" s="80"/>
      <c r="I13" s="75"/>
    </row>
    <row r="14" spans="2:9" ht="15.75" x14ac:dyDescent="0.5">
      <c r="B14" s="80"/>
      <c r="C14" s="80"/>
      <c r="D14" s="80"/>
      <c r="E14" s="80"/>
      <c r="F14" s="80"/>
      <c r="G14" s="80"/>
      <c r="H14" s="80"/>
      <c r="I14" s="75"/>
    </row>
    <row r="15" spans="2:9" x14ac:dyDescent="0.45">
      <c r="B15" s="75"/>
      <c r="C15" s="75"/>
      <c r="D15" s="75"/>
      <c r="E15" s="75"/>
      <c r="F15" s="75"/>
      <c r="G15" s="75"/>
      <c r="H15" s="75"/>
      <c r="I15" s="75"/>
    </row>
    <row r="16" spans="2:9" x14ac:dyDescent="0.45">
      <c r="B16" s="75"/>
      <c r="C16" s="75"/>
      <c r="D16" s="75"/>
      <c r="E16" s="75"/>
      <c r="F16" s="75"/>
      <c r="G16" s="75"/>
      <c r="H16" s="75"/>
      <c r="I16" s="75"/>
    </row>
    <row r="17" spans="2:9" x14ac:dyDescent="0.45">
      <c r="B17" s="75"/>
      <c r="C17" s="75"/>
      <c r="D17" s="75"/>
      <c r="E17" s="75"/>
      <c r="F17" s="75"/>
      <c r="G17" s="75"/>
      <c r="H17" s="75"/>
      <c r="I17" s="75"/>
    </row>
    <row r="18" spans="2:9" x14ac:dyDescent="0.45">
      <c r="B18" s="75"/>
      <c r="C18" s="75"/>
      <c r="D18" s="75"/>
      <c r="E18" s="75"/>
      <c r="F18" s="75"/>
      <c r="G18" s="75"/>
      <c r="H18" s="75"/>
      <c r="I18" s="75"/>
    </row>
    <row r="19" spans="2:9" x14ac:dyDescent="0.45">
      <c r="B19" s="75"/>
      <c r="C19" s="75"/>
      <c r="D19" s="75"/>
      <c r="E19" s="75"/>
      <c r="F19" s="75"/>
      <c r="G19" s="75"/>
      <c r="H19" s="75"/>
      <c r="I19" s="75"/>
    </row>
  </sheetData>
  <hyperlinks>
    <hyperlink ref="B13" location="Information!A1" display="Return to information tab" xr:uid="{E3B30628-626B-4816-9E3D-FFAA3BE54EAF}"/>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FEE2-AA5D-4662-916E-4F9015FC0ADA}">
  <sheetPr>
    <tabColor rgb="FF45286F"/>
  </sheetPr>
  <dimension ref="B5:J48"/>
  <sheetViews>
    <sheetView showGridLines="0" zoomScaleNormal="100" workbookViewId="0">
      <selection activeCell="B1" sqref="B1"/>
    </sheetView>
  </sheetViews>
  <sheetFormatPr defaultRowHeight="14.25" x14ac:dyDescent="0.45"/>
  <cols>
    <col min="1" max="1" width="2.265625" customWidth="1"/>
    <col min="2" max="2" width="25.3984375" customWidth="1"/>
    <col min="3" max="7" width="13.59765625" customWidth="1"/>
    <col min="8" max="8" width="13.86328125" customWidth="1"/>
    <col min="9" max="9" width="14.3984375" customWidth="1"/>
    <col min="10" max="10" width="18.265625" customWidth="1"/>
    <col min="11" max="11" width="18.59765625" customWidth="1"/>
    <col min="12" max="12" width="18.3984375" customWidth="1"/>
    <col min="13" max="13" width="15.59765625" customWidth="1"/>
    <col min="14" max="14" width="12.59765625" customWidth="1"/>
    <col min="15" max="15" width="20.3984375" customWidth="1"/>
    <col min="16" max="16" width="17.3984375" customWidth="1"/>
  </cols>
  <sheetData>
    <row r="5" spans="2:10" ht="18" x14ac:dyDescent="0.55000000000000004">
      <c r="B5" s="124" t="s">
        <v>207</v>
      </c>
      <c r="C5" s="133"/>
      <c r="D5" s="133"/>
      <c r="E5" s="133"/>
    </row>
    <row r="6" spans="2:10" ht="18" x14ac:dyDescent="0.55000000000000004">
      <c r="B6" s="124"/>
      <c r="C6" s="133"/>
      <c r="D6" s="133"/>
      <c r="E6" s="133"/>
    </row>
    <row r="7" spans="2:10" ht="18" x14ac:dyDescent="0.55000000000000004">
      <c r="B7" s="60" t="s">
        <v>208</v>
      </c>
      <c r="C7" s="80"/>
      <c r="D7" s="80"/>
      <c r="E7" s="133"/>
    </row>
    <row r="8" spans="2:10" ht="18" x14ac:dyDescent="0.55000000000000004">
      <c r="B8" s="60" t="s">
        <v>209</v>
      </c>
      <c r="C8" s="80"/>
      <c r="D8" s="80"/>
      <c r="E8" s="133"/>
    </row>
    <row r="9" spans="2:10" ht="18" x14ac:dyDescent="0.55000000000000004">
      <c r="B9" s="60" t="s">
        <v>210</v>
      </c>
      <c r="C9" s="80"/>
      <c r="D9" s="80"/>
      <c r="E9" s="133"/>
    </row>
    <row r="10" spans="2:10" ht="18" x14ac:dyDescent="0.55000000000000004">
      <c r="B10" s="60" t="s">
        <v>211</v>
      </c>
      <c r="C10" s="80"/>
      <c r="D10" s="80"/>
      <c r="E10" s="133"/>
    </row>
    <row r="11" spans="2:10" x14ac:dyDescent="0.45">
      <c r="I11" s="25"/>
      <c r="J11" s="25"/>
    </row>
    <row r="12" spans="2:10" x14ac:dyDescent="0.45">
      <c r="I12" s="25"/>
      <c r="J12" s="25"/>
    </row>
    <row r="13" spans="2:10" x14ac:dyDescent="0.45">
      <c r="I13" s="25"/>
      <c r="J13" s="25"/>
    </row>
    <row r="14" spans="2:10" x14ac:dyDescent="0.45">
      <c r="I14" s="25"/>
      <c r="J14" s="25"/>
    </row>
    <row r="15" spans="2:10" x14ac:dyDescent="0.45">
      <c r="I15" s="25"/>
      <c r="J15" s="25"/>
    </row>
    <row r="16" spans="2:10" x14ac:dyDescent="0.45">
      <c r="I16" s="25"/>
      <c r="J16" s="25"/>
    </row>
    <row r="17" spans="9:10" x14ac:dyDescent="0.45">
      <c r="I17" s="25"/>
      <c r="J17" s="25"/>
    </row>
    <row r="34" spans="2:9" ht="31.5" customHeight="1" x14ac:dyDescent="0.5">
      <c r="B34" s="80"/>
      <c r="C34" s="197" t="s">
        <v>183</v>
      </c>
      <c r="D34" s="197" t="s">
        <v>501</v>
      </c>
      <c r="E34" s="197" t="s">
        <v>185</v>
      </c>
      <c r="F34" s="197" t="s">
        <v>212</v>
      </c>
      <c r="G34" s="197" t="s">
        <v>187</v>
      </c>
      <c r="H34" s="80"/>
      <c r="I34" s="80"/>
    </row>
    <row r="35" spans="2:9" ht="15.75" x14ac:dyDescent="0.5">
      <c r="B35" s="196" t="s">
        <v>213</v>
      </c>
      <c r="C35" s="207">
        <v>1</v>
      </c>
      <c r="D35" s="207">
        <v>0</v>
      </c>
      <c r="E35" s="207">
        <v>2</v>
      </c>
      <c r="F35" s="208">
        <v>2</v>
      </c>
      <c r="G35" s="208">
        <v>2</v>
      </c>
      <c r="H35" s="80"/>
      <c r="I35" s="80"/>
    </row>
    <row r="36" spans="2:9" ht="15.75" x14ac:dyDescent="0.5">
      <c r="B36" s="196" t="s">
        <v>214</v>
      </c>
      <c r="C36" s="207">
        <v>0</v>
      </c>
      <c r="D36" s="207">
        <v>0</v>
      </c>
      <c r="E36" s="207">
        <v>0</v>
      </c>
      <c r="F36" s="208">
        <v>1</v>
      </c>
      <c r="G36" s="208">
        <v>0</v>
      </c>
      <c r="H36" s="80"/>
      <c r="I36" s="80"/>
    </row>
    <row r="37" spans="2:9" s="11" customFormat="1" ht="15.75" x14ac:dyDescent="0.5">
      <c r="B37" s="196" t="s">
        <v>215</v>
      </c>
      <c r="C37" s="207">
        <v>0</v>
      </c>
      <c r="D37" s="207">
        <v>1</v>
      </c>
      <c r="E37" s="207">
        <v>2</v>
      </c>
      <c r="F37" s="208">
        <v>0</v>
      </c>
      <c r="G37" s="208">
        <v>0</v>
      </c>
      <c r="H37" s="209"/>
      <c r="I37" s="209"/>
    </row>
    <row r="38" spans="2:9" ht="15.75" x14ac:dyDescent="0.5">
      <c r="B38" s="196" t="s">
        <v>216</v>
      </c>
      <c r="C38" s="207">
        <v>3</v>
      </c>
      <c r="D38" s="207">
        <v>4</v>
      </c>
      <c r="E38" s="207">
        <v>0</v>
      </c>
      <c r="F38" s="208">
        <v>1</v>
      </c>
      <c r="G38" s="208">
        <v>0</v>
      </c>
      <c r="H38" s="80"/>
      <c r="I38" s="80"/>
    </row>
    <row r="39" spans="2:9" ht="15.75" x14ac:dyDescent="0.5">
      <c r="B39" s="196" t="s">
        <v>217</v>
      </c>
      <c r="C39" s="207">
        <v>6</v>
      </c>
      <c r="D39" s="207">
        <v>6</v>
      </c>
      <c r="E39" s="207">
        <v>1</v>
      </c>
      <c r="F39" s="208">
        <v>1</v>
      </c>
      <c r="G39" s="208">
        <v>2</v>
      </c>
      <c r="H39" s="80"/>
      <c r="I39" s="80"/>
    </row>
    <row r="40" spans="2:9" ht="15.75" x14ac:dyDescent="0.5">
      <c r="B40" s="196" t="s">
        <v>218</v>
      </c>
      <c r="C40" s="207">
        <v>8</v>
      </c>
      <c r="D40" s="207">
        <v>7</v>
      </c>
      <c r="E40" s="207">
        <v>5</v>
      </c>
      <c r="F40" s="208">
        <v>4</v>
      </c>
      <c r="G40" s="208">
        <v>6</v>
      </c>
      <c r="H40" s="80"/>
      <c r="I40" s="80"/>
    </row>
    <row r="41" spans="2:9" ht="15.75" x14ac:dyDescent="0.5">
      <c r="B41" s="196" t="s">
        <v>219</v>
      </c>
      <c r="C41" s="207">
        <v>9</v>
      </c>
      <c r="D41" s="207">
        <v>7</v>
      </c>
      <c r="E41" s="207">
        <v>16</v>
      </c>
      <c r="F41" s="208">
        <v>11</v>
      </c>
      <c r="G41" s="208">
        <v>14</v>
      </c>
      <c r="H41" s="80"/>
      <c r="I41" s="80"/>
    </row>
    <row r="42" spans="2:9" ht="15.75" x14ac:dyDescent="0.5">
      <c r="B42" s="196" t="s">
        <v>220</v>
      </c>
      <c r="C42" s="210">
        <f>C41/SUM(C35:C41)</f>
        <v>0.33333333333333331</v>
      </c>
      <c r="D42" s="210">
        <f>D41/SUM(D35:D41)</f>
        <v>0.28000000000000003</v>
      </c>
      <c r="E42" s="210">
        <f>E41/SUM(E35:E41)</f>
        <v>0.61538461538461542</v>
      </c>
      <c r="F42" s="210">
        <f>F41/SUM(F35:F41)</f>
        <v>0.55000000000000004</v>
      </c>
      <c r="G42" s="210">
        <f>G41/SUM(G35:G41)</f>
        <v>0.58333333333333337</v>
      </c>
      <c r="H42" s="80"/>
      <c r="I42" s="80"/>
    </row>
    <row r="43" spans="2:9" ht="15.75" x14ac:dyDescent="0.5">
      <c r="B43" s="196" t="s">
        <v>221</v>
      </c>
      <c r="C43" s="211">
        <f>SUM(C40:C41)/SUM(C35:C41)</f>
        <v>0.62962962962962965</v>
      </c>
      <c r="D43" s="211">
        <f>SUM(D40:D41)/SUM(D35:D41)</f>
        <v>0.56000000000000005</v>
      </c>
      <c r="E43" s="211">
        <f>SUM(E40:E41)/SUM(E35:E41)</f>
        <v>0.80769230769230771</v>
      </c>
      <c r="F43" s="211">
        <f t="shared" ref="F43:G43" si="0">SUM(F40:F41)/SUM(F35:F41)</f>
        <v>0.75</v>
      </c>
      <c r="G43" s="211">
        <f t="shared" si="0"/>
        <v>0.83333333333333337</v>
      </c>
      <c r="H43" s="80"/>
      <c r="I43" s="80"/>
    </row>
    <row r="44" spans="2:9" ht="15.75" x14ac:dyDescent="0.5">
      <c r="B44" s="196" t="s">
        <v>222</v>
      </c>
      <c r="C44" s="211">
        <f>SUM(C39:C41)/SUM(C35:C41)</f>
        <v>0.85185185185185186</v>
      </c>
      <c r="D44" s="211">
        <f>SUM(D39:D41)/SUM(D35:D41)</f>
        <v>0.8</v>
      </c>
      <c r="E44" s="211">
        <f>SUM(E39:E41)/SUM(E35:E41)</f>
        <v>0.84615384615384615</v>
      </c>
      <c r="F44" s="211">
        <f t="shared" ref="F44:G44" si="1">SUM(F39:F41)/SUM(F35:F41)</f>
        <v>0.8</v>
      </c>
      <c r="G44" s="211">
        <f t="shared" si="1"/>
        <v>0.91666666666666663</v>
      </c>
      <c r="H44" s="80"/>
      <c r="I44" s="80"/>
    </row>
    <row r="45" spans="2:9" ht="15.75" x14ac:dyDescent="0.5">
      <c r="B45" s="80"/>
      <c r="C45" s="80"/>
      <c r="D45" s="80"/>
      <c r="E45" s="80"/>
      <c r="F45" s="80"/>
      <c r="G45" s="80"/>
      <c r="H45" s="80"/>
      <c r="I45" s="80"/>
    </row>
    <row r="46" spans="2:9" ht="15.75" x14ac:dyDescent="0.5">
      <c r="B46" s="102" t="s">
        <v>43</v>
      </c>
      <c r="C46" s="80"/>
      <c r="D46" s="80"/>
      <c r="E46" s="80"/>
      <c r="F46" s="80"/>
      <c r="G46" s="80"/>
      <c r="H46" s="80"/>
      <c r="I46" s="80"/>
    </row>
    <row r="47" spans="2:9" ht="15.75" x14ac:dyDescent="0.5">
      <c r="B47" s="80"/>
      <c r="C47" s="80"/>
      <c r="D47" s="80"/>
      <c r="E47" s="80"/>
      <c r="F47" s="80"/>
      <c r="G47" s="80"/>
      <c r="H47" s="80"/>
      <c r="I47" s="80"/>
    </row>
    <row r="48" spans="2:9" ht="15.75" x14ac:dyDescent="0.5">
      <c r="B48" s="80"/>
      <c r="C48" s="80"/>
      <c r="D48" s="80"/>
      <c r="E48" s="80"/>
      <c r="F48" s="80"/>
      <c r="G48" s="80"/>
      <c r="H48" s="80"/>
      <c r="I48" s="80"/>
    </row>
  </sheetData>
  <phoneticPr fontId="16" type="noConversion"/>
  <hyperlinks>
    <hyperlink ref="B46" location="Information!A1" display="Return to information tab" xr:uid="{6AE8DBAF-EFF2-410D-889E-F45A44C51E8E}"/>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C0BB7-E561-4C2B-B1D1-690E7FB64C4E}">
  <sheetPr>
    <tabColor rgb="FF45286F"/>
  </sheetPr>
  <dimension ref="B5:K59"/>
  <sheetViews>
    <sheetView showGridLines="0" zoomScaleNormal="100" workbookViewId="0"/>
  </sheetViews>
  <sheetFormatPr defaultRowHeight="14.25" x14ac:dyDescent="0.45"/>
  <cols>
    <col min="1" max="1" width="2.265625" customWidth="1"/>
    <col min="2" max="2" width="23.59765625" customWidth="1"/>
    <col min="3" max="3" width="10.59765625" customWidth="1"/>
    <col min="4" max="4" width="14.59765625" customWidth="1"/>
    <col min="5" max="5" width="11.3984375" customWidth="1"/>
    <col min="6" max="6" width="18.265625" customWidth="1"/>
    <col min="7" max="7" width="13.3984375" customWidth="1"/>
    <col min="8" max="8" width="12.265625" customWidth="1"/>
    <col min="9" max="9" width="12.86328125" customWidth="1"/>
    <col min="10" max="10" width="18.265625" customWidth="1"/>
    <col min="11" max="11" width="18.86328125" customWidth="1"/>
    <col min="12" max="12" width="13.59765625" customWidth="1"/>
    <col min="13" max="13" width="12.59765625" customWidth="1"/>
    <col min="14" max="14" width="16.3984375" customWidth="1"/>
    <col min="15" max="15" width="17.3984375" customWidth="1"/>
    <col min="16" max="16" width="15" customWidth="1"/>
  </cols>
  <sheetData>
    <row r="5" spans="2:11" ht="18" x14ac:dyDescent="0.45">
      <c r="B5" s="124" t="s">
        <v>547</v>
      </c>
      <c r="C5" s="75"/>
      <c r="D5" s="75"/>
      <c r="E5" s="75"/>
      <c r="F5" s="75"/>
      <c r="G5" s="75"/>
      <c r="H5" s="75"/>
      <c r="I5" s="75"/>
      <c r="K5" s="9"/>
    </row>
    <row r="6" spans="2:11" x14ac:dyDescent="0.45">
      <c r="B6" s="78"/>
      <c r="C6" s="75"/>
      <c r="D6" s="75"/>
      <c r="E6" s="75"/>
      <c r="F6" s="75"/>
      <c r="G6" s="75"/>
      <c r="H6" s="75"/>
      <c r="I6" s="75"/>
      <c r="K6" s="9"/>
    </row>
    <row r="7" spans="2:11" ht="15.75" x14ac:dyDescent="0.5">
      <c r="B7" s="60" t="s">
        <v>469</v>
      </c>
      <c r="C7" s="80"/>
      <c r="D7" s="80"/>
      <c r="E7" s="80"/>
      <c r="F7" s="75"/>
      <c r="G7" s="75"/>
      <c r="H7" s="75"/>
      <c r="I7" s="75"/>
      <c r="K7" s="9"/>
    </row>
    <row r="8" spans="2:11" ht="15.75" x14ac:dyDescent="0.5">
      <c r="B8" s="60" t="s">
        <v>470</v>
      </c>
      <c r="C8" s="80"/>
      <c r="D8" s="80"/>
      <c r="E8" s="80"/>
      <c r="F8" s="75"/>
      <c r="G8" s="75"/>
      <c r="H8" s="75"/>
      <c r="I8" s="75"/>
      <c r="K8" s="9"/>
    </row>
    <row r="9" spans="2:11" ht="15.75" x14ac:dyDescent="0.5">
      <c r="B9" s="60" t="s">
        <v>471</v>
      </c>
      <c r="C9" s="80"/>
      <c r="D9" s="80"/>
      <c r="E9" s="80"/>
      <c r="F9" s="75"/>
      <c r="G9" s="75"/>
      <c r="H9" s="75"/>
      <c r="I9" s="75"/>
      <c r="K9" s="9"/>
    </row>
    <row r="10" spans="2:11" ht="15.75" x14ac:dyDescent="0.5">
      <c r="B10" s="60" t="s">
        <v>472</v>
      </c>
      <c r="C10" s="80"/>
      <c r="D10" s="80"/>
      <c r="E10" s="80"/>
      <c r="F10" s="75"/>
      <c r="G10" s="75"/>
      <c r="H10" s="75"/>
      <c r="I10" s="75"/>
      <c r="K10" s="9"/>
    </row>
    <row r="11" spans="2:11" x14ac:dyDescent="0.45">
      <c r="B11" s="24"/>
      <c r="K11" s="9"/>
    </row>
    <row r="40" spans="2:9" ht="15.75" x14ac:dyDescent="0.5">
      <c r="B40" s="70" t="s">
        <v>224</v>
      </c>
      <c r="C40" s="80"/>
      <c r="D40" s="80"/>
      <c r="E40" s="80"/>
      <c r="F40" s="80"/>
      <c r="G40" s="80"/>
      <c r="H40" s="80"/>
      <c r="I40" s="80"/>
    </row>
    <row r="41" spans="2:9" ht="15.75" x14ac:dyDescent="0.5">
      <c r="B41" s="70"/>
      <c r="C41" s="80"/>
      <c r="D41" s="80"/>
      <c r="E41" s="80"/>
      <c r="F41" s="80"/>
      <c r="G41" s="80"/>
      <c r="H41" s="80"/>
      <c r="I41" s="80"/>
    </row>
    <row r="42" spans="2:9" ht="15.75" x14ac:dyDescent="0.5">
      <c r="B42" s="80"/>
      <c r="C42" s="284" t="s">
        <v>225</v>
      </c>
      <c r="D42" s="284" t="s">
        <v>226</v>
      </c>
      <c r="E42" s="284" t="s">
        <v>227</v>
      </c>
      <c r="F42" s="284" t="s">
        <v>228</v>
      </c>
      <c r="G42" s="284" t="s">
        <v>229</v>
      </c>
      <c r="H42" s="80"/>
      <c r="I42" s="80"/>
    </row>
    <row r="43" spans="2:9" ht="31.5" x14ac:dyDescent="0.5">
      <c r="B43" s="202" t="s">
        <v>183</v>
      </c>
      <c r="C43" s="285">
        <f t="shared" ref="C43:G44" si="0">C52/SUM($C52:$G52)</f>
        <v>0.66666666666666663</v>
      </c>
      <c r="D43" s="285">
        <f t="shared" si="0"/>
        <v>0</v>
      </c>
      <c r="E43" s="285">
        <f t="shared" si="0"/>
        <v>0</v>
      </c>
      <c r="F43" s="285">
        <f t="shared" si="0"/>
        <v>0.16666666666666666</v>
      </c>
      <c r="G43" s="285">
        <f t="shared" si="0"/>
        <v>0.16666666666666666</v>
      </c>
      <c r="H43" s="80"/>
      <c r="I43" s="80"/>
    </row>
    <row r="44" spans="2:9" ht="31.5" x14ac:dyDescent="0.5">
      <c r="B44" s="202" t="s">
        <v>184</v>
      </c>
      <c r="C44" s="285">
        <f t="shared" si="0"/>
        <v>0.7142857142857143</v>
      </c>
      <c r="D44" s="285">
        <f t="shared" si="0"/>
        <v>0.14285714285714285</v>
      </c>
      <c r="E44" s="285">
        <f t="shared" si="0"/>
        <v>0</v>
      </c>
      <c r="F44" s="285">
        <f t="shared" si="0"/>
        <v>0.14285714285714285</v>
      </c>
      <c r="G44" s="285">
        <f t="shared" si="0"/>
        <v>0</v>
      </c>
      <c r="H44" s="80"/>
      <c r="I44" s="80"/>
    </row>
    <row r="45" spans="2:9" ht="31.5" x14ac:dyDescent="0.5">
      <c r="B45" s="202" t="s">
        <v>185</v>
      </c>
      <c r="C45" s="285">
        <f>C54/SUM($C54:$G54)</f>
        <v>0.14285714285714285</v>
      </c>
      <c r="D45" s="285">
        <f t="shared" ref="D45:G45" si="1">D54/SUM($C54:$G54)</f>
        <v>0.5714285714285714</v>
      </c>
      <c r="E45" s="285">
        <f t="shared" si="1"/>
        <v>0.2857142857142857</v>
      </c>
      <c r="F45" s="285">
        <f t="shared" si="1"/>
        <v>0</v>
      </c>
      <c r="G45" s="285">
        <f t="shared" si="1"/>
        <v>0</v>
      </c>
      <c r="H45" s="80"/>
      <c r="I45" s="80"/>
    </row>
    <row r="46" spans="2:9" ht="31.5" x14ac:dyDescent="0.5">
      <c r="B46" s="202" t="s">
        <v>186</v>
      </c>
      <c r="C46" s="285">
        <f>C55/SUM($C55:$G55)</f>
        <v>0.2</v>
      </c>
      <c r="D46" s="285">
        <f t="shared" ref="D46:G46" si="2">D55/SUM($C55:$G55)</f>
        <v>0.6</v>
      </c>
      <c r="E46" s="285">
        <f t="shared" si="2"/>
        <v>0.1</v>
      </c>
      <c r="F46" s="285">
        <f t="shared" si="2"/>
        <v>0.1</v>
      </c>
      <c r="G46" s="285">
        <f t="shared" si="2"/>
        <v>0</v>
      </c>
      <c r="H46" s="80"/>
      <c r="I46" s="80"/>
    </row>
    <row r="47" spans="2:9" ht="31.5" x14ac:dyDescent="0.5">
      <c r="B47" s="202" t="s">
        <v>187</v>
      </c>
      <c r="C47" s="285">
        <f>C56/SUM($C56:$G56)</f>
        <v>0</v>
      </c>
      <c r="D47" s="285">
        <f>D56/SUM($C56:$G56)</f>
        <v>0.2</v>
      </c>
      <c r="E47" s="285">
        <f>E56/SUM($C56:$G56)</f>
        <v>0.6</v>
      </c>
      <c r="F47" s="285">
        <f>F56/SUM($C56:$G56)</f>
        <v>0.2</v>
      </c>
      <c r="G47" s="285">
        <f>G56/SUM($C56:$G56)</f>
        <v>0</v>
      </c>
      <c r="H47" s="80"/>
      <c r="I47" s="80"/>
    </row>
    <row r="48" spans="2:9" ht="15.75" x14ac:dyDescent="0.5">
      <c r="B48" s="80"/>
      <c r="C48" s="80"/>
      <c r="D48" s="80"/>
      <c r="E48" s="80"/>
      <c r="F48" s="80"/>
      <c r="G48" s="80"/>
      <c r="H48" s="80"/>
      <c r="I48" s="80"/>
    </row>
    <row r="49" spans="2:9" ht="15.75" x14ac:dyDescent="0.5">
      <c r="B49" s="70" t="s">
        <v>230</v>
      </c>
      <c r="C49" s="80"/>
      <c r="D49" s="80"/>
      <c r="E49" s="80"/>
      <c r="F49" s="80"/>
      <c r="G49" s="80"/>
      <c r="H49" s="80"/>
      <c r="I49" s="80"/>
    </row>
    <row r="50" spans="2:9" ht="15.75" x14ac:dyDescent="0.5">
      <c r="B50" s="70"/>
      <c r="C50" s="80"/>
      <c r="D50" s="80"/>
      <c r="E50" s="80"/>
      <c r="F50" s="80"/>
      <c r="G50" s="80"/>
      <c r="H50" s="80"/>
      <c r="I50" s="80"/>
    </row>
    <row r="51" spans="2:9" ht="15.75" x14ac:dyDescent="0.5">
      <c r="B51" s="212"/>
      <c r="C51" s="284" t="s">
        <v>225</v>
      </c>
      <c r="D51" s="284" t="s">
        <v>226</v>
      </c>
      <c r="E51" s="284" t="s">
        <v>227</v>
      </c>
      <c r="F51" s="284" t="s">
        <v>228</v>
      </c>
      <c r="G51" s="284" t="s">
        <v>229</v>
      </c>
      <c r="H51" s="284" t="s">
        <v>56</v>
      </c>
      <c r="I51" s="80"/>
    </row>
    <row r="52" spans="2:9" ht="15.75" x14ac:dyDescent="0.5">
      <c r="B52" s="162" t="s">
        <v>158</v>
      </c>
      <c r="C52" s="286">
        <v>8</v>
      </c>
      <c r="D52" s="286">
        <v>0</v>
      </c>
      <c r="E52" s="286">
        <v>0</v>
      </c>
      <c r="F52" s="286">
        <v>2</v>
      </c>
      <c r="G52" s="286">
        <v>2</v>
      </c>
      <c r="H52" s="287">
        <f t="shared" ref="H52:H56" si="3">SUM(C52:G52)</f>
        <v>12</v>
      </c>
      <c r="I52" s="80"/>
    </row>
    <row r="53" spans="2:9" ht="15.75" x14ac:dyDescent="0.5">
      <c r="B53" s="162" t="s">
        <v>159</v>
      </c>
      <c r="C53" s="286">
        <v>5</v>
      </c>
      <c r="D53" s="286">
        <v>1</v>
      </c>
      <c r="E53" s="286">
        <v>0</v>
      </c>
      <c r="F53" s="286">
        <v>1</v>
      </c>
      <c r="G53" s="286">
        <v>0</v>
      </c>
      <c r="H53" s="287">
        <f t="shared" si="3"/>
        <v>7</v>
      </c>
      <c r="I53" s="80"/>
    </row>
    <row r="54" spans="2:9" ht="15.75" x14ac:dyDescent="0.5">
      <c r="B54" s="162" t="s">
        <v>160</v>
      </c>
      <c r="C54" s="286">
        <v>1</v>
      </c>
      <c r="D54" s="286">
        <v>4</v>
      </c>
      <c r="E54" s="286">
        <v>2</v>
      </c>
      <c r="F54" s="286">
        <v>0</v>
      </c>
      <c r="G54" s="286">
        <v>0</v>
      </c>
      <c r="H54" s="287">
        <f t="shared" si="3"/>
        <v>7</v>
      </c>
      <c r="I54" s="80"/>
    </row>
    <row r="55" spans="2:9" ht="15.75" x14ac:dyDescent="0.5">
      <c r="B55" s="162" t="s">
        <v>161</v>
      </c>
      <c r="C55" s="286">
        <v>2</v>
      </c>
      <c r="D55" s="286">
        <v>6</v>
      </c>
      <c r="E55" s="286">
        <v>1</v>
      </c>
      <c r="F55" s="286">
        <v>1</v>
      </c>
      <c r="G55" s="286">
        <v>0</v>
      </c>
      <c r="H55" s="287">
        <f t="shared" si="3"/>
        <v>10</v>
      </c>
      <c r="I55" s="80"/>
    </row>
    <row r="56" spans="2:9" ht="15.75" x14ac:dyDescent="0.5">
      <c r="B56" s="162" t="s">
        <v>162</v>
      </c>
      <c r="C56" s="286">
        <v>0</v>
      </c>
      <c r="D56" s="286">
        <v>1</v>
      </c>
      <c r="E56" s="286">
        <v>3</v>
      </c>
      <c r="F56" s="286">
        <v>1</v>
      </c>
      <c r="G56" s="286">
        <v>0</v>
      </c>
      <c r="H56" s="287">
        <f t="shared" si="3"/>
        <v>5</v>
      </c>
      <c r="I56" s="80"/>
    </row>
    <row r="57" spans="2:9" ht="15.75" x14ac:dyDescent="0.5">
      <c r="B57" s="102"/>
      <c r="C57" s="80"/>
      <c r="D57" s="80"/>
      <c r="E57" s="80"/>
      <c r="F57" s="80"/>
      <c r="G57" s="80"/>
      <c r="H57" s="80"/>
      <c r="I57" s="80"/>
    </row>
    <row r="58" spans="2:9" ht="15.75" x14ac:dyDescent="0.5">
      <c r="B58" s="102" t="s">
        <v>43</v>
      </c>
      <c r="C58" s="80"/>
      <c r="D58" s="80"/>
      <c r="E58" s="80"/>
      <c r="F58" s="80"/>
      <c r="G58" s="80"/>
      <c r="H58" s="80"/>
      <c r="I58" s="80"/>
    </row>
    <row r="59" spans="2:9" ht="15.75" x14ac:dyDescent="0.5">
      <c r="B59" s="80"/>
      <c r="C59" s="80"/>
      <c r="D59" s="80"/>
      <c r="E59" s="80"/>
      <c r="F59" s="80"/>
      <c r="G59" s="80"/>
      <c r="H59" s="80"/>
      <c r="I59" s="80"/>
    </row>
  </sheetData>
  <phoneticPr fontId="16" type="noConversion"/>
  <hyperlinks>
    <hyperlink ref="B58" location="Information!A1" display="Return to information tab" xr:uid="{48037E92-2C94-4383-A6C8-C8B45417C00B}"/>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8FCAC-9A10-4FA9-8FD6-D7858D6C1F4D}">
  <sheetPr>
    <tabColor rgb="FFCD1F45"/>
  </sheetPr>
  <dimension ref="B5:J59"/>
  <sheetViews>
    <sheetView showGridLines="0" zoomScaleNormal="100" workbookViewId="0"/>
  </sheetViews>
  <sheetFormatPr defaultRowHeight="14.25" x14ac:dyDescent="0.45"/>
  <cols>
    <col min="1" max="1" width="2.265625" customWidth="1"/>
    <col min="2" max="2" width="17" customWidth="1"/>
    <col min="3" max="3" width="11.86328125" customWidth="1"/>
    <col min="4" max="4" width="17.73046875" customWidth="1"/>
    <col min="5" max="5" width="11.3984375" customWidth="1"/>
    <col min="6" max="6" width="16.1328125" customWidth="1"/>
    <col min="7" max="7" width="12.265625" customWidth="1"/>
    <col min="8" max="8" width="12.86328125" customWidth="1"/>
    <col min="9" max="9" width="18.265625" customWidth="1"/>
    <col min="10" max="10" width="18.59765625" customWidth="1"/>
    <col min="11" max="11" width="12.86328125" customWidth="1"/>
    <col min="12" max="12" width="22.1328125" customWidth="1"/>
    <col min="13" max="13" width="17.3984375" customWidth="1"/>
    <col min="14" max="14" width="17.265625" customWidth="1"/>
    <col min="15" max="15" width="19.265625" customWidth="1"/>
    <col min="16" max="16" width="9.265625" customWidth="1"/>
  </cols>
  <sheetData>
    <row r="5" spans="2:10" ht="18" x14ac:dyDescent="0.5">
      <c r="B5" s="124" t="s">
        <v>546</v>
      </c>
      <c r="C5" s="80"/>
      <c r="D5" s="80"/>
      <c r="E5" s="80"/>
      <c r="F5" s="80"/>
      <c r="G5" s="80"/>
      <c r="H5" s="80"/>
      <c r="I5" s="80"/>
      <c r="J5" s="80"/>
    </row>
    <row r="6" spans="2:10" ht="15.75" x14ac:dyDescent="0.5">
      <c r="B6" s="92"/>
      <c r="C6" s="80"/>
      <c r="D6" s="80"/>
      <c r="E6" s="80"/>
      <c r="F6" s="80"/>
      <c r="G6" s="80"/>
      <c r="H6" s="80"/>
      <c r="I6" s="80"/>
      <c r="J6" s="80"/>
    </row>
    <row r="7" spans="2:10" ht="15.75" x14ac:dyDescent="0.5">
      <c r="B7" s="60" t="s">
        <v>502</v>
      </c>
      <c r="C7" s="80"/>
      <c r="D7" s="80"/>
      <c r="E7" s="80"/>
      <c r="F7" s="80"/>
      <c r="G7" s="80"/>
      <c r="H7" s="80"/>
      <c r="I7" s="80"/>
      <c r="J7" s="80"/>
    </row>
    <row r="8" spans="2:10" ht="15.75" x14ac:dyDescent="0.5">
      <c r="B8" s="60" t="s">
        <v>473</v>
      </c>
      <c r="C8" s="80"/>
      <c r="D8" s="80"/>
      <c r="E8" s="80"/>
      <c r="F8" s="80"/>
      <c r="G8" s="80"/>
      <c r="H8" s="80"/>
      <c r="I8" s="80"/>
      <c r="J8" s="80"/>
    </row>
    <row r="9" spans="2:10" ht="15.75" x14ac:dyDescent="0.5">
      <c r="B9" s="60" t="s">
        <v>474</v>
      </c>
      <c r="C9" s="80"/>
      <c r="D9" s="80"/>
      <c r="E9" s="80"/>
      <c r="F9" s="80"/>
      <c r="G9" s="80"/>
      <c r="H9" s="80"/>
      <c r="I9" s="80"/>
      <c r="J9" s="80"/>
    </row>
    <row r="10" spans="2:10" ht="15.75" x14ac:dyDescent="0.5">
      <c r="B10" s="135" t="s">
        <v>475</v>
      </c>
      <c r="C10" s="80"/>
      <c r="D10" s="80"/>
      <c r="E10" s="80"/>
      <c r="F10" s="80"/>
      <c r="G10" s="80"/>
      <c r="H10" s="80"/>
      <c r="I10" s="80"/>
      <c r="J10" s="80"/>
    </row>
    <row r="39" spans="2:10" x14ac:dyDescent="0.45">
      <c r="J39" s="16"/>
    </row>
    <row r="40" spans="2:10" ht="15.75" x14ac:dyDescent="0.5">
      <c r="B40" s="70" t="s">
        <v>380</v>
      </c>
      <c r="C40" s="80"/>
      <c r="D40" s="80"/>
      <c r="E40" s="80"/>
      <c r="F40" s="80"/>
      <c r="G40" s="80"/>
      <c r="H40" s="80"/>
      <c r="I40" s="80"/>
    </row>
    <row r="41" spans="2:10" ht="15.75" x14ac:dyDescent="0.5">
      <c r="B41" s="70"/>
      <c r="C41" s="80"/>
      <c r="D41" s="80"/>
      <c r="E41" s="80"/>
      <c r="F41" s="80"/>
      <c r="G41" s="80"/>
      <c r="H41" s="80"/>
      <c r="I41" s="80"/>
    </row>
    <row r="42" spans="2:10" ht="15.75" x14ac:dyDescent="0.5">
      <c r="B42" s="80"/>
      <c r="C42" s="259" t="s">
        <v>225</v>
      </c>
      <c r="D42" s="259" t="s">
        <v>226</v>
      </c>
      <c r="E42" s="259" t="s">
        <v>227</v>
      </c>
      <c r="F42" s="259" t="s">
        <v>228</v>
      </c>
      <c r="G42" s="80"/>
      <c r="H42" s="80"/>
      <c r="I42" s="80"/>
    </row>
    <row r="43" spans="2:10" ht="31.5" x14ac:dyDescent="0.5">
      <c r="B43" s="202" t="s">
        <v>183</v>
      </c>
      <c r="C43" s="285">
        <f t="shared" ref="C43:F47" si="0">C52/SUM($C52:$F52)</f>
        <v>1.1494252873563218E-2</v>
      </c>
      <c r="D43" s="285">
        <f t="shared" si="0"/>
        <v>0.33333333333333331</v>
      </c>
      <c r="E43" s="285">
        <f t="shared" si="0"/>
        <v>0.35632183908045978</v>
      </c>
      <c r="F43" s="285">
        <f t="shared" si="0"/>
        <v>0.2988505747126437</v>
      </c>
      <c r="G43" s="80"/>
      <c r="H43" s="80"/>
      <c r="I43" s="80"/>
    </row>
    <row r="44" spans="2:10" ht="31.5" x14ac:dyDescent="0.5">
      <c r="B44" s="202" t="s">
        <v>184</v>
      </c>
      <c r="C44" s="285">
        <f t="shared" si="0"/>
        <v>0</v>
      </c>
      <c r="D44" s="285">
        <f t="shared" si="0"/>
        <v>8.5714285714285715E-2</v>
      </c>
      <c r="E44" s="285">
        <f t="shared" si="0"/>
        <v>0.5714285714285714</v>
      </c>
      <c r="F44" s="285">
        <f t="shared" si="0"/>
        <v>0.34285714285714286</v>
      </c>
      <c r="G44" s="80"/>
      <c r="H44" s="80"/>
      <c r="I44" s="80"/>
    </row>
    <row r="45" spans="2:10" ht="31.5" x14ac:dyDescent="0.5">
      <c r="B45" s="202" t="s">
        <v>185</v>
      </c>
      <c r="C45" s="285">
        <f t="shared" si="0"/>
        <v>0</v>
      </c>
      <c r="D45" s="285">
        <f t="shared" si="0"/>
        <v>0.22</v>
      </c>
      <c r="E45" s="285">
        <f t="shared" si="0"/>
        <v>0.52</v>
      </c>
      <c r="F45" s="285">
        <f t="shared" si="0"/>
        <v>0.26</v>
      </c>
      <c r="G45" s="80"/>
      <c r="H45" s="80"/>
      <c r="I45" s="80"/>
    </row>
    <row r="46" spans="2:10" ht="31.5" x14ac:dyDescent="0.5">
      <c r="B46" s="202" t="s">
        <v>186</v>
      </c>
      <c r="C46" s="285">
        <f t="shared" si="0"/>
        <v>0.02</v>
      </c>
      <c r="D46" s="285">
        <f t="shared" si="0"/>
        <v>0.18</v>
      </c>
      <c r="E46" s="285">
        <f t="shared" si="0"/>
        <v>0.8</v>
      </c>
      <c r="F46" s="285">
        <f t="shared" si="0"/>
        <v>0</v>
      </c>
      <c r="G46" s="80"/>
      <c r="H46" s="80"/>
      <c r="I46" s="80"/>
    </row>
    <row r="47" spans="2:10" ht="31.5" x14ac:dyDescent="0.5">
      <c r="B47" s="202" t="s">
        <v>187</v>
      </c>
      <c r="C47" s="285">
        <f t="shared" si="0"/>
        <v>3.0303030303030304E-2</v>
      </c>
      <c r="D47" s="285">
        <f t="shared" si="0"/>
        <v>0.18181818181818182</v>
      </c>
      <c r="E47" s="285">
        <f t="shared" si="0"/>
        <v>0.78787878787878785</v>
      </c>
      <c r="F47" s="285">
        <f t="shared" si="0"/>
        <v>0</v>
      </c>
      <c r="G47" s="80"/>
      <c r="H47" s="80"/>
      <c r="I47" s="80"/>
    </row>
    <row r="48" spans="2:10" ht="15.75" x14ac:dyDescent="0.5">
      <c r="B48" s="80"/>
      <c r="C48" s="80"/>
      <c r="D48" s="80"/>
      <c r="E48" s="80"/>
      <c r="F48" s="80"/>
      <c r="G48" s="80"/>
      <c r="H48" s="80"/>
      <c r="I48" s="80"/>
    </row>
    <row r="49" spans="2:9" ht="15.75" x14ac:dyDescent="0.5">
      <c r="B49" s="70" t="s">
        <v>381</v>
      </c>
      <c r="C49" s="80"/>
      <c r="D49" s="80"/>
      <c r="E49" s="80"/>
      <c r="F49" s="80"/>
      <c r="G49" s="80"/>
      <c r="H49" s="80"/>
      <c r="I49" s="80"/>
    </row>
    <row r="50" spans="2:9" ht="15.75" x14ac:dyDescent="0.5">
      <c r="B50" s="70"/>
      <c r="C50" s="80"/>
      <c r="D50" s="80"/>
      <c r="E50" s="80"/>
      <c r="F50" s="80"/>
      <c r="G50" s="80"/>
      <c r="H50" s="80"/>
      <c r="I50" s="80"/>
    </row>
    <row r="51" spans="2:9" ht="15.75" x14ac:dyDescent="0.5">
      <c r="B51" s="80"/>
      <c r="C51" s="259" t="s">
        <v>225</v>
      </c>
      <c r="D51" s="259" t="s">
        <v>226</v>
      </c>
      <c r="E51" s="259" t="s">
        <v>227</v>
      </c>
      <c r="F51" s="259" t="s">
        <v>228</v>
      </c>
      <c r="G51" s="259" t="s">
        <v>56</v>
      </c>
      <c r="H51" s="80"/>
      <c r="I51" s="80"/>
    </row>
    <row r="52" spans="2:9" ht="31.5" x14ac:dyDescent="0.5">
      <c r="B52" s="202" t="s">
        <v>183</v>
      </c>
      <c r="C52" s="286">
        <v>1</v>
      </c>
      <c r="D52" s="286">
        <v>29</v>
      </c>
      <c r="E52" s="286">
        <v>31</v>
      </c>
      <c r="F52" s="286">
        <v>26</v>
      </c>
      <c r="G52" s="287">
        <f>SUM(C52:F52)</f>
        <v>87</v>
      </c>
      <c r="H52" s="80"/>
      <c r="I52" s="80"/>
    </row>
    <row r="53" spans="2:9" ht="31.5" x14ac:dyDescent="0.5">
      <c r="B53" s="202" t="s">
        <v>184</v>
      </c>
      <c r="C53" s="286">
        <v>0</v>
      </c>
      <c r="D53" s="286">
        <v>6</v>
      </c>
      <c r="E53" s="286">
        <v>40</v>
      </c>
      <c r="F53" s="286">
        <v>24</v>
      </c>
      <c r="G53" s="287">
        <f>SUM(C53:F53)</f>
        <v>70</v>
      </c>
      <c r="H53" s="80"/>
      <c r="I53" s="80"/>
    </row>
    <row r="54" spans="2:9" ht="31.5" x14ac:dyDescent="0.5">
      <c r="B54" s="202" t="s">
        <v>185</v>
      </c>
      <c r="C54" s="286">
        <v>0</v>
      </c>
      <c r="D54" s="286">
        <v>11</v>
      </c>
      <c r="E54" s="286">
        <v>26</v>
      </c>
      <c r="F54" s="286">
        <v>13</v>
      </c>
      <c r="G54" s="287">
        <f>SUM(C54:F54)</f>
        <v>50</v>
      </c>
      <c r="H54" s="80"/>
      <c r="I54" s="80"/>
    </row>
    <row r="55" spans="2:9" ht="31.5" x14ac:dyDescent="0.5">
      <c r="B55" s="202" t="s">
        <v>186</v>
      </c>
      <c r="C55" s="286">
        <v>1</v>
      </c>
      <c r="D55" s="286">
        <v>9</v>
      </c>
      <c r="E55" s="286">
        <v>40</v>
      </c>
      <c r="F55" s="286">
        <v>0</v>
      </c>
      <c r="G55" s="287">
        <f>SUM(C55:F55)</f>
        <v>50</v>
      </c>
      <c r="H55" s="80"/>
      <c r="I55" s="80"/>
    </row>
    <row r="56" spans="2:9" ht="31.5" x14ac:dyDescent="0.5">
      <c r="B56" s="202" t="s">
        <v>187</v>
      </c>
      <c r="C56" s="286">
        <v>1</v>
      </c>
      <c r="D56" s="286">
        <v>6</v>
      </c>
      <c r="E56" s="286">
        <v>26</v>
      </c>
      <c r="F56" s="286">
        <v>0</v>
      </c>
      <c r="G56" s="287">
        <f>SUM(C56:F56)</f>
        <v>33</v>
      </c>
      <c r="H56" s="80"/>
      <c r="I56" s="80"/>
    </row>
    <row r="57" spans="2:9" ht="15.75" x14ac:dyDescent="0.5">
      <c r="B57" s="80"/>
      <c r="C57" s="80"/>
      <c r="D57" s="80"/>
      <c r="E57" s="80"/>
      <c r="F57" s="80"/>
      <c r="G57" s="80"/>
      <c r="H57" s="80"/>
      <c r="I57" s="80"/>
    </row>
    <row r="58" spans="2:9" ht="15.75" x14ac:dyDescent="0.5">
      <c r="B58" s="102" t="s">
        <v>43</v>
      </c>
      <c r="C58" s="80"/>
      <c r="D58" s="80"/>
      <c r="E58" s="215"/>
      <c r="F58" s="80"/>
      <c r="G58" s="80"/>
      <c r="H58" s="80"/>
      <c r="I58" s="80"/>
    </row>
    <row r="59" spans="2:9" ht="15.75" x14ac:dyDescent="0.5">
      <c r="B59" s="80"/>
      <c r="C59" s="80"/>
      <c r="D59" s="80"/>
      <c r="E59" s="80"/>
      <c r="F59" s="80"/>
      <c r="G59" s="80"/>
      <c r="H59" s="80"/>
      <c r="I59" s="80"/>
    </row>
  </sheetData>
  <hyperlinks>
    <hyperlink ref="B58" location="Information!A1" display="Return to information tab" xr:uid="{F88A2335-3B88-43E1-B8BB-730802A584C0}"/>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DADA4-9A96-4817-8225-968814E95D0E}">
  <sheetPr>
    <tabColor rgb="FFCD1F45"/>
  </sheetPr>
  <dimension ref="B5:H54"/>
  <sheetViews>
    <sheetView showGridLines="0" workbookViewId="0"/>
  </sheetViews>
  <sheetFormatPr defaultRowHeight="14.25" x14ac:dyDescent="0.45"/>
  <cols>
    <col min="1" max="1" width="3" customWidth="1"/>
    <col min="2" max="2" width="16.59765625" customWidth="1"/>
    <col min="3" max="3" width="16.73046875" customWidth="1"/>
    <col min="4" max="4" width="18" customWidth="1"/>
    <col min="5" max="5" width="18.59765625" customWidth="1"/>
    <col min="6" max="6" width="18.265625" customWidth="1"/>
  </cols>
  <sheetData>
    <row r="5" spans="2:3" ht="18" x14ac:dyDescent="0.45">
      <c r="B5" s="124" t="s">
        <v>545</v>
      </c>
    </row>
    <row r="6" spans="2:3" x14ac:dyDescent="0.45">
      <c r="B6" s="9"/>
    </row>
    <row r="7" spans="2:3" ht="15.75" x14ac:dyDescent="0.5">
      <c r="B7" s="60" t="s">
        <v>529</v>
      </c>
    </row>
    <row r="8" spans="2:3" ht="15.75" x14ac:dyDescent="0.5">
      <c r="B8" s="60" t="s">
        <v>548</v>
      </c>
    </row>
    <row r="9" spans="2:3" ht="15.75" x14ac:dyDescent="0.5">
      <c r="B9" s="60" t="s">
        <v>549</v>
      </c>
      <c r="C9" s="80"/>
    </row>
    <row r="10" spans="2:3" ht="15.75" x14ac:dyDescent="0.5">
      <c r="B10" s="60" t="s">
        <v>476</v>
      </c>
      <c r="C10" s="80"/>
    </row>
    <row r="11" spans="2:3" x14ac:dyDescent="0.45">
      <c r="B11" s="57"/>
    </row>
    <row r="12" spans="2:3" x14ac:dyDescent="0.45">
      <c r="B12" s="57"/>
    </row>
    <row r="37" spans="2:8" ht="15.75" x14ac:dyDescent="0.5">
      <c r="B37" s="70" t="s">
        <v>386</v>
      </c>
      <c r="C37" s="80"/>
      <c r="D37" s="80"/>
      <c r="E37" s="80"/>
      <c r="F37" s="80"/>
      <c r="G37" s="80"/>
      <c r="H37" s="80"/>
    </row>
    <row r="38" spans="2:8" ht="15.75" x14ac:dyDescent="0.5">
      <c r="B38" s="80"/>
      <c r="C38" s="80"/>
      <c r="D38" s="80"/>
      <c r="E38" s="80"/>
      <c r="F38" s="80"/>
      <c r="G38" s="80"/>
      <c r="H38" s="80"/>
    </row>
    <row r="39" spans="2:8" ht="15.75" x14ac:dyDescent="0.5">
      <c r="B39" s="80"/>
      <c r="C39" s="259" t="s">
        <v>225</v>
      </c>
      <c r="D39" s="259" t="s">
        <v>226</v>
      </c>
      <c r="E39" s="259" t="s">
        <v>227</v>
      </c>
      <c r="F39" s="259" t="s">
        <v>228</v>
      </c>
      <c r="G39" s="80"/>
      <c r="H39" s="80"/>
    </row>
    <row r="40" spans="2:8" ht="15.75" x14ac:dyDescent="0.5">
      <c r="B40" s="156" t="s">
        <v>231</v>
      </c>
      <c r="C40" s="290">
        <v>0</v>
      </c>
      <c r="D40" s="290">
        <v>0</v>
      </c>
      <c r="E40" s="290">
        <v>1</v>
      </c>
      <c r="F40" s="290">
        <v>0</v>
      </c>
      <c r="G40" s="80"/>
      <c r="H40" s="80"/>
    </row>
    <row r="41" spans="2:8" ht="15.75" x14ac:dyDescent="0.5">
      <c r="B41" s="156" t="s">
        <v>53</v>
      </c>
      <c r="C41" s="290">
        <v>0.14299999999999999</v>
      </c>
      <c r="D41" s="290">
        <v>0.28599999999999998</v>
      </c>
      <c r="E41" s="290">
        <v>0.57099999999999995</v>
      </c>
      <c r="F41" s="290">
        <v>0</v>
      </c>
      <c r="G41" s="80"/>
      <c r="H41" s="80"/>
    </row>
    <row r="42" spans="2:8" ht="15.75" x14ac:dyDescent="0.5">
      <c r="B42" s="156" t="s">
        <v>232</v>
      </c>
      <c r="C42" s="290">
        <v>0</v>
      </c>
      <c r="D42" s="290">
        <v>0.33300000000000002</v>
      </c>
      <c r="E42" s="290">
        <v>0.66700000000000004</v>
      </c>
      <c r="F42" s="290">
        <v>0</v>
      </c>
      <c r="G42" s="80"/>
      <c r="H42" s="80"/>
    </row>
    <row r="43" spans="2:8" ht="15.75" x14ac:dyDescent="0.5">
      <c r="B43" s="156" t="s">
        <v>51</v>
      </c>
      <c r="C43" s="290">
        <v>0</v>
      </c>
      <c r="D43" s="290">
        <v>0.11799999999999999</v>
      </c>
      <c r="E43" s="290">
        <v>0.88200000000000001</v>
      </c>
      <c r="F43" s="290">
        <v>0</v>
      </c>
      <c r="G43" s="80"/>
      <c r="H43" s="80"/>
    </row>
    <row r="44" spans="2:8" ht="15.75" x14ac:dyDescent="0.5">
      <c r="B44" s="80"/>
      <c r="C44" s="80"/>
      <c r="D44" s="80"/>
      <c r="E44" s="80"/>
      <c r="F44" s="80"/>
      <c r="G44" s="80"/>
      <c r="H44" s="80"/>
    </row>
    <row r="45" spans="2:8" ht="15.75" x14ac:dyDescent="0.5">
      <c r="B45" s="70" t="s">
        <v>385</v>
      </c>
      <c r="C45" s="80"/>
      <c r="D45" s="80"/>
      <c r="E45" s="80"/>
      <c r="F45" s="80"/>
      <c r="G45" s="80"/>
      <c r="H45" s="80"/>
    </row>
    <row r="46" spans="2:8" ht="15.75" x14ac:dyDescent="0.5">
      <c r="B46" s="70"/>
      <c r="C46" s="80"/>
      <c r="D46" s="80"/>
      <c r="E46" s="80"/>
      <c r="F46" s="80"/>
      <c r="G46" s="80"/>
      <c r="H46" s="80"/>
    </row>
    <row r="47" spans="2:8" ht="15.75" x14ac:dyDescent="0.5">
      <c r="B47" s="80"/>
      <c r="C47" s="259" t="s">
        <v>225</v>
      </c>
      <c r="D47" s="259" t="s">
        <v>226</v>
      </c>
      <c r="E47" s="259" t="s">
        <v>227</v>
      </c>
      <c r="F47" s="259" t="s">
        <v>228</v>
      </c>
      <c r="G47" s="259" t="s">
        <v>56</v>
      </c>
      <c r="H47" s="80"/>
    </row>
    <row r="48" spans="2:8" ht="15.75" x14ac:dyDescent="0.5">
      <c r="B48" s="156" t="s">
        <v>231</v>
      </c>
      <c r="C48" s="288">
        <v>0</v>
      </c>
      <c r="D48" s="288">
        <v>0</v>
      </c>
      <c r="E48" s="288">
        <v>3</v>
      </c>
      <c r="F48" s="288">
        <v>0</v>
      </c>
      <c r="G48" s="289">
        <f>SUM(C48:F48)</f>
        <v>3</v>
      </c>
      <c r="H48" s="80"/>
    </row>
    <row r="49" spans="2:8" ht="15.75" x14ac:dyDescent="0.5">
      <c r="B49" s="156" t="s">
        <v>53</v>
      </c>
      <c r="C49" s="288">
        <v>1</v>
      </c>
      <c r="D49" s="288">
        <v>2</v>
      </c>
      <c r="E49" s="288">
        <v>4</v>
      </c>
      <c r="F49" s="288">
        <v>0</v>
      </c>
      <c r="G49" s="289">
        <f>SUM(C49:F49)</f>
        <v>7</v>
      </c>
      <c r="H49" s="80"/>
    </row>
    <row r="50" spans="2:8" ht="15.75" x14ac:dyDescent="0.5">
      <c r="B50" s="156" t="s">
        <v>232</v>
      </c>
      <c r="C50" s="288">
        <v>0</v>
      </c>
      <c r="D50" s="288">
        <v>2</v>
      </c>
      <c r="E50" s="288">
        <v>4</v>
      </c>
      <c r="F50" s="288">
        <v>0</v>
      </c>
      <c r="G50" s="289">
        <f>SUM(C50:F50)</f>
        <v>6</v>
      </c>
      <c r="H50" s="80"/>
    </row>
    <row r="51" spans="2:8" ht="15.75" x14ac:dyDescent="0.5">
      <c r="B51" s="156" t="s">
        <v>51</v>
      </c>
      <c r="C51" s="288">
        <v>0</v>
      </c>
      <c r="D51" s="288">
        <v>2</v>
      </c>
      <c r="E51" s="288">
        <v>15</v>
      </c>
      <c r="F51" s="288">
        <v>0</v>
      </c>
      <c r="G51" s="289">
        <f>SUM(C51:F51)</f>
        <v>17</v>
      </c>
      <c r="H51" s="80"/>
    </row>
    <row r="52" spans="2:8" ht="15.75" x14ac:dyDescent="0.5">
      <c r="B52" s="80"/>
      <c r="C52" s="80"/>
      <c r="D52" s="80"/>
      <c r="E52" s="80"/>
      <c r="F52" s="80"/>
      <c r="G52" s="80"/>
      <c r="H52" s="80"/>
    </row>
    <row r="53" spans="2:8" ht="15.75" x14ac:dyDescent="0.5">
      <c r="B53" s="216" t="s">
        <v>43</v>
      </c>
      <c r="C53" s="80"/>
      <c r="D53" s="80"/>
      <c r="E53" s="80"/>
      <c r="F53" s="80"/>
      <c r="G53" s="80"/>
      <c r="H53" s="80"/>
    </row>
    <row r="54" spans="2:8" ht="15.75" x14ac:dyDescent="0.5">
      <c r="B54" s="80"/>
      <c r="C54" s="80"/>
      <c r="D54" s="80"/>
      <c r="E54" s="80"/>
      <c r="F54" s="80"/>
      <c r="G54" s="80"/>
      <c r="H54" s="80"/>
    </row>
  </sheetData>
  <hyperlinks>
    <hyperlink ref="B53" location="Information!A1" display="Return to information tab" xr:uid="{D267DFD6-507F-4618-AB45-A3CA7B253ECA}"/>
  </hyperlinks>
  <pageMargins left="0.7" right="0.7" top="0.75" bottom="0.75" header="0.3" footer="0.3"/>
  <pageSetup paperSize="9" orientation="portrait" horizontalDpi="1200" verticalDpi="1200" r:id="rId1"/>
  <headerFooter>
    <oddHeader>&amp;C&amp;"Aptos"&amp;10&amp;K000000 OFFICIAL&amp;1#_x000D_</oddHeader>
    <oddFooter>&amp;C_x000D_&amp;1#&amp;"Aptos"&amp;10&amp;K000000 OFFICIAL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378EB-E3A1-43C6-83D2-F63C5F2EB9B7}">
  <sheetPr>
    <tabColor rgb="FFCD1F45"/>
  </sheetPr>
  <dimension ref="B5:K43"/>
  <sheetViews>
    <sheetView showGridLines="0" zoomScaleNormal="100" workbookViewId="0"/>
  </sheetViews>
  <sheetFormatPr defaultRowHeight="14.25" x14ac:dyDescent="0.45"/>
  <cols>
    <col min="1" max="1" width="2.265625" customWidth="1"/>
    <col min="2" max="2" width="44.73046875" customWidth="1"/>
    <col min="3" max="3" width="24.86328125" customWidth="1"/>
    <col min="4" max="4" width="17.73046875" customWidth="1"/>
    <col min="5" max="5" width="11.3984375" customWidth="1"/>
    <col min="6" max="6" width="16.1328125" customWidth="1"/>
    <col min="7" max="7" width="12.265625" customWidth="1"/>
    <col min="8" max="8" width="12.86328125" customWidth="1"/>
    <col min="9" max="9" width="18.265625" customWidth="1"/>
    <col min="10" max="10" width="18.59765625" customWidth="1"/>
    <col min="11" max="11" width="12.86328125" customWidth="1"/>
    <col min="12" max="12" width="20.86328125" customWidth="1"/>
    <col min="13" max="13" width="17.3984375" customWidth="1"/>
    <col min="14" max="14" width="17.265625" customWidth="1"/>
    <col min="15" max="15" width="19.265625" customWidth="1"/>
    <col min="16" max="16" width="9.265625" customWidth="1"/>
  </cols>
  <sheetData>
    <row r="5" spans="2:11" ht="18" x14ac:dyDescent="0.55000000000000004">
      <c r="B5" s="218" t="s">
        <v>551</v>
      </c>
      <c r="K5" s="9"/>
    </row>
    <row r="6" spans="2:11" x14ac:dyDescent="0.45">
      <c r="B6" s="9"/>
      <c r="K6" s="9"/>
    </row>
    <row r="7" spans="2:11" ht="15.75" x14ac:dyDescent="0.45">
      <c r="B7" s="135" t="s">
        <v>553</v>
      </c>
      <c r="K7" s="9"/>
    </row>
    <row r="8" spans="2:11" ht="15.75" x14ac:dyDescent="0.45">
      <c r="B8" s="135" t="s">
        <v>554</v>
      </c>
      <c r="K8" s="9"/>
    </row>
    <row r="9" spans="2:11" ht="15.75" x14ac:dyDescent="0.45">
      <c r="B9" s="135" t="s">
        <v>477</v>
      </c>
      <c r="K9" s="9"/>
    </row>
    <row r="10" spans="2:11" x14ac:dyDescent="0.45">
      <c r="B10" s="22"/>
      <c r="K10" s="9"/>
    </row>
    <row r="11" spans="2:11" x14ac:dyDescent="0.45">
      <c r="B11" s="22"/>
      <c r="K11" s="9"/>
    </row>
    <row r="13" spans="2:11" x14ac:dyDescent="0.45">
      <c r="E13" s="58"/>
      <c r="F13" s="58"/>
    </row>
    <row r="14" spans="2:11" x14ac:dyDescent="0.45">
      <c r="E14" s="58"/>
      <c r="F14" s="59"/>
    </row>
    <row r="15" spans="2:11" x14ac:dyDescent="0.45">
      <c r="E15" s="58"/>
      <c r="F15" s="59"/>
    </row>
    <row r="16" spans="2:11" x14ac:dyDescent="0.45">
      <c r="E16" s="58"/>
      <c r="F16" s="59"/>
    </row>
    <row r="17" spans="5:6" x14ac:dyDescent="0.45">
      <c r="E17" s="58"/>
      <c r="F17" s="59"/>
    </row>
    <row r="18" spans="5:6" x14ac:dyDescent="0.45">
      <c r="E18" s="58"/>
      <c r="F18" s="59"/>
    </row>
    <row r="35" spans="2:5" ht="15.75" x14ac:dyDescent="0.5">
      <c r="B35" s="80"/>
      <c r="C35" s="80"/>
      <c r="D35" s="80"/>
      <c r="E35" s="80"/>
    </row>
    <row r="36" spans="2:5" ht="33.75" customHeight="1" x14ac:dyDescent="0.5">
      <c r="B36" s="300" t="s">
        <v>375</v>
      </c>
      <c r="C36" s="301" t="s">
        <v>373</v>
      </c>
      <c r="D36" s="80"/>
      <c r="E36" s="80"/>
    </row>
    <row r="37" spans="2:5" ht="31.5" x14ac:dyDescent="0.5">
      <c r="B37" s="302" t="s">
        <v>390</v>
      </c>
      <c r="C37" s="290">
        <v>0.30270000000000002</v>
      </c>
      <c r="D37" s="217"/>
      <c r="E37" s="80"/>
    </row>
    <row r="38" spans="2:5" ht="15.75" x14ac:dyDescent="0.5">
      <c r="B38" s="303" t="s">
        <v>372</v>
      </c>
      <c r="C38" s="290">
        <v>0.29599999999999999</v>
      </c>
      <c r="D38" s="80"/>
      <c r="E38" s="80"/>
    </row>
    <row r="39" spans="2:5" ht="15.75" x14ac:dyDescent="0.5">
      <c r="B39" s="303" t="s">
        <v>487</v>
      </c>
      <c r="C39" s="290">
        <v>0.20069999999999999</v>
      </c>
      <c r="D39" s="80"/>
      <c r="E39" s="80"/>
    </row>
    <row r="40" spans="2:5" ht="15.75" x14ac:dyDescent="0.5">
      <c r="B40" s="303" t="s">
        <v>374</v>
      </c>
      <c r="C40" s="290">
        <v>5.8500000000000003E-2</v>
      </c>
      <c r="D40" s="80"/>
      <c r="E40" s="80"/>
    </row>
    <row r="41" spans="2:5" ht="15.75" x14ac:dyDescent="0.5">
      <c r="B41" s="303" t="s">
        <v>488</v>
      </c>
      <c r="C41" s="290">
        <v>5.1799999999999999E-2</v>
      </c>
      <c r="D41" s="80"/>
      <c r="E41" s="80"/>
    </row>
    <row r="42" spans="2:5" ht="15.75" x14ac:dyDescent="0.5">
      <c r="B42" s="80"/>
      <c r="C42" s="80"/>
      <c r="D42" s="80"/>
      <c r="E42" s="80"/>
    </row>
    <row r="43" spans="2:5" ht="15.75" x14ac:dyDescent="0.5">
      <c r="B43" s="216" t="s">
        <v>43</v>
      </c>
      <c r="C43" s="80"/>
      <c r="D43" s="80"/>
      <c r="E43" s="80"/>
    </row>
  </sheetData>
  <hyperlinks>
    <hyperlink ref="B43" location="Information!A1" display="Return to information tab" xr:uid="{300696B5-E23A-45E7-AFBC-4456FF7ED95D}"/>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EE96-A601-43BB-B2D6-A50D15707468}">
  <sheetPr>
    <tabColor rgb="FF109DC1"/>
    <pageSetUpPr autoPageBreaks="0"/>
  </sheetPr>
  <dimension ref="A5:I52"/>
  <sheetViews>
    <sheetView showGridLines="0" zoomScaleNormal="100" workbookViewId="0"/>
  </sheetViews>
  <sheetFormatPr defaultRowHeight="14.25" x14ac:dyDescent="0.45"/>
  <cols>
    <col min="1" max="1" width="2.265625" customWidth="1"/>
    <col min="2" max="2" width="15.1328125" customWidth="1"/>
    <col min="3" max="3" width="16.73046875" customWidth="1"/>
    <col min="4" max="4" width="16.265625" customWidth="1"/>
    <col min="5" max="5" width="16" customWidth="1"/>
    <col min="6" max="6" width="19" customWidth="1"/>
    <col min="7" max="7" width="18.265625" customWidth="1"/>
    <col min="8" max="8" width="16.1328125" customWidth="1"/>
    <col min="9" max="9" width="32.86328125" customWidth="1"/>
    <col min="10" max="10" width="28.86328125" customWidth="1"/>
    <col min="11" max="11" width="30.265625" customWidth="1"/>
    <col min="12" max="12" width="30.86328125"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1:8" ht="18" x14ac:dyDescent="0.5">
      <c r="A5" s="80"/>
      <c r="B5" s="132" t="s">
        <v>44</v>
      </c>
      <c r="C5" s="80"/>
      <c r="D5" s="80"/>
      <c r="E5" s="80"/>
      <c r="F5" s="80"/>
      <c r="G5" s="80"/>
      <c r="H5" s="80"/>
    </row>
    <row r="6" spans="1:8" ht="15.75" x14ac:dyDescent="0.5">
      <c r="A6" s="80"/>
      <c r="B6" s="61"/>
      <c r="C6" s="80"/>
      <c r="D6" s="80"/>
      <c r="E6" s="80"/>
      <c r="F6" s="80"/>
      <c r="G6" s="80"/>
      <c r="H6" s="80"/>
    </row>
    <row r="7" spans="1:8" ht="15.75" x14ac:dyDescent="0.5">
      <c r="A7" s="80"/>
      <c r="B7" s="106" t="s">
        <v>484</v>
      </c>
      <c r="C7" s="80"/>
      <c r="D7" s="80"/>
      <c r="E7" s="80"/>
      <c r="F7" s="80"/>
      <c r="G7" s="80"/>
      <c r="H7" s="80"/>
    </row>
    <row r="8" spans="1:8" ht="15.75" x14ac:dyDescent="0.5">
      <c r="A8" s="80"/>
      <c r="B8" s="106" t="s">
        <v>492</v>
      </c>
      <c r="C8" s="80"/>
      <c r="D8" s="80"/>
      <c r="E8" s="80"/>
      <c r="F8" s="80"/>
      <c r="G8" s="80"/>
      <c r="H8" s="80"/>
    </row>
    <row r="9" spans="1:8" ht="15.75" x14ac:dyDescent="0.5">
      <c r="A9" s="80"/>
      <c r="B9" s="106" t="s">
        <v>485</v>
      </c>
      <c r="C9" s="80"/>
      <c r="D9" s="80"/>
      <c r="E9" s="80"/>
      <c r="F9" s="80"/>
      <c r="G9" s="80"/>
      <c r="H9" s="80"/>
    </row>
    <row r="10" spans="1:8" ht="15.75" x14ac:dyDescent="0.5">
      <c r="A10" s="80"/>
      <c r="B10" s="106" t="s">
        <v>486</v>
      </c>
      <c r="C10" s="80"/>
      <c r="D10" s="80"/>
      <c r="E10" s="80"/>
      <c r="F10" s="80"/>
      <c r="G10" s="80"/>
      <c r="H10" s="80"/>
    </row>
    <row r="11" spans="1:8" ht="15.75" x14ac:dyDescent="0.5">
      <c r="A11" s="80"/>
      <c r="B11" s="106"/>
      <c r="C11" s="80"/>
      <c r="D11" s="80"/>
      <c r="E11" s="80"/>
      <c r="F11" s="80"/>
      <c r="G11" s="80"/>
      <c r="H11" s="80"/>
    </row>
    <row r="12" spans="1:8" ht="15.75" x14ac:dyDescent="0.5">
      <c r="A12" s="80"/>
      <c r="B12" s="61"/>
      <c r="C12" s="80"/>
      <c r="D12" s="80"/>
      <c r="E12" s="80"/>
      <c r="F12" s="80"/>
      <c r="G12" s="80"/>
      <c r="H12" s="80"/>
    </row>
    <row r="13" spans="1:8" ht="15.75" x14ac:dyDescent="0.5">
      <c r="A13" s="80"/>
      <c r="B13" s="61"/>
      <c r="C13" s="80"/>
      <c r="D13" s="80"/>
      <c r="E13" s="80"/>
      <c r="F13" s="80"/>
      <c r="G13" s="80"/>
      <c r="H13" s="80"/>
    </row>
    <row r="14" spans="1:8" ht="15.75" x14ac:dyDescent="0.5">
      <c r="A14" s="80"/>
      <c r="B14" s="80"/>
      <c r="C14" s="80"/>
      <c r="D14" s="80"/>
      <c r="E14" s="80"/>
      <c r="F14" s="80"/>
      <c r="G14" s="80"/>
      <c r="H14" s="80"/>
    </row>
    <row r="15" spans="1:8" ht="15.75" x14ac:dyDescent="0.5">
      <c r="A15" s="80"/>
      <c r="B15" s="80"/>
      <c r="C15" s="80"/>
      <c r="D15" s="80"/>
      <c r="E15" s="80"/>
      <c r="F15" s="80"/>
      <c r="G15" s="80"/>
      <c r="H15" s="80"/>
    </row>
    <row r="16" spans="1:8" ht="15.75" x14ac:dyDescent="0.5">
      <c r="A16" s="80"/>
      <c r="B16" s="80"/>
      <c r="C16" s="80"/>
      <c r="D16" s="80"/>
      <c r="E16" s="80"/>
      <c r="F16" s="80"/>
      <c r="G16" s="80"/>
      <c r="H16" s="80"/>
    </row>
    <row r="17" spans="1:9" ht="15.75" x14ac:dyDescent="0.5">
      <c r="A17" s="80"/>
      <c r="B17" s="80"/>
      <c r="C17" s="80"/>
      <c r="D17" s="80"/>
      <c r="E17" s="80"/>
      <c r="F17" s="80"/>
      <c r="G17" s="80"/>
      <c r="H17" s="80"/>
    </row>
    <row r="18" spans="1:9" ht="15.75" x14ac:dyDescent="0.5">
      <c r="A18" s="80"/>
      <c r="B18" s="80"/>
      <c r="C18" s="80"/>
      <c r="D18" s="80"/>
      <c r="E18" s="80"/>
      <c r="F18" s="80"/>
      <c r="G18" s="80"/>
      <c r="H18" s="80"/>
    </row>
    <row r="19" spans="1:9" ht="15.75" x14ac:dyDescent="0.5">
      <c r="A19" s="80"/>
      <c r="B19" s="80"/>
      <c r="C19" s="80"/>
      <c r="D19" s="80"/>
      <c r="E19" s="80"/>
      <c r="F19" s="80"/>
      <c r="G19" s="80"/>
      <c r="H19" s="80"/>
    </row>
    <row r="20" spans="1:9" ht="15.75" x14ac:dyDescent="0.5">
      <c r="A20" s="80"/>
      <c r="B20" s="80"/>
      <c r="C20" s="80"/>
      <c r="D20" s="80"/>
      <c r="E20" s="80"/>
      <c r="F20" s="80"/>
      <c r="G20" s="80"/>
      <c r="H20" s="80"/>
    </row>
    <row r="21" spans="1:9" ht="15.75" x14ac:dyDescent="0.5">
      <c r="A21" s="80"/>
      <c r="B21" s="80"/>
      <c r="C21" s="80"/>
      <c r="D21" s="80"/>
      <c r="E21" s="80"/>
      <c r="F21" s="80"/>
      <c r="G21" s="80"/>
      <c r="H21" s="80"/>
    </row>
    <row r="22" spans="1:9" ht="15.75" x14ac:dyDescent="0.5">
      <c r="A22" s="80"/>
      <c r="B22" s="80"/>
      <c r="C22" s="80"/>
      <c r="D22" s="80"/>
      <c r="E22" s="80"/>
      <c r="F22" s="80"/>
      <c r="G22" s="80"/>
      <c r="H22" s="80"/>
    </row>
    <row r="23" spans="1:9" ht="15.75" x14ac:dyDescent="0.5">
      <c r="A23" s="80"/>
      <c r="B23" s="80"/>
      <c r="C23" s="80"/>
      <c r="D23" s="80"/>
      <c r="E23" s="80"/>
      <c r="F23" s="80"/>
      <c r="G23" s="80"/>
      <c r="H23" s="80"/>
      <c r="I23" s="13"/>
    </row>
    <row r="24" spans="1:9" ht="15.75" x14ac:dyDescent="0.5">
      <c r="A24" s="80"/>
      <c r="B24" s="80"/>
      <c r="C24" s="80"/>
      <c r="D24" s="80"/>
      <c r="E24" s="80"/>
      <c r="F24" s="80"/>
      <c r="G24" s="80"/>
      <c r="H24" s="80"/>
    </row>
    <row r="25" spans="1:9" ht="15.75" x14ac:dyDescent="0.5">
      <c r="A25" s="80"/>
      <c r="B25" s="80"/>
      <c r="C25" s="80"/>
      <c r="D25" s="80"/>
      <c r="E25" s="80"/>
      <c r="F25" s="80"/>
      <c r="G25" s="80"/>
      <c r="H25" s="80"/>
    </row>
    <row r="26" spans="1:9" ht="15.75" x14ac:dyDescent="0.5">
      <c r="A26" s="80"/>
      <c r="B26" s="80"/>
      <c r="C26" s="80"/>
      <c r="D26" s="80"/>
      <c r="E26" s="80"/>
      <c r="F26" s="80"/>
      <c r="G26" s="80"/>
      <c r="H26" s="80"/>
      <c r="I26" s="13"/>
    </row>
    <row r="27" spans="1:9" ht="15.75" x14ac:dyDescent="0.5">
      <c r="A27" s="80"/>
      <c r="B27" s="80"/>
      <c r="C27" s="80"/>
      <c r="D27" s="80"/>
      <c r="E27" s="80"/>
      <c r="F27" s="80"/>
      <c r="G27" s="80"/>
      <c r="H27" s="80"/>
    </row>
    <row r="28" spans="1:9" ht="15.75" x14ac:dyDescent="0.5">
      <c r="A28" s="80"/>
      <c r="B28" s="80"/>
      <c r="C28" s="80"/>
      <c r="D28" s="80"/>
      <c r="E28" s="80"/>
      <c r="F28" s="80"/>
      <c r="G28" s="80"/>
      <c r="H28" s="80"/>
    </row>
    <row r="29" spans="1:9" ht="15.75" x14ac:dyDescent="0.5">
      <c r="A29" s="80"/>
      <c r="B29" s="80"/>
      <c r="C29" s="80"/>
      <c r="D29" s="80"/>
      <c r="E29" s="107"/>
      <c r="F29" s="80"/>
      <c r="G29" s="80"/>
      <c r="H29" s="80"/>
    </row>
    <row r="30" spans="1:9" ht="15.75" x14ac:dyDescent="0.5">
      <c r="A30" s="80"/>
      <c r="B30" s="80"/>
      <c r="C30" s="80"/>
      <c r="D30" s="80"/>
      <c r="E30" s="80"/>
      <c r="F30" s="80"/>
      <c r="G30" s="80"/>
      <c r="H30" s="80"/>
    </row>
    <row r="31" spans="1:9" ht="15.75" x14ac:dyDescent="0.5">
      <c r="A31" s="80"/>
      <c r="B31" s="80"/>
      <c r="C31" s="80"/>
      <c r="D31" s="80"/>
      <c r="E31" s="80"/>
      <c r="F31" s="80"/>
      <c r="G31" s="80"/>
      <c r="H31" s="80"/>
    </row>
    <row r="32" spans="1:9" ht="15.75" x14ac:dyDescent="0.5">
      <c r="A32" s="80"/>
      <c r="B32" s="80"/>
      <c r="C32" s="80"/>
      <c r="D32" s="80"/>
      <c r="E32" s="80"/>
      <c r="F32" s="80"/>
      <c r="G32" s="80"/>
      <c r="H32" s="80"/>
    </row>
    <row r="33" spans="1:8" ht="15.75" x14ac:dyDescent="0.5">
      <c r="A33" s="80"/>
      <c r="B33" s="80"/>
      <c r="C33" s="80"/>
      <c r="D33" s="80"/>
      <c r="E33" s="80"/>
      <c r="F33" s="80"/>
      <c r="G33" s="80"/>
      <c r="H33" s="80"/>
    </row>
    <row r="34" spans="1:8" ht="31.5" x14ac:dyDescent="0.5">
      <c r="A34" s="80"/>
      <c r="B34" s="64" t="s">
        <v>45</v>
      </c>
      <c r="C34" s="65" t="s">
        <v>46</v>
      </c>
      <c r="D34" s="65" t="s">
        <v>47</v>
      </c>
      <c r="E34" s="65" t="s">
        <v>48</v>
      </c>
      <c r="F34" s="65" t="s">
        <v>49</v>
      </c>
      <c r="G34" s="65" t="s">
        <v>50</v>
      </c>
      <c r="H34" s="80"/>
    </row>
    <row r="35" spans="1:8" ht="15.75" x14ac:dyDescent="0.5">
      <c r="A35" s="80"/>
      <c r="B35" s="66" t="s">
        <v>51</v>
      </c>
      <c r="C35" s="68">
        <v>860337</v>
      </c>
      <c r="D35" s="108">
        <f>C35/$C$40</f>
        <v>0.98928085605967397</v>
      </c>
      <c r="E35" s="109">
        <v>5149.4484160001239</v>
      </c>
      <c r="F35" s="108">
        <f>E35/$E$40</f>
        <v>0.793177434598069</v>
      </c>
      <c r="G35" s="109">
        <f>E35/C35*1000</f>
        <v>5.9853852804193286</v>
      </c>
      <c r="H35" s="80"/>
    </row>
    <row r="36" spans="1:8" ht="15.75" x14ac:dyDescent="0.5">
      <c r="A36" s="80"/>
      <c r="B36" s="110" t="s">
        <v>52</v>
      </c>
      <c r="C36" s="68">
        <v>7512</v>
      </c>
      <c r="D36" s="108">
        <f t="shared" ref="D36:D39" si="0">C36/$C$40</f>
        <v>8.6378684058924238E-3</v>
      </c>
      <c r="E36" s="109">
        <v>771.99101999999959</v>
      </c>
      <c r="F36" s="108">
        <f t="shared" ref="F36:F38" si="1">E36/$E$40</f>
        <v>0.11891096041932495</v>
      </c>
      <c r="G36" s="109">
        <f t="shared" ref="G36:G39" si="2">E36/C36*1000</f>
        <v>102.76770766773157</v>
      </c>
      <c r="H36" s="80"/>
    </row>
    <row r="37" spans="1:8" ht="15.75" x14ac:dyDescent="0.5">
      <c r="A37" s="80"/>
      <c r="B37" s="110" t="s">
        <v>53</v>
      </c>
      <c r="C37" s="68">
        <v>1284</v>
      </c>
      <c r="D37" s="108">
        <f t="shared" si="0"/>
        <v>1.4764407658634016E-3</v>
      </c>
      <c r="E37" s="109">
        <v>268.25626299999999</v>
      </c>
      <c r="F37" s="108">
        <f t="shared" si="1"/>
        <v>4.1319923477644904E-2</v>
      </c>
      <c r="G37" s="109">
        <f t="shared" si="2"/>
        <v>208.92232320872273</v>
      </c>
      <c r="H37" s="80"/>
    </row>
    <row r="38" spans="1:8" ht="15.75" x14ac:dyDescent="0.5">
      <c r="A38" s="80"/>
      <c r="B38" s="110" t="s">
        <v>54</v>
      </c>
      <c r="C38" s="68">
        <v>442</v>
      </c>
      <c r="D38" s="108">
        <f t="shared" si="0"/>
        <v>5.0824518575671616E-4</v>
      </c>
      <c r="E38" s="109">
        <v>302.36318</v>
      </c>
      <c r="F38" s="108">
        <f t="shared" si="1"/>
        <v>4.6573464195530725E-2</v>
      </c>
      <c r="G38" s="109">
        <f t="shared" si="2"/>
        <v>684.07959276018107</v>
      </c>
      <c r="H38" s="80"/>
    </row>
    <row r="39" spans="1:8" ht="15.75" x14ac:dyDescent="0.5">
      <c r="A39" s="80"/>
      <c r="B39" s="110" t="s">
        <v>55</v>
      </c>
      <c r="C39" s="68">
        <v>84</v>
      </c>
      <c r="D39" s="108">
        <f t="shared" si="0"/>
        <v>9.6589582813493558E-5</v>
      </c>
      <c r="E39" s="109">
        <v>0.11827</v>
      </c>
      <c r="F39" s="111">
        <f>E39/$E$40</f>
        <v>1.821730943035266E-5</v>
      </c>
      <c r="G39" s="109">
        <f t="shared" si="2"/>
        <v>1.4079761904761905</v>
      </c>
      <c r="H39" s="80"/>
    </row>
    <row r="40" spans="1:8" ht="15.75" x14ac:dyDescent="0.5">
      <c r="A40" s="80"/>
      <c r="B40" s="64" t="s">
        <v>56</v>
      </c>
      <c r="C40" s="112">
        <f>SUM(C35:C39)</f>
        <v>869659</v>
      </c>
      <c r="D40" s="113"/>
      <c r="E40" s="114">
        <f>SUM(E35:E39)</f>
        <v>6492.1771490001238</v>
      </c>
      <c r="F40" s="113"/>
      <c r="G40" s="114">
        <f>E40/C40*1000</f>
        <v>7.4651985996811669</v>
      </c>
      <c r="H40" s="80"/>
    </row>
    <row r="41" spans="1:8" ht="15.75" x14ac:dyDescent="0.5">
      <c r="A41" s="80"/>
      <c r="B41" s="80"/>
      <c r="C41" s="80"/>
      <c r="D41" s="80"/>
      <c r="E41" s="80"/>
      <c r="F41" s="80"/>
      <c r="G41" s="80"/>
      <c r="H41" s="80"/>
    </row>
    <row r="42" spans="1:8" ht="15.75" x14ac:dyDescent="0.5">
      <c r="A42" s="80"/>
      <c r="B42" s="102" t="s">
        <v>43</v>
      </c>
      <c r="C42" s="103"/>
      <c r="D42" s="103"/>
      <c r="E42" s="80"/>
      <c r="F42" s="80"/>
      <c r="G42" s="80"/>
      <c r="H42" s="115"/>
    </row>
    <row r="43" spans="1:8" ht="15.75" x14ac:dyDescent="0.5">
      <c r="A43" s="80"/>
      <c r="B43" s="80"/>
      <c r="C43" s="103"/>
      <c r="D43" s="80"/>
      <c r="E43" s="80"/>
      <c r="F43" s="80"/>
      <c r="G43" s="80"/>
      <c r="H43" s="116"/>
    </row>
    <row r="44" spans="1:8" ht="15.75" x14ac:dyDescent="0.5">
      <c r="A44" s="80"/>
      <c r="B44" s="80"/>
      <c r="C44" s="80"/>
      <c r="D44" s="80"/>
      <c r="E44" s="80"/>
      <c r="F44" s="80"/>
      <c r="G44" s="80"/>
      <c r="H44" s="116"/>
    </row>
    <row r="45" spans="1:8" ht="15.75" x14ac:dyDescent="0.5">
      <c r="A45" s="80"/>
      <c r="B45" s="80"/>
      <c r="C45" s="80"/>
      <c r="D45" s="80"/>
      <c r="E45" s="80"/>
      <c r="F45" s="80"/>
      <c r="G45" s="80"/>
      <c r="H45" s="80"/>
    </row>
    <row r="46" spans="1:8" ht="15.75" x14ac:dyDescent="0.5">
      <c r="A46" s="80"/>
      <c r="B46" s="80"/>
      <c r="C46" s="80"/>
      <c r="D46" s="80"/>
      <c r="E46" s="80"/>
      <c r="F46" s="80"/>
      <c r="G46" s="80"/>
      <c r="H46" s="80"/>
    </row>
    <row r="47" spans="1:8" ht="15.75" x14ac:dyDescent="0.5">
      <c r="A47" s="80"/>
      <c r="B47" s="80"/>
      <c r="C47" s="80"/>
      <c r="D47" s="80"/>
      <c r="E47" s="80"/>
      <c r="F47" s="80"/>
      <c r="G47" s="80"/>
      <c r="H47" s="80"/>
    </row>
    <row r="48" spans="1:8" ht="15.75" x14ac:dyDescent="0.5">
      <c r="A48" s="80"/>
      <c r="B48" s="80"/>
      <c r="C48" s="80"/>
      <c r="D48" s="80"/>
      <c r="E48" s="80"/>
      <c r="F48" s="80"/>
      <c r="G48" s="80"/>
      <c r="H48" s="80"/>
    </row>
    <row r="49" spans="1:8" ht="15.75" x14ac:dyDescent="0.5">
      <c r="A49" s="80"/>
      <c r="B49" s="80"/>
      <c r="C49" s="80"/>
      <c r="D49" s="80"/>
      <c r="E49" s="80"/>
      <c r="F49" s="80"/>
      <c r="G49" s="80"/>
      <c r="H49" s="80"/>
    </row>
    <row r="50" spans="1:8" ht="15.75" x14ac:dyDescent="0.5">
      <c r="A50" s="80"/>
      <c r="B50" s="80"/>
      <c r="C50" s="80"/>
      <c r="D50" s="80"/>
      <c r="E50" s="80"/>
      <c r="F50" s="80"/>
      <c r="G50" s="80"/>
      <c r="H50" s="80"/>
    </row>
    <row r="51" spans="1:8" ht="15.75" x14ac:dyDescent="0.5">
      <c r="A51" s="80"/>
      <c r="B51" s="80"/>
      <c r="C51" s="80"/>
      <c r="D51" s="80"/>
      <c r="E51" s="80"/>
      <c r="F51" s="80"/>
      <c r="G51" s="80"/>
      <c r="H51" s="80"/>
    </row>
    <row r="52" spans="1:8" ht="15.75" x14ac:dyDescent="0.5">
      <c r="A52" s="80"/>
      <c r="B52" s="80"/>
      <c r="C52" s="80"/>
      <c r="D52" s="80"/>
      <c r="E52" s="80"/>
      <c r="F52" s="80"/>
      <c r="G52" s="80"/>
      <c r="H52" s="80"/>
    </row>
  </sheetData>
  <hyperlinks>
    <hyperlink ref="B42" location="Information!A1" display="Return to information tab" xr:uid="{DB84D9D8-3919-4F8E-AC68-CC3D281AA2A7}"/>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D86B6-D804-4B75-8F06-E2094107A8D6}">
  <sheetPr>
    <tabColor rgb="FFCD1F45"/>
  </sheetPr>
  <dimension ref="B5:H42"/>
  <sheetViews>
    <sheetView showGridLines="0" zoomScaleNormal="100" workbookViewId="0"/>
  </sheetViews>
  <sheetFormatPr defaultRowHeight="14.25" x14ac:dyDescent="0.45"/>
  <cols>
    <col min="1" max="1" width="2.265625" customWidth="1"/>
    <col min="2" max="2" width="23.3984375" customWidth="1"/>
    <col min="3" max="3" width="11.86328125" customWidth="1"/>
    <col min="4" max="4" width="17.73046875" customWidth="1"/>
    <col min="5" max="5" width="11.3984375" customWidth="1"/>
    <col min="6" max="6" width="16.1328125" customWidth="1"/>
    <col min="7" max="7" width="12.265625" customWidth="1"/>
    <col min="8" max="8" width="12.86328125" customWidth="1"/>
    <col min="9" max="9" width="19.3984375" customWidth="1"/>
    <col min="10" max="10" width="19.73046875" customWidth="1"/>
    <col min="11" max="11" width="13.59765625" customWidth="1"/>
    <col min="12" max="12" width="22.1328125" customWidth="1"/>
    <col min="13" max="13" width="17.3984375" customWidth="1"/>
    <col min="14" max="14" width="17.265625" customWidth="1"/>
    <col min="15" max="15" width="19.265625" customWidth="1"/>
    <col min="16" max="16" width="9.265625" customWidth="1"/>
  </cols>
  <sheetData>
    <row r="5" spans="2:2" ht="18" x14ac:dyDescent="0.45">
      <c r="B5" s="124" t="s">
        <v>544</v>
      </c>
    </row>
    <row r="6" spans="2:2" x14ac:dyDescent="0.45">
      <c r="B6" s="9"/>
    </row>
    <row r="7" spans="2:2" ht="15.75" x14ac:dyDescent="0.5">
      <c r="B7" s="60" t="s">
        <v>378</v>
      </c>
    </row>
    <row r="8" spans="2:2" ht="15.75" x14ac:dyDescent="0.45">
      <c r="B8" s="135" t="s">
        <v>379</v>
      </c>
    </row>
    <row r="32" spans="2:2" x14ac:dyDescent="0.45">
      <c r="B32" s="1" t="s">
        <v>377</v>
      </c>
    </row>
    <row r="33" spans="2:8" x14ac:dyDescent="0.45">
      <c r="B33" s="1"/>
    </row>
    <row r="34" spans="2:8" ht="15.75" x14ac:dyDescent="0.5">
      <c r="B34" s="80"/>
      <c r="C34" s="213" t="s">
        <v>225</v>
      </c>
      <c r="D34" s="213" t="s">
        <v>226</v>
      </c>
      <c r="E34" s="213" t="s">
        <v>227</v>
      </c>
      <c r="F34" s="213" t="s">
        <v>228</v>
      </c>
      <c r="G34" s="80"/>
      <c r="H34" s="80"/>
    </row>
    <row r="35" spans="2:8" ht="31.5" x14ac:dyDescent="0.5">
      <c r="B35" s="69" t="s">
        <v>187</v>
      </c>
      <c r="C35" s="290">
        <f>C40/SUM($C40:$F40)</f>
        <v>0</v>
      </c>
      <c r="D35" s="290">
        <f>D40/SUM($C40:$F40)</f>
        <v>0.17333333333333334</v>
      </c>
      <c r="E35" s="290">
        <f>E40/SUM($C40:$F40)</f>
        <v>0.82666666666666666</v>
      </c>
      <c r="F35" s="290">
        <f>F40/SUM($C40:$F40)</f>
        <v>0</v>
      </c>
      <c r="G35" s="80"/>
      <c r="H35" s="80"/>
    </row>
    <row r="36" spans="2:8" ht="15.75" x14ac:dyDescent="0.5">
      <c r="B36" s="80"/>
      <c r="C36" s="80"/>
      <c r="D36" s="80"/>
      <c r="E36" s="80"/>
      <c r="F36" s="80"/>
      <c r="G36" s="80"/>
      <c r="H36" s="80"/>
    </row>
    <row r="37" spans="2:8" ht="15.75" x14ac:dyDescent="0.5">
      <c r="B37" s="70" t="s">
        <v>376</v>
      </c>
      <c r="C37" s="80"/>
      <c r="D37" s="80"/>
      <c r="E37" s="80"/>
      <c r="F37" s="80"/>
      <c r="G37" s="80"/>
      <c r="H37" s="80"/>
    </row>
    <row r="38" spans="2:8" ht="15.75" x14ac:dyDescent="0.5">
      <c r="B38" s="70"/>
      <c r="C38" s="80"/>
      <c r="D38" s="80"/>
      <c r="E38" s="80"/>
      <c r="F38" s="80"/>
      <c r="G38" s="80"/>
      <c r="H38" s="80"/>
    </row>
    <row r="39" spans="2:8" ht="15.75" x14ac:dyDescent="0.5">
      <c r="B39" s="80"/>
      <c r="C39" s="213" t="s">
        <v>225</v>
      </c>
      <c r="D39" s="213" t="s">
        <v>226</v>
      </c>
      <c r="E39" s="213" t="s">
        <v>227</v>
      </c>
      <c r="F39" s="213" t="s">
        <v>228</v>
      </c>
      <c r="G39" s="213" t="s">
        <v>56</v>
      </c>
      <c r="H39" s="80"/>
    </row>
    <row r="40" spans="2:8" ht="15.75" x14ac:dyDescent="0.5">
      <c r="B40" s="156" t="s">
        <v>162</v>
      </c>
      <c r="C40" s="207">
        <v>0</v>
      </c>
      <c r="D40" s="207">
        <v>13</v>
      </c>
      <c r="E40" s="207">
        <v>62</v>
      </c>
      <c r="F40" s="207">
        <v>0</v>
      </c>
      <c r="G40" s="214">
        <f>SUM(C40:F40)</f>
        <v>75</v>
      </c>
      <c r="H40" s="80"/>
    </row>
    <row r="41" spans="2:8" ht="15.75" x14ac:dyDescent="0.5">
      <c r="B41" s="80"/>
      <c r="C41" s="80"/>
      <c r="D41" s="80"/>
      <c r="E41" s="80"/>
      <c r="F41" s="80"/>
      <c r="G41" s="80"/>
      <c r="H41" s="80"/>
    </row>
    <row r="42" spans="2:8" ht="15.75" x14ac:dyDescent="0.5">
      <c r="B42" s="102" t="s">
        <v>43</v>
      </c>
      <c r="C42" s="80"/>
      <c r="D42" s="215"/>
      <c r="E42" s="80"/>
      <c r="F42" s="80"/>
      <c r="G42" s="80"/>
      <c r="H42" s="80"/>
    </row>
  </sheetData>
  <hyperlinks>
    <hyperlink ref="B42" location="Information!A1" display="Return to information tab" xr:uid="{64823E1E-C8F4-411D-A027-7F32B51C64EA}"/>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8C553-C8C9-497A-82C0-34480CB605E2}">
  <sheetPr>
    <tabColor rgb="FFCD1F45"/>
  </sheetPr>
  <dimension ref="B5:H53"/>
  <sheetViews>
    <sheetView showGridLines="0" workbookViewId="0"/>
  </sheetViews>
  <sheetFormatPr defaultRowHeight="14.25" x14ac:dyDescent="0.45"/>
  <cols>
    <col min="1" max="1" width="3" customWidth="1"/>
    <col min="2" max="2" width="16.59765625" customWidth="1"/>
    <col min="3" max="3" width="16.73046875" customWidth="1"/>
    <col min="4" max="4" width="18" customWidth="1"/>
    <col min="5" max="5" width="18.59765625" customWidth="1"/>
    <col min="6" max="6" width="18.265625" customWidth="1"/>
  </cols>
  <sheetData>
    <row r="5" spans="2:4" ht="18" x14ac:dyDescent="0.45">
      <c r="B5" s="124" t="s">
        <v>394</v>
      </c>
    </row>
    <row r="6" spans="2:4" x14ac:dyDescent="0.45">
      <c r="B6" s="9"/>
    </row>
    <row r="7" spans="2:4" ht="15.75" x14ac:dyDescent="0.5">
      <c r="B7" s="60" t="s">
        <v>478</v>
      </c>
      <c r="C7" s="80"/>
      <c r="D7" s="80"/>
    </row>
    <row r="8" spans="2:4" ht="15.75" x14ac:dyDescent="0.5">
      <c r="B8" s="60" t="s">
        <v>550</v>
      </c>
      <c r="C8" s="80"/>
      <c r="D8" s="80"/>
    </row>
    <row r="9" spans="2:4" ht="15.75" x14ac:dyDescent="0.5">
      <c r="B9" s="60" t="s">
        <v>479</v>
      </c>
      <c r="C9" s="80"/>
      <c r="D9" s="80"/>
    </row>
    <row r="10" spans="2:4" x14ac:dyDescent="0.45">
      <c r="B10" s="57"/>
    </row>
    <row r="11" spans="2:4" x14ac:dyDescent="0.45">
      <c r="B11" s="57"/>
    </row>
    <row r="36" spans="2:8" ht="15.75" x14ac:dyDescent="0.5">
      <c r="B36" s="70" t="s">
        <v>387</v>
      </c>
      <c r="C36" s="80"/>
      <c r="D36" s="80"/>
      <c r="E36" s="80"/>
      <c r="F36" s="80"/>
      <c r="G36" s="80"/>
      <c r="H36" s="80"/>
    </row>
    <row r="37" spans="2:8" ht="15.75" x14ac:dyDescent="0.5">
      <c r="B37" s="80"/>
      <c r="C37" s="80"/>
      <c r="D37" s="80"/>
      <c r="E37" s="80"/>
      <c r="F37" s="80"/>
      <c r="G37" s="80"/>
      <c r="H37" s="80"/>
    </row>
    <row r="38" spans="2:8" ht="15.75" x14ac:dyDescent="0.5">
      <c r="B38" s="80"/>
      <c r="C38" s="213" t="s">
        <v>225</v>
      </c>
      <c r="D38" s="213" t="s">
        <v>226</v>
      </c>
      <c r="E38" s="213" t="s">
        <v>227</v>
      </c>
      <c r="F38" s="213" t="s">
        <v>228</v>
      </c>
      <c r="G38" s="80"/>
      <c r="H38" s="80"/>
    </row>
    <row r="39" spans="2:8" ht="15.75" x14ac:dyDescent="0.5">
      <c r="B39" s="162" t="s">
        <v>231</v>
      </c>
      <c r="C39" s="290">
        <v>0</v>
      </c>
      <c r="D39" s="290">
        <v>0.2</v>
      </c>
      <c r="E39" s="304">
        <v>0.8</v>
      </c>
      <c r="F39" s="290">
        <v>0</v>
      </c>
      <c r="G39" s="80"/>
      <c r="H39" s="80"/>
    </row>
    <row r="40" spans="2:8" ht="15.75" x14ac:dyDescent="0.5">
      <c r="B40" s="162" t="s">
        <v>53</v>
      </c>
      <c r="C40" s="290">
        <v>0</v>
      </c>
      <c r="D40" s="290">
        <v>0.25</v>
      </c>
      <c r="E40" s="304">
        <v>0.75</v>
      </c>
      <c r="F40" s="290">
        <v>0</v>
      </c>
      <c r="G40" s="80"/>
      <c r="H40" s="80"/>
    </row>
    <row r="41" spans="2:8" ht="15.75" x14ac:dyDescent="0.5">
      <c r="B41" s="162" t="s">
        <v>232</v>
      </c>
      <c r="C41" s="290">
        <v>0</v>
      </c>
      <c r="D41" s="290">
        <v>0.13600000000000001</v>
      </c>
      <c r="E41" s="304">
        <v>0.86399999999999999</v>
      </c>
      <c r="F41" s="290">
        <v>0</v>
      </c>
      <c r="G41" s="80"/>
      <c r="H41" s="80"/>
    </row>
    <row r="42" spans="2:8" ht="15.75" x14ac:dyDescent="0.5">
      <c r="B42" s="162" t="s">
        <v>51</v>
      </c>
      <c r="C42" s="290">
        <v>0</v>
      </c>
      <c r="D42" s="290">
        <v>0.17499999999999999</v>
      </c>
      <c r="E42" s="304">
        <v>0.82499999999999996</v>
      </c>
      <c r="F42" s="290">
        <v>0</v>
      </c>
      <c r="G42" s="80"/>
      <c r="H42" s="80"/>
    </row>
    <row r="43" spans="2:8" ht="15.75" x14ac:dyDescent="0.5">
      <c r="B43" s="80"/>
      <c r="C43" s="80"/>
      <c r="D43" s="80"/>
      <c r="E43" s="80"/>
      <c r="F43" s="80"/>
      <c r="G43" s="80"/>
      <c r="H43" s="80"/>
    </row>
    <row r="44" spans="2:8" ht="15.75" x14ac:dyDescent="0.5">
      <c r="B44" s="70" t="s">
        <v>388</v>
      </c>
      <c r="C44" s="80"/>
      <c r="D44" s="80"/>
      <c r="E44" s="80"/>
      <c r="F44" s="80"/>
      <c r="G44" s="80"/>
      <c r="H44" s="80"/>
    </row>
    <row r="45" spans="2:8" ht="15.75" x14ac:dyDescent="0.5">
      <c r="B45" s="70"/>
      <c r="C45" s="80"/>
      <c r="D45" s="80"/>
      <c r="E45" s="80"/>
      <c r="F45" s="80"/>
      <c r="G45" s="80"/>
      <c r="H45" s="80"/>
    </row>
    <row r="46" spans="2:8" ht="15.75" x14ac:dyDescent="0.5">
      <c r="B46" s="80"/>
      <c r="C46" s="213" t="s">
        <v>225</v>
      </c>
      <c r="D46" s="213" t="s">
        <v>226</v>
      </c>
      <c r="E46" s="213" t="s">
        <v>227</v>
      </c>
      <c r="F46" s="213" t="s">
        <v>228</v>
      </c>
      <c r="G46" s="213" t="s">
        <v>56</v>
      </c>
      <c r="H46" s="80"/>
    </row>
    <row r="47" spans="2:8" ht="15.75" x14ac:dyDescent="0.5">
      <c r="B47" s="162" t="s">
        <v>231</v>
      </c>
      <c r="C47" s="288">
        <v>0</v>
      </c>
      <c r="D47" s="288">
        <v>1</v>
      </c>
      <c r="E47" s="288">
        <v>4</v>
      </c>
      <c r="F47" s="288">
        <v>0</v>
      </c>
      <c r="G47" s="289">
        <f>SUM(C47:F47)</f>
        <v>5</v>
      </c>
      <c r="H47" s="80"/>
    </row>
    <row r="48" spans="2:8" ht="15.75" x14ac:dyDescent="0.5">
      <c r="B48" s="162" t="s">
        <v>53</v>
      </c>
      <c r="C48" s="288">
        <v>0</v>
      </c>
      <c r="D48" s="288">
        <v>2</v>
      </c>
      <c r="E48" s="288">
        <v>6</v>
      </c>
      <c r="F48" s="288">
        <v>0</v>
      </c>
      <c r="G48" s="289">
        <f>SUM(C48:F48)</f>
        <v>8</v>
      </c>
      <c r="H48" s="80"/>
    </row>
    <row r="49" spans="2:8" ht="15.75" x14ac:dyDescent="0.5">
      <c r="B49" s="162" t="s">
        <v>232</v>
      </c>
      <c r="C49" s="288">
        <v>0</v>
      </c>
      <c r="D49" s="288">
        <v>3</v>
      </c>
      <c r="E49" s="288">
        <v>19</v>
      </c>
      <c r="F49" s="288">
        <v>0</v>
      </c>
      <c r="G49" s="289">
        <f>SUM(C49:F49)</f>
        <v>22</v>
      </c>
      <c r="H49" s="80"/>
    </row>
    <row r="50" spans="2:8" ht="15.75" x14ac:dyDescent="0.5">
      <c r="B50" s="162" t="s">
        <v>51</v>
      </c>
      <c r="C50" s="288">
        <v>0</v>
      </c>
      <c r="D50" s="288">
        <v>7</v>
      </c>
      <c r="E50" s="288">
        <v>33</v>
      </c>
      <c r="F50" s="288">
        <v>0</v>
      </c>
      <c r="G50" s="289">
        <f>SUM(C50:F50)</f>
        <v>40</v>
      </c>
      <c r="H50" s="80"/>
    </row>
    <row r="51" spans="2:8" ht="15.75" x14ac:dyDescent="0.5">
      <c r="B51" s="80"/>
      <c r="C51" s="80"/>
      <c r="D51" s="80"/>
      <c r="E51" s="80"/>
      <c r="F51" s="80"/>
      <c r="G51" s="80"/>
      <c r="H51" s="80"/>
    </row>
    <row r="52" spans="2:8" ht="15.75" x14ac:dyDescent="0.5">
      <c r="B52" s="102" t="s">
        <v>43</v>
      </c>
      <c r="C52" s="80"/>
      <c r="D52" s="80"/>
      <c r="E52" s="80"/>
      <c r="F52" s="80"/>
      <c r="G52" s="80"/>
      <c r="H52" s="80"/>
    </row>
    <row r="53" spans="2:8" ht="15.75" x14ac:dyDescent="0.5">
      <c r="B53" s="80"/>
      <c r="C53" s="80"/>
      <c r="D53" s="80"/>
      <c r="E53" s="80"/>
      <c r="F53" s="80"/>
      <c r="G53" s="80"/>
      <c r="H53" s="80"/>
    </row>
  </sheetData>
  <hyperlinks>
    <hyperlink ref="B52" location="Information!A1" display="Return to information tab" xr:uid="{C718D3DB-93EB-4E3B-B4CC-9C825088FE53}"/>
  </hyperlinks>
  <pageMargins left="0.7" right="0.7" top="0.75" bottom="0.75" header="0.3" footer="0.3"/>
  <pageSetup paperSize="9" orientation="portrait" horizontalDpi="1200" verticalDpi="1200" r:id="rId1"/>
  <headerFooter>
    <oddHeader>&amp;C&amp;"Aptos"&amp;10&amp;K000000 OFFICIAL&amp;1#_x000D_</oddHeader>
    <oddFooter>&amp;C_x000D_&amp;1#&amp;"Aptos"&amp;10&amp;K000000 OFFICIAL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3D6B0-D700-407D-A708-A3E6638F74D6}">
  <sheetPr>
    <tabColor rgb="FFCD1F45"/>
  </sheetPr>
  <dimension ref="B5:K44"/>
  <sheetViews>
    <sheetView showGridLines="0" zoomScaleNormal="100" workbookViewId="0"/>
  </sheetViews>
  <sheetFormatPr defaultRowHeight="14.25" x14ac:dyDescent="0.45"/>
  <cols>
    <col min="1" max="1" width="2.265625" customWidth="1"/>
    <col min="2" max="2" width="46.1328125" customWidth="1"/>
    <col min="3" max="3" width="21.3984375" customWidth="1"/>
    <col min="4" max="4" width="17.73046875" customWidth="1"/>
    <col min="5" max="5" width="11.3984375" customWidth="1"/>
    <col min="6" max="6" width="16.1328125" customWidth="1"/>
    <col min="7" max="7" width="18" customWidth="1"/>
    <col min="8" max="8" width="12.86328125" customWidth="1"/>
    <col min="9" max="9" width="18.265625" customWidth="1"/>
    <col min="10" max="10" width="18.59765625" customWidth="1"/>
    <col min="11" max="11" width="12.86328125" customWidth="1"/>
    <col min="12" max="12" width="20.86328125" customWidth="1"/>
    <col min="13" max="13" width="17.3984375" customWidth="1"/>
    <col min="14" max="14" width="17.265625" customWidth="1"/>
    <col min="15" max="15" width="19.265625" customWidth="1"/>
    <col min="16" max="16" width="9.265625" customWidth="1"/>
  </cols>
  <sheetData>
    <row r="5" spans="2:11" ht="18" x14ac:dyDescent="0.5">
      <c r="B5" s="124" t="s">
        <v>552</v>
      </c>
      <c r="C5" s="80"/>
      <c r="K5" s="9"/>
    </row>
    <row r="6" spans="2:11" ht="15.75" x14ac:dyDescent="0.5">
      <c r="B6" s="92"/>
      <c r="C6" s="80"/>
      <c r="K6" s="9"/>
    </row>
    <row r="7" spans="2:11" ht="15.75" x14ac:dyDescent="0.5">
      <c r="B7" s="60" t="s">
        <v>555</v>
      </c>
      <c r="C7" s="80"/>
      <c r="K7" s="9"/>
    </row>
    <row r="8" spans="2:11" ht="15.75" x14ac:dyDescent="0.5">
      <c r="B8" s="60" t="s">
        <v>556</v>
      </c>
      <c r="C8" s="80"/>
      <c r="K8" s="9"/>
    </row>
    <row r="9" spans="2:11" ht="15.75" x14ac:dyDescent="0.5">
      <c r="B9" s="332" t="s">
        <v>557</v>
      </c>
      <c r="C9" s="80"/>
      <c r="K9" s="9"/>
    </row>
    <row r="10" spans="2:11" ht="15.75" x14ac:dyDescent="0.5">
      <c r="B10" s="60"/>
      <c r="C10" s="80"/>
      <c r="K10" s="9"/>
    </row>
    <row r="11" spans="2:11" x14ac:dyDescent="0.45">
      <c r="B11" s="57"/>
      <c r="K11" s="9"/>
    </row>
    <row r="12" spans="2:11" x14ac:dyDescent="0.45">
      <c r="B12" s="57"/>
      <c r="E12" s="58" t="s">
        <v>382</v>
      </c>
      <c r="F12" s="58" t="s">
        <v>383</v>
      </c>
      <c r="K12" s="9"/>
    </row>
    <row r="13" spans="2:11" x14ac:dyDescent="0.45">
      <c r="E13" s="58" t="s">
        <v>366</v>
      </c>
      <c r="F13" s="59">
        <v>0.27779999999999999</v>
      </c>
    </row>
    <row r="14" spans="2:11" x14ac:dyDescent="0.45">
      <c r="E14" s="58" t="s">
        <v>367</v>
      </c>
      <c r="F14" s="59">
        <v>0.2636</v>
      </c>
    </row>
    <row r="15" spans="2:11" x14ac:dyDescent="0.45">
      <c r="E15" s="58" t="s">
        <v>384</v>
      </c>
      <c r="F15" s="59">
        <v>0.2087</v>
      </c>
    </row>
    <row r="16" spans="2:11" x14ac:dyDescent="0.45">
      <c r="E16" s="58" t="s">
        <v>369</v>
      </c>
      <c r="F16" s="59">
        <v>8.0600000000000005E-2</v>
      </c>
    </row>
    <row r="17" spans="5:6" x14ac:dyDescent="0.45">
      <c r="E17" s="58" t="s">
        <v>368</v>
      </c>
      <c r="F17" s="59">
        <v>4.7399999999999998E-2</v>
      </c>
    </row>
    <row r="35" spans="2:5" ht="31.5" x14ac:dyDescent="0.5">
      <c r="B35" s="305" t="s">
        <v>375</v>
      </c>
      <c r="C35" s="306" t="s">
        <v>373</v>
      </c>
      <c r="D35" s="80"/>
      <c r="E35" s="80"/>
    </row>
    <row r="36" spans="2:5" ht="31.5" x14ac:dyDescent="0.5">
      <c r="B36" s="307" t="s">
        <v>390</v>
      </c>
      <c r="C36" s="304">
        <v>0.27779999999999999</v>
      </c>
      <c r="D36" s="219"/>
      <c r="E36" s="80"/>
    </row>
    <row r="37" spans="2:5" ht="15.75" x14ac:dyDescent="0.5">
      <c r="B37" s="308" t="s">
        <v>372</v>
      </c>
      <c r="C37" s="304">
        <v>0.2636</v>
      </c>
      <c r="D37" s="80"/>
      <c r="E37" s="80"/>
    </row>
    <row r="38" spans="2:5" ht="15.75" x14ac:dyDescent="0.5">
      <c r="B38" s="308" t="s">
        <v>487</v>
      </c>
      <c r="C38" s="304">
        <v>0.2087</v>
      </c>
      <c r="D38" s="80"/>
      <c r="E38" s="80"/>
    </row>
    <row r="39" spans="2:5" ht="15.75" x14ac:dyDescent="0.5">
      <c r="B39" s="308" t="s">
        <v>488</v>
      </c>
      <c r="C39" s="304">
        <v>8.0600000000000005E-2</v>
      </c>
      <c r="D39" s="80"/>
      <c r="E39" s="80"/>
    </row>
    <row r="40" spans="2:5" ht="15.75" x14ac:dyDescent="0.5">
      <c r="B40" s="308" t="s">
        <v>374</v>
      </c>
      <c r="C40" s="304">
        <v>4.7399999999999998E-2</v>
      </c>
      <c r="D40" s="80"/>
      <c r="E40" s="80"/>
    </row>
    <row r="41" spans="2:5" ht="15.75" x14ac:dyDescent="0.5">
      <c r="B41" s="80"/>
      <c r="C41" s="80"/>
      <c r="D41" s="215"/>
      <c r="E41" s="80"/>
    </row>
    <row r="42" spans="2:5" ht="15.75" x14ac:dyDescent="0.5">
      <c r="B42" s="102" t="s">
        <v>43</v>
      </c>
      <c r="C42" s="80"/>
      <c r="D42" s="80"/>
      <c r="E42" s="80"/>
    </row>
    <row r="43" spans="2:5" ht="15.75" x14ac:dyDescent="0.5">
      <c r="B43" s="80"/>
      <c r="C43" s="80"/>
      <c r="D43" s="80"/>
      <c r="E43" s="80"/>
    </row>
    <row r="44" spans="2:5" ht="15.75" x14ac:dyDescent="0.5">
      <c r="B44" s="80"/>
      <c r="C44" s="80"/>
      <c r="D44" s="80"/>
      <c r="E44" s="80"/>
    </row>
  </sheetData>
  <hyperlinks>
    <hyperlink ref="B42" location="Information!A1" display="Return to information tab" xr:uid="{B483F380-C015-4E2F-9850-ED135C49EE45}"/>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6FA21-9336-461C-8572-E0DEBDC34051}">
  <sheetPr>
    <tabColor rgb="FFCD1F45"/>
  </sheetPr>
  <dimension ref="B5:J41"/>
  <sheetViews>
    <sheetView showGridLines="0" zoomScaleNormal="100" workbookViewId="0"/>
  </sheetViews>
  <sheetFormatPr defaultRowHeight="14.25" x14ac:dyDescent="0.45"/>
  <cols>
    <col min="1" max="1" width="2.265625" customWidth="1"/>
    <col min="2" max="2" width="33.265625" customWidth="1"/>
    <col min="3" max="3" width="29.86328125" customWidth="1"/>
    <col min="4" max="6" width="24.59765625" customWidth="1"/>
    <col min="7" max="7" width="20" customWidth="1"/>
    <col min="8" max="8" width="17.3984375" customWidth="1"/>
    <col min="9" max="9" width="12.73046875" customWidth="1"/>
    <col min="10" max="10" width="16.265625" customWidth="1"/>
    <col min="11" max="11" width="32.86328125" customWidth="1"/>
    <col min="12" max="12" width="28.1328125" customWidth="1"/>
    <col min="13" max="13" width="30.265625" customWidth="1"/>
    <col min="14" max="14" width="30.86328125" customWidth="1"/>
    <col min="15" max="15" width="31" customWidth="1"/>
    <col min="16" max="16" width="33.1328125" customWidth="1"/>
    <col min="17" max="17" width="29" customWidth="1"/>
    <col min="18" max="18" width="25" customWidth="1"/>
    <col min="19" max="19" width="23.73046875" customWidth="1"/>
    <col min="20" max="20" width="31.3984375" customWidth="1"/>
  </cols>
  <sheetData>
    <row r="5" spans="2:3" ht="18" x14ac:dyDescent="0.5">
      <c r="B5" s="220" t="s">
        <v>392</v>
      </c>
      <c r="C5" s="80"/>
    </row>
    <row r="6" spans="2:3" ht="15.75" x14ac:dyDescent="0.5">
      <c r="B6" s="90"/>
      <c r="C6" s="80"/>
    </row>
    <row r="7" spans="2:3" ht="15.75" x14ac:dyDescent="0.5">
      <c r="B7" s="60" t="s">
        <v>480</v>
      </c>
      <c r="C7" s="80"/>
    </row>
    <row r="8" spans="2:3" ht="15.75" x14ac:dyDescent="0.5">
      <c r="B8" s="135" t="s">
        <v>481</v>
      </c>
      <c r="C8" s="80"/>
    </row>
    <row r="9" spans="2:3" ht="15.75" x14ac:dyDescent="0.5">
      <c r="B9" s="80"/>
      <c r="C9" s="80"/>
    </row>
    <row r="11" spans="2:3" ht="14.65" x14ac:dyDescent="0.45">
      <c r="B11" s="51"/>
    </row>
    <row r="12" spans="2:3" ht="14.65" x14ac:dyDescent="0.45">
      <c r="B12" s="51"/>
    </row>
    <row r="13" spans="2:3" ht="14.65" x14ac:dyDescent="0.45">
      <c r="B13" s="51"/>
    </row>
    <row r="14" spans="2:3" x14ac:dyDescent="0.45">
      <c r="B14" s="10"/>
    </row>
    <row r="15" spans="2:3" x14ac:dyDescent="0.45">
      <c r="B15" s="10"/>
    </row>
    <row r="16" spans="2:3" x14ac:dyDescent="0.45">
      <c r="B16" s="10"/>
    </row>
    <row r="17" spans="2:10" x14ac:dyDescent="0.45">
      <c r="B17" s="10"/>
    </row>
    <row r="18" spans="2:10" x14ac:dyDescent="0.45">
      <c r="B18" s="10"/>
    </row>
    <row r="19" spans="2:10" x14ac:dyDescent="0.45">
      <c r="B19" s="10"/>
    </row>
    <row r="20" spans="2:10" x14ac:dyDescent="0.45">
      <c r="B20" s="10"/>
    </row>
    <row r="21" spans="2:10" x14ac:dyDescent="0.45">
      <c r="B21" s="10"/>
    </row>
    <row r="22" spans="2:10" x14ac:dyDescent="0.45">
      <c r="B22" s="10"/>
    </row>
    <row r="23" spans="2:10" x14ac:dyDescent="0.45">
      <c r="B23" s="10"/>
    </row>
    <row r="24" spans="2:10" x14ac:dyDescent="0.45">
      <c r="B24" s="10"/>
    </row>
    <row r="25" spans="2:10" x14ac:dyDescent="0.45">
      <c r="B25" s="336"/>
      <c r="C25" s="336"/>
      <c r="D25" s="336"/>
      <c r="E25" s="336"/>
      <c r="F25" s="336"/>
      <c r="G25" s="56"/>
      <c r="H25" s="56"/>
      <c r="I25" s="56"/>
      <c r="J25" s="56"/>
    </row>
    <row r="26" spans="2:10" x14ac:dyDescent="0.45">
      <c r="B26" s="336"/>
      <c r="C26" s="336"/>
      <c r="D26" s="336"/>
      <c r="E26" s="336"/>
      <c r="F26" s="336"/>
      <c r="G26" s="56"/>
      <c r="H26" s="56"/>
      <c r="I26" s="56"/>
      <c r="J26" s="56"/>
    </row>
    <row r="27" spans="2:10" x14ac:dyDescent="0.45">
      <c r="B27" s="336"/>
      <c r="C27" s="336"/>
      <c r="D27" s="336"/>
      <c r="E27" s="336"/>
      <c r="F27" s="336"/>
      <c r="G27" s="56"/>
      <c r="H27" s="56"/>
      <c r="I27" s="56"/>
      <c r="J27" s="56"/>
    </row>
    <row r="28" spans="2:10" x14ac:dyDescent="0.45">
      <c r="B28" s="336"/>
      <c r="C28" s="336"/>
      <c r="D28" s="336"/>
      <c r="E28" s="336"/>
      <c r="F28" s="336"/>
      <c r="G28" s="56"/>
      <c r="H28" s="56"/>
      <c r="I28" s="56"/>
      <c r="J28" s="56"/>
    </row>
    <row r="29" spans="2:10" x14ac:dyDescent="0.45">
      <c r="B29" s="336"/>
      <c r="C29" s="336"/>
      <c r="D29" s="336"/>
      <c r="E29" s="336"/>
      <c r="F29" s="336"/>
      <c r="G29" s="56"/>
      <c r="H29" s="56"/>
      <c r="I29" s="56"/>
      <c r="J29" s="56"/>
    </row>
    <row r="30" spans="2:10" x14ac:dyDescent="0.45">
      <c r="B30" s="336"/>
      <c r="C30" s="336"/>
      <c r="D30" s="336"/>
      <c r="E30" s="336"/>
      <c r="F30" s="336"/>
      <c r="G30" s="56"/>
      <c r="H30" s="56"/>
      <c r="I30" s="56"/>
      <c r="J30" s="56"/>
    </row>
    <row r="31" spans="2:10" ht="14.25" customHeight="1" x14ac:dyDescent="0.45">
      <c r="B31" s="336"/>
      <c r="C31" s="336"/>
      <c r="D31" s="336"/>
      <c r="E31" s="336"/>
      <c r="F31" s="336"/>
      <c r="G31" s="56"/>
      <c r="H31" s="56"/>
      <c r="I31" s="56"/>
      <c r="J31" s="56"/>
    </row>
    <row r="32" spans="2:10" ht="14.25" customHeight="1" x14ac:dyDescent="0.45">
      <c r="B32" s="336"/>
      <c r="C32" s="336"/>
      <c r="D32" s="336"/>
      <c r="E32" s="336"/>
      <c r="F32" s="336"/>
      <c r="G32" s="56"/>
      <c r="H32" s="56"/>
      <c r="I32" s="56"/>
      <c r="J32" s="56"/>
    </row>
    <row r="33" spans="2:10" ht="14.25" customHeight="1" x14ac:dyDescent="0.45">
      <c r="B33" s="336"/>
      <c r="C33" s="336"/>
      <c r="D33" s="336"/>
      <c r="E33" s="336"/>
      <c r="F33" s="336"/>
      <c r="G33" s="56"/>
      <c r="H33" s="56"/>
      <c r="I33" s="56"/>
      <c r="J33" s="56"/>
    </row>
    <row r="34" spans="2:10" ht="14.25" customHeight="1" x14ac:dyDescent="0.45">
      <c r="B34" s="336"/>
      <c r="C34" s="336"/>
      <c r="D34" s="336"/>
      <c r="E34" s="336"/>
      <c r="F34" s="336"/>
      <c r="G34" s="56"/>
      <c r="H34" s="56"/>
      <c r="I34" s="56"/>
      <c r="J34" s="56"/>
    </row>
    <row r="35" spans="2:10" ht="21" customHeight="1" x14ac:dyDescent="0.45">
      <c r="B35" s="309" t="s">
        <v>114</v>
      </c>
      <c r="C35" s="231" t="s">
        <v>391</v>
      </c>
      <c r="D35" s="222"/>
      <c r="E35" s="55"/>
      <c r="F35" s="55"/>
      <c r="G35" s="56"/>
      <c r="H35" s="56"/>
      <c r="I35" s="56"/>
      <c r="J35" s="56"/>
    </row>
    <row r="36" spans="2:10" ht="31.5" x14ac:dyDescent="0.5">
      <c r="B36" s="310" t="s">
        <v>233</v>
      </c>
      <c r="C36" s="274">
        <v>8780000</v>
      </c>
      <c r="D36" s="80"/>
    </row>
    <row r="37" spans="2:10" ht="31.5" x14ac:dyDescent="0.5">
      <c r="B37" s="310" t="s">
        <v>234</v>
      </c>
      <c r="C37" s="274">
        <v>2190000</v>
      </c>
      <c r="D37" s="80"/>
    </row>
    <row r="38" spans="2:10" ht="31.5" x14ac:dyDescent="0.5">
      <c r="B38" s="310" t="s">
        <v>235</v>
      </c>
      <c r="C38" s="274">
        <v>3300000</v>
      </c>
      <c r="D38" s="80"/>
    </row>
    <row r="39" spans="2:10" ht="31.5" x14ac:dyDescent="0.5">
      <c r="B39" s="310" t="s">
        <v>236</v>
      </c>
      <c r="C39" s="274">
        <v>429810</v>
      </c>
      <c r="D39" s="80"/>
    </row>
    <row r="40" spans="2:10" ht="15.75" x14ac:dyDescent="0.5">
      <c r="B40" s="80"/>
      <c r="C40" s="80"/>
      <c r="D40" s="80"/>
    </row>
    <row r="41" spans="2:10" ht="15.75" x14ac:dyDescent="0.5">
      <c r="B41" s="216" t="s">
        <v>43</v>
      </c>
      <c r="C41" s="80"/>
      <c r="D41" s="80"/>
    </row>
  </sheetData>
  <mergeCells count="1">
    <mergeCell ref="B25:F34"/>
  </mergeCells>
  <phoneticPr fontId="16" type="noConversion"/>
  <hyperlinks>
    <hyperlink ref="B41" location="Information!A1" display="Return to information tab" xr:uid="{D423E3F1-66BB-4A01-8AAF-782FFEEE7EF6}"/>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6DBD-BD11-418E-B264-8E8EAAC1C55C}">
  <sheetPr>
    <tabColor rgb="FF107C8B"/>
  </sheetPr>
  <dimension ref="B5:G18"/>
  <sheetViews>
    <sheetView showGridLines="0" workbookViewId="0"/>
  </sheetViews>
  <sheetFormatPr defaultRowHeight="14.25" x14ac:dyDescent="0.45"/>
  <cols>
    <col min="1" max="1" width="2.265625" customWidth="1"/>
    <col min="2" max="2" width="26" customWidth="1"/>
    <col min="3" max="3" width="18.86328125" customWidth="1"/>
    <col min="4" max="4" width="19" customWidth="1"/>
    <col min="5" max="5" width="19.59765625" customWidth="1"/>
    <col min="6" max="6" width="18.59765625" customWidth="1"/>
    <col min="7" max="7" width="22" customWidth="1"/>
    <col min="8" max="8" width="35" customWidth="1"/>
    <col min="9" max="9" width="32.1328125" customWidth="1"/>
    <col min="10" max="10" width="28.1328125" customWidth="1"/>
    <col min="11" max="11" width="30.265625" customWidth="1"/>
    <col min="12" max="12" width="30.86328125"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2:7" ht="18" x14ac:dyDescent="0.45">
      <c r="B5" s="223" t="s">
        <v>397</v>
      </c>
    </row>
    <row r="6" spans="2:7" x14ac:dyDescent="0.45">
      <c r="B6" s="8"/>
    </row>
    <row r="7" spans="2:7" ht="33.4" customHeight="1" x14ac:dyDescent="0.5">
      <c r="B7" s="231" t="s">
        <v>237</v>
      </c>
      <c r="C7" s="231" t="s">
        <v>238</v>
      </c>
      <c r="D7" s="231" t="s">
        <v>239</v>
      </c>
      <c r="E7" s="231" t="s">
        <v>240</v>
      </c>
      <c r="F7" s="231" t="s">
        <v>241</v>
      </c>
      <c r="G7" s="80"/>
    </row>
    <row r="8" spans="2:7" ht="21" customHeight="1" x14ac:dyDescent="0.5">
      <c r="B8" s="281">
        <v>0</v>
      </c>
      <c r="C8" s="281">
        <v>303</v>
      </c>
      <c r="D8" s="281">
        <v>3</v>
      </c>
      <c r="E8" s="281">
        <v>3</v>
      </c>
      <c r="F8" s="191">
        <v>162069</v>
      </c>
      <c r="G8" s="80"/>
    </row>
    <row r="9" spans="2:7" ht="17.649999999999999" customHeight="1" x14ac:dyDescent="0.5">
      <c r="B9" s="224"/>
      <c r="C9" s="224"/>
      <c r="D9" s="224"/>
      <c r="E9" s="224"/>
      <c r="F9" s="225"/>
      <c r="G9" s="80"/>
    </row>
    <row r="10" spans="2:7" ht="15.75" x14ac:dyDescent="0.5">
      <c r="B10" s="80" t="s">
        <v>242</v>
      </c>
      <c r="C10" s="80"/>
      <c r="D10" s="80"/>
      <c r="E10" s="80"/>
      <c r="F10" s="80"/>
      <c r="G10" s="80"/>
    </row>
    <row r="11" spans="2:7" ht="15.75" x14ac:dyDescent="0.5">
      <c r="B11" s="80"/>
      <c r="C11" s="80"/>
      <c r="D11" s="80"/>
      <c r="E11" s="80"/>
      <c r="F11" s="80"/>
      <c r="G11" s="80"/>
    </row>
    <row r="12" spans="2:7" ht="15.75" x14ac:dyDescent="0.5">
      <c r="B12" s="102" t="s">
        <v>43</v>
      </c>
      <c r="C12" s="80"/>
      <c r="D12" s="80"/>
      <c r="E12" s="80"/>
      <c r="F12" s="80"/>
      <c r="G12" s="80"/>
    </row>
    <row r="13" spans="2:7" ht="15.75" x14ac:dyDescent="0.5">
      <c r="B13" s="80"/>
      <c r="C13" s="80"/>
      <c r="D13" s="80"/>
      <c r="E13" s="80"/>
      <c r="F13" s="80"/>
      <c r="G13" s="80"/>
    </row>
    <row r="14" spans="2:7" ht="15.75" x14ac:dyDescent="0.5">
      <c r="B14" s="80"/>
      <c r="C14" s="80"/>
      <c r="D14" s="80"/>
      <c r="E14" s="80"/>
      <c r="F14" s="80"/>
      <c r="G14" s="80"/>
    </row>
    <row r="15" spans="2:7" ht="15.75" x14ac:dyDescent="0.5">
      <c r="B15" s="80"/>
      <c r="C15" s="80"/>
      <c r="D15" s="80"/>
      <c r="E15" s="80"/>
      <c r="F15" s="80"/>
      <c r="G15" s="80"/>
    </row>
    <row r="16" spans="2:7" ht="15.75" x14ac:dyDescent="0.5">
      <c r="B16" s="80"/>
      <c r="C16" s="80"/>
      <c r="D16" s="80"/>
      <c r="E16" s="80"/>
      <c r="F16" s="80"/>
      <c r="G16" s="80"/>
    </row>
    <row r="17" spans="2:7" ht="15.75" x14ac:dyDescent="0.5">
      <c r="B17" s="80"/>
      <c r="C17" s="80"/>
      <c r="D17" s="80"/>
      <c r="E17" s="80"/>
      <c r="F17" s="80"/>
      <c r="G17" s="80"/>
    </row>
    <row r="18" spans="2:7" ht="15.75" x14ac:dyDescent="0.5">
      <c r="B18" s="80"/>
      <c r="C18" s="80"/>
      <c r="D18" s="80"/>
      <c r="E18" s="80"/>
      <c r="F18" s="80"/>
      <c r="G18" s="80"/>
    </row>
  </sheetData>
  <hyperlinks>
    <hyperlink ref="B12" location="Information!A1" display="Return to information tab" xr:uid="{C1DAC275-16C4-4AAA-A91C-0B176325EFA3}"/>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3059-0BAA-40A5-9148-7046B1A8BB1E}">
  <sheetPr>
    <tabColor rgb="FF107C8B"/>
  </sheetPr>
  <dimension ref="B5:I39"/>
  <sheetViews>
    <sheetView showGridLines="0" zoomScaleNormal="100" workbookViewId="0"/>
  </sheetViews>
  <sheetFormatPr defaultRowHeight="14.25" x14ac:dyDescent="0.45"/>
  <cols>
    <col min="1" max="1" width="2.265625" customWidth="1"/>
    <col min="2" max="2" width="26.1328125" customWidth="1"/>
    <col min="3" max="3" width="16.1328125" customWidth="1"/>
    <col min="4" max="4" width="16.265625" customWidth="1"/>
    <col min="5" max="5" width="16.59765625" customWidth="1"/>
    <col min="6" max="6" width="15.73046875" customWidth="1"/>
    <col min="7" max="7" width="15.86328125" customWidth="1"/>
    <col min="8" max="8" width="16.73046875" customWidth="1"/>
    <col min="9" max="9" width="30.1328125" customWidth="1"/>
    <col min="10" max="10" width="28.1328125" customWidth="1"/>
    <col min="11" max="11" width="30.265625" customWidth="1"/>
    <col min="12" max="12" width="30.86328125"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2:4" ht="18" x14ac:dyDescent="0.5">
      <c r="B5" s="132" t="s">
        <v>400</v>
      </c>
      <c r="C5" s="61"/>
      <c r="D5" s="80"/>
    </row>
    <row r="6" spans="2:4" ht="15.75" x14ac:dyDescent="0.5">
      <c r="B6" s="61"/>
      <c r="C6" s="61"/>
      <c r="D6" s="80"/>
    </row>
    <row r="7" spans="2:4" ht="15.75" x14ac:dyDescent="0.5">
      <c r="B7" s="106" t="s">
        <v>482</v>
      </c>
      <c r="C7" s="106"/>
      <c r="D7" s="80"/>
    </row>
    <row r="8" spans="2:4" ht="15.75" x14ac:dyDescent="0.5">
      <c r="B8" s="135" t="s">
        <v>483</v>
      </c>
      <c r="C8" s="81"/>
      <c r="D8" s="80"/>
    </row>
    <row r="9" spans="2:4" x14ac:dyDescent="0.45">
      <c r="B9" s="8"/>
      <c r="C9" s="8"/>
    </row>
    <row r="10" spans="2:4" x14ac:dyDescent="0.45">
      <c r="B10" s="8"/>
      <c r="C10" s="8"/>
    </row>
    <row r="11" spans="2:4" x14ac:dyDescent="0.45">
      <c r="B11" s="57"/>
      <c r="C11" s="57"/>
    </row>
    <row r="12" spans="2:4" x14ac:dyDescent="0.45">
      <c r="B12" s="57"/>
      <c r="C12" s="57"/>
    </row>
    <row r="13" spans="2:4" x14ac:dyDescent="0.45">
      <c r="B13" s="2"/>
      <c r="C13" s="2"/>
    </row>
    <row r="31" spans="2:9" ht="15.75" x14ac:dyDescent="0.5">
      <c r="B31" s="80"/>
      <c r="C31" s="80"/>
      <c r="D31" s="80"/>
      <c r="E31" s="80"/>
      <c r="F31" s="80"/>
      <c r="G31" s="80"/>
      <c r="H31" s="80"/>
      <c r="I31" s="80"/>
    </row>
    <row r="32" spans="2:9" ht="31.5" x14ac:dyDescent="0.5">
      <c r="B32" s="226"/>
      <c r="C32" s="221" t="s">
        <v>131</v>
      </c>
      <c r="D32" s="221" t="s">
        <v>132</v>
      </c>
      <c r="E32" s="221" t="s">
        <v>109</v>
      </c>
      <c r="F32" s="221" t="s">
        <v>110</v>
      </c>
      <c r="G32" s="221" t="s">
        <v>111</v>
      </c>
      <c r="H32" s="221" t="s">
        <v>112</v>
      </c>
      <c r="I32" s="80"/>
    </row>
    <row r="33" spans="2:9" ht="15.75" x14ac:dyDescent="0.5">
      <c r="B33" s="311" t="s">
        <v>243</v>
      </c>
      <c r="C33" s="312">
        <v>19057</v>
      </c>
      <c r="D33" s="312">
        <v>2201</v>
      </c>
      <c r="E33" s="312">
        <v>582</v>
      </c>
      <c r="F33" s="312">
        <v>245</v>
      </c>
      <c r="G33" s="288">
        <v>101</v>
      </c>
      <c r="H33" s="313">
        <v>98</v>
      </c>
      <c r="I33" s="80"/>
    </row>
    <row r="34" spans="2:9" ht="15.75" x14ac:dyDescent="0.5">
      <c r="B34" s="277" t="s">
        <v>244</v>
      </c>
      <c r="C34" s="314">
        <v>867775</v>
      </c>
      <c r="D34" s="314">
        <v>869976</v>
      </c>
      <c r="E34" s="314">
        <v>869956</v>
      </c>
      <c r="F34" s="314">
        <v>870063</v>
      </c>
      <c r="G34" s="314">
        <v>870164</v>
      </c>
      <c r="H34" s="315">
        <v>869659</v>
      </c>
      <c r="I34" s="80"/>
    </row>
    <row r="35" spans="2:9" ht="15.75" x14ac:dyDescent="0.5">
      <c r="B35" s="80"/>
      <c r="C35" s="80"/>
      <c r="D35" s="80"/>
      <c r="E35" s="80"/>
      <c r="F35" s="80"/>
      <c r="G35" s="80"/>
      <c r="H35" s="80"/>
      <c r="I35" s="80"/>
    </row>
    <row r="36" spans="2:9" ht="15.75" x14ac:dyDescent="0.5">
      <c r="B36" s="102" t="s">
        <v>43</v>
      </c>
      <c r="C36" s="102"/>
      <c r="D36" s="80"/>
      <c r="E36" s="80"/>
      <c r="F36" s="80"/>
      <c r="G36" s="159"/>
      <c r="H36" s="80"/>
      <c r="I36" s="80"/>
    </row>
    <row r="37" spans="2:9" ht="15.75" x14ac:dyDescent="0.5">
      <c r="B37" s="80"/>
      <c r="C37" s="80"/>
      <c r="D37" s="80"/>
      <c r="E37" s="80"/>
      <c r="F37" s="80"/>
      <c r="G37" s="80"/>
      <c r="H37" s="80"/>
      <c r="I37" s="80"/>
    </row>
    <row r="38" spans="2:9" ht="15.75" x14ac:dyDescent="0.5">
      <c r="B38" s="80"/>
      <c r="C38" s="80"/>
      <c r="D38" s="80"/>
      <c r="E38" s="80"/>
      <c r="F38" s="80"/>
      <c r="G38" s="80"/>
      <c r="H38" s="80"/>
      <c r="I38" s="80"/>
    </row>
    <row r="39" spans="2:9" ht="15.75" x14ac:dyDescent="0.5">
      <c r="B39" s="80"/>
      <c r="C39" s="80"/>
      <c r="D39" s="80"/>
      <c r="E39" s="80"/>
      <c r="F39" s="80"/>
      <c r="G39" s="80"/>
      <c r="H39" s="80"/>
      <c r="I39" s="80"/>
    </row>
  </sheetData>
  <phoneticPr fontId="16" type="noConversion"/>
  <hyperlinks>
    <hyperlink ref="B36" location="Information!A1" display="Return to information tab" xr:uid="{969918EF-DD7C-4A74-A0D1-394A662AD31D}"/>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9DD5-29DD-4716-A96D-BE0285384762}">
  <sheetPr>
    <tabColor rgb="FF107C8B"/>
  </sheetPr>
  <dimension ref="B5:F19"/>
  <sheetViews>
    <sheetView showGridLines="0" zoomScaleNormal="100" workbookViewId="0"/>
  </sheetViews>
  <sheetFormatPr defaultRowHeight="14.25" x14ac:dyDescent="0.45"/>
  <cols>
    <col min="1" max="1" width="2.265625" customWidth="1"/>
    <col min="2" max="2" width="23.1328125" customWidth="1"/>
    <col min="3" max="5" width="16" customWidth="1"/>
    <col min="6" max="6" width="21.59765625" customWidth="1"/>
    <col min="7" max="7" width="31" customWidth="1"/>
    <col min="8" max="8" width="33.1328125" customWidth="1"/>
    <col min="9" max="9" width="29" customWidth="1"/>
    <col min="10" max="10" width="25" customWidth="1"/>
    <col min="11" max="11" width="23.73046875" customWidth="1"/>
    <col min="12" max="12" width="31.3984375" customWidth="1"/>
  </cols>
  <sheetData>
    <row r="5" spans="2:6" ht="18" x14ac:dyDescent="0.45">
      <c r="B5" s="124" t="s">
        <v>398</v>
      </c>
      <c r="C5" s="75"/>
      <c r="D5" s="75"/>
      <c r="E5" s="75"/>
      <c r="F5" s="75"/>
    </row>
    <row r="6" spans="2:6" x14ac:dyDescent="0.45">
      <c r="B6" s="75"/>
      <c r="C6" s="75"/>
      <c r="D6" s="75"/>
      <c r="E6" s="75"/>
      <c r="F6" s="75"/>
    </row>
    <row r="7" spans="2:6" ht="15.75" x14ac:dyDescent="0.45">
      <c r="B7" s="316"/>
      <c r="C7" s="317" t="s">
        <v>160</v>
      </c>
      <c r="D7" s="317" t="s">
        <v>161</v>
      </c>
      <c r="E7" s="317" t="s">
        <v>162</v>
      </c>
      <c r="F7" s="75"/>
    </row>
    <row r="8" spans="2:6" ht="15.75" x14ac:dyDescent="0.45">
      <c r="B8" s="66" t="s">
        <v>245</v>
      </c>
      <c r="C8" s="318">
        <v>221</v>
      </c>
      <c r="D8" s="319">
        <v>226</v>
      </c>
      <c r="E8" s="319">
        <v>308</v>
      </c>
      <c r="F8" s="75"/>
    </row>
    <row r="9" spans="2:6" ht="15.75" x14ac:dyDescent="0.45">
      <c r="B9" s="66" t="s">
        <v>246</v>
      </c>
      <c r="C9" s="318">
        <v>955</v>
      </c>
      <c r="D9" s="319">
        <v>1123</v>
      </c>
      <c r="E9" s="319">
        <v>1467</v>
      </c>
      <c r="F9" s="75"/>
    </row>
    <row r="10" spans="2:6" ht="15.75" x14ac:dyDescent="0.45">
      <c r="B10" s="229" t="s">
        <v>247</v>
      </c>
      <c r="C10" s="320">
        <v>1176</v>
      </c>
      <c r="D10" s="321">
        <v>1349</v>
      </c>
      <c r="E10" s="321">
        <v>1775</v>
      </c>
      <c r="F10" s="75"/>
    </row>
    <row r="11" spans="2:6" ht="15.75" x14ac:dyDescent="0.45">
      <c r="B11" s="66" t="s">
        <v>248</v>
      </c>
      <c r="C11" s="322">
        <v>186</v>
      </c>
      <c r="D11" s="319">
        <v>179</v>
      </c>
      <c r="E11" s="319">
        <v>222</v>
      </c>
      <c r="F11" s="75"/>
    </row>
    <row r="12" spans="2:6" ht="15.75" x14ac:dyDescent="0.45">
      <c r="B12" s="66" t="s">
        <v>249</v>
      </c>
      <c r="C12" s="322">
        <v>243</v>
      </c>
      <c r="D12" s="319">
        <v>204</v>
      </c>
      <c r="E12" s="319">
        <v>382</v>
      </c>
      <c r="F12" s="75"/>
    </row>
    <row r="13" spans="2:6" ht="15.75" x14ac:dyDescent="0.45">
      <c r="B13" s="229" t="s">
        <v>250</v>
      </c>
      <c r="C13" s="260">
        <v>429</v>
      </c>
      <c r="D13" s="321">
        <v>383</v>
      </c>
      <c r="E13" s="321">
        <v>604</v>
      </c>
      <c r="F13" s="75"/>
    </row>
    <row r="14" spans="2:6" ht="15.75" x14ac:dyDescent="0.45">
      <c r="B14" s="229" t="s">
        <v>251</v>
      </c>
      <c r="C14" s="320">
        <v>1605</v>
      </c>
      <c r="D14" s="321">
        <v>1732</v>
      </c>
      <c r="E14" s="321">
        <v>2379</v>
      </c>
      <c r="F14" s="75"/>
    </row>
    <row r="15" spans="2:6" x14ac:dyDescent="0.45">
      <c r="B15" s="227"/>
      <c r="C15" s="75"/>
      <c r="D15" s="75"/>
      <c r="E15" s="75"/>
      <c r="F15" s="75"/>
    </row>
    <row r="16" spans="2:6" ht="15.75" x14ac:dyDescent="0.5">
      <c r="B16" s="102" t="s">
        <v>43</v>
      </c>
      <c r="C16" s="75"/>
      <c r="D16" s="75"/>
      <c r="E16" s="75"/>
      <c r="F16" s="75"/>
    </row>
    <row r="17" spans="2:6" x14ac:dyDescent="0.45">
      <c r="B17" s="188"/>
      <c r="C17" s="75"/>
      <c r="D17" s="75"/>
      <c r="E17" s="75"/>
      <c r="F17" s="75"/>
    </row>
    <row r="18" spans="2:6" x14ac:dyDescent="0.45">
      <c r="B18" s="75"/>
      <c r="C18" s="75"/>
      <c r="D18" s="75"/>
      <c r="E18" s="75"/>
      <c r="F18" s="75"/>
    </row>
    <row r="19" spans="2:6" x14ac:dyDescent="0.45">
      <c r="B19" s="75"/>
      <c r="C19" s="75"/>
      <c r="D19" s="75"/>
      <c r="E19" s="75"/>
      <c r="F19" s="75"/>
    </row>
  </sheetData>
  <hyperlinks>
    <hyperlink ref="B16" location="Information!A1" display="Return to information tab" xr:uid="{DD5BE4A1-ADA0-45D9-8E0E-2F4F686A293D}"/>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5F5B3-11CA-4530-9EE8-F7EBFE588DDE}">
  <sheetPr>
    <tabColor rgb="FF107C8B"/>
  </sheetPr>
  <dimension ref="B5:G12"/>
  <sheetViews>
    <sheetView showGridLines="0" workbookViewId="0"/>
  </sheetViews>
  <sheetFormatPr defaultRowHeight="14.25" x14ac:dyDescent="0.45"/>
  <cols>
    <col min="1" max="1" width="2.265625" customWidth="1"/>
    <col min="2" max="2" width="23.59765625" customWidth="1"/>
    <col min="3" max="3" width="32.86328125" customWidth="1"/>
    <col min="4" max="4" width="13.86328125" customWidth="1"/>
    <col min="5" max="5" width="14.3984375" customWidth="1"/>
    <col min="6" max="6" width="14.59765625" customWidth="1"/>
    <col min="7" max="7" width="17.73046875" customWidth="1"/>
    <col min="8" max="8" width="35" customWidth="1"/>
    <col min="9" max="9" width="32.1328125" customWidth="1"/>
    <col min="10" max="10" width="28.1328125" customWidth="1"/>
    <col min="11" max="11" width="30.265625" customWidth="1"/>
    <col min="12" max="12" width="30.86328125"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2:7" ht="18" x14ac:dyDescent="0.5">
      <c r="B5" s="124" t="s">
        <v>542</v>
      </c>
      <c r="C5" s="80"/>
      <c r="D5" s="80"/>
      <c r="E5" s="80"/>
      <c r="F5" s="80"/>
      <c r="G5" s="80"/>
    </row>
    <row r="6" spans="2:7" ht="15.75" x14ac:dyDescent="0.5">
      <c r="B6" s="81"/>
      <c r="C6" s="80"/>
      <c r="D6" s="80"/>
      <c r="E6" s="80"/>
      <c r="F6" s="80"/>
      <c r="G6" s="80"/>
    </row>
    <row r="7" spans="2:7" ht="15.75" x14ac:dyDescent="0.5">
      <c r="B7" s="294"/>
      <c r="C7" s="291" t="s">
        <v>252</v>
      </c>
      <c r="D7" s="231" t="s">
        <v>253</v>
      </c>
      <c r="E7" s="231" t="s">
        <v>254</v>
      </c>
      <c r="F7" s="231" t="s">
        <v>255</v>
      </c>
      <c r="G7" s="80"/>
    </row>
    <row r="8" spans="2:7" ht="31.5" x14ac:dyDescent="0.5">
      <c r="B8" s="295" t="s">
        <v>256</v>
      </c>
      <c r="C8" s="296" t="s">
        <v>257</v>
      </c>
      <c r="D8" s="297">
        <v>1997</v>
      </c>
      <c r="E8" s="297">
        <v>1965</v>
      </c>
      <c r="F8" s="299">
        <f>E8/D8</f>
        <v>0.98397596394591891</v>
      </c>
      <c r="G8" s="80"/>
    </row>
    <row r="9" spans="2:7" ht="47.25" x14ac:dyDescent="0.5">
      <c r="B9" s="295" t="s">
        <v>258</v>
      </c>
      <c r="C9" s="296" t="s">
        <v>259</v>
      </c>
      <c r="D9" s="298">
        <v>1971</v>
      </c>
      <c r="E9" s="298">
        <v>1874</v>
      </c>
      <c r="F9" s="299">
        <f>E9/D9</f>
        <v>0.95078640284119731</v>
      </c>
      <c r="G9" s="80"/>
    </row>
    <row r="10" spans="2:7" ht="15.75" x14ac:dyDescent="0.5">
      <c r="B10" s="80"/>
      <c r="C10" s="80"/>
      <c r="D10" s="80"/>
      <c r="E10" s="80"/>
      <c r="F10" s="80"/>
      <c r="G10" s="80"/>
    </row>
    <row r="11" spans="2:7" ht="15.75" x14ac:dyDescent="0.5">
      <c r="B11" s="102" t="s">
        <v>43</v>
      </c>
      <c r="C11" s="80"/>
      <c r="D11" s="80"/>
      <c r="E11" s="80"/>
      <c r="F11" s="80"/>
      <c r="G11" s="80"/>
    </row>
    <row r="12" spans="2:7" ht="15.75" x14ac:dyDescent="0.5">
      <c r="B12" s="80"/>
      <c r="C12" s="80"/>
      <c r="D12" s="80"/>
      <c r="E12" s="80"/>
      <c r="F12" s="80"/>
      <c r="G12" s="80"/>
    </row>
  </sheetData>
  <hyperlinks>
    <hyperlink ref="B11" location="Information!A1" display="Return to information tab" xr:uid="{F6A9DF1A-3183-4C00-B3D4-7F57453EDEE8}"/>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30FA7-DABA-40E3-8EF6-62DB5E63C6CC}">
  <sheetPr>
    <tabColor rgb="FFA1ABB2"/>
  </sheetPr>
  <dimension ref="B5:D26"/>
  <sheetViews>
    <sheetView showGridLines="0" workbookViewId="0"/>
  </sheetViews>
  <sheetFormatPr defaultRowHeight="14.25" x14ac:dyDescent="0.45"/>
  <cols>
    <col min="1" max="1" width="2.265625" customWidth="1"/>
    <col min="2" max="2" width="38.59765625" customWidth="1"/>
    <col min="3" max="3" width="47.73046875" customWidth="1"/>
    <col min="4" max="4" width="32.86328125" customWidth="1"/>
    <col min="5" max="5" width="30.86328125" customWidth="1"/>
    <col min="6" max="6" width="31" customWidth="1"/>
    <col min="7" max="7" width="33.1328125" customWidth="1"/>
    <col min="8" max="8" width="29" customWidth="1"/>
    <col min="9" max="9" width="25" customWidth="1"/>
    <col min="10" max="10" width="23.73046875" customWidth="1"/>
    <col min="11" max="11" width="31.3984375" customWidth="1"/>
  </cols>
  <sheetData>
    <row r="5" spans="2:4" ht="18" x14ac:dyDescent="0.45">
      <c r="B5" s="124" t="s">
        <v>543</v>
      </c>
      <c r="C5" s="75"/>
      <c r="D5" s="75"/>
    </row>
    <row r="6" spans="2:4" x14ac:dyDescent="0.45">
      <c r="B6" s="188"/>
      <c r="C6" s="75"/>
      <c r="D6" s="75"/>
    </row>
    <row r="7" spans="2:4" ht="15.75" x14ac:dyDescent="0.45">
      <c r="B7" s="229" t="s">
        <v>540</v>
      </c>
      <c r="C7" s="229" t="s">
        <v>541</v>
      </c>
      <c r="D7" s="75"/>
    </row>
    <row r="8" spans="2:4" ht="17.25" customHeight="1" x14ac:dyDescent="0.5">
      <c r="B8" s="323" t="s">
        <v>260</v>
      </c>
      <c r="C8" s="230" t="s">
        <v>261</v>
      </c>
      <c r="D8" s="75"/>
    </row>
    <row r="9" spans="2:4" ht="17.25" customHeight="1" x14ac:dyDescent="0.5">
      <c r="B9" s="324" t="s">
        <v>262</v>
      </c>
      <c r="C9" s="230" t="s">
        <v>263</v>
      </c>
      <c r="D9" s="75"/>
    </row>
    <row r="10" spans="2:4" ht="17.25" customHeight="1" x14ac:dyDescent="0.5">
      <c r="B10" s="325" t="s">
        <v>262</v>
      </c>
      <c r="C10" s="230" t="s">
        <v>264</v>
      </c>
      <c r="D10" s="75"/>
    </row>
    <row r="11" spans="2:4" ht="17.25" customHeight="1" x14ac:dyDescent="0.5">
      <c r="B11" s="323" t="s">
        <v>262</v>
      </c>
      <c r="C11" s="230" t="s">
        <v>265</v>
      </c>
      <c r="D11" s="75"/>
    </row>
    <row r="12" spans="2:4" ht="17.25" customHeight="1" x14ac:dyDescent="0.5">
      <c r="B12" s="323" t="s">
        <v>266</v>
      </c>
      <c r="C12" s="230" t="s">
        <v>267</v>
      </c>
      <c r="D12" s="75"/>
    </row>
    <row r="13" spans="2:4" ht="17.25" customHeight="1" x14ac:dyDescent="0.5">
      <c r="B13" s="323" t="s">
        <v>268</v>
      </c>
      <c r="C13" s="230" t="s">
        <v>268</v>
      </c>
      <c r="D13" s="75"/>
    </row>
    <row r="14" spans="2:4" ht="17.25" customHeight="1" x14ac:dyDescent="0.5">
      <c r="B14" s="323" t="s">
        <v>269</v>
      </c>
      <c r="C14" s="230" t="s">
        <v>270</v>
      </c>
      <c r="D14" s="75"/>
    </row>
    <row r="15" spans="2:4" ht="17.25" customHeight="1" x14ac:dyDescent="0.5">
      <c r="B15" s="323" t="s">
        <v>271</v>
      </c>
      <c r="C15" s="230" t="s">
        <v>272</v>
      </c>
      <c r="D15" s="75"/>
    </row>
    <row r="16" spans="2:4" ht="17.25" customHeight="1" x14ac:dyDescent="0.5">
      <c r="B16" s="323" t="s">
        <v>271</v>
      </c>
      <c r="C16" s="292" t="s">
        <v>273</v>
      </c>
      <c r="D16" s="75"/>
    </row>
    <row r="17" spans="2:4" ht="17.25" customHeight="1" x14ac:dyDescent="0.5">
      <c r="B17" s="323" t="s">
        <v>271</v>
      </c>
      <c r="C17" s="230" t="s">
        <v>274</v>
      </c>
      <c r="D17" s="75"/>
    </row>
    <row r="18" spans="2:4" ht="17.25" customHeight="1" x14ac:dyDescent="0.5">
      <c r="B18" s="323" t="s">
        <v>271</v>
      </c>
      <c r="C18" s="230" t="s">
        <v>275</v>
      </c>
      <c r="D18" s="75"/>
    </row>
    <row r="19" spans="2:4" ht="17.25" customHeight="1" x14ac:dyDescent="0.5">
      <c r="B19" s="323" t="s">
        <v>276</v>
      </c>
      <c r="C19" s="230" t="s">
        <v>562</v>
      </c>
      <c r="D19" s="75"/>
    </row>
    <row r="20" spans="2:4" ht="17.25" customHeight="1" x14ac:dyDescent="0.5">
      <c r="B20" s="323" t="s">
        <v>276</v>
      </c>
      <c r="C20" s="230" t="s">
        <v>561</v>
      </c>
      <c r="D20" s="75"/>
    </row>
    <row r="21" spans="2:4" ht="17.25" customHeight="1" x14ac:dyDescent="0.5">
      <c r="B21" s="323" t="s">
        <v>279</v>
      </c>
      <c r="C21" s="230" t="s">
        <v>280</v>
      </c>
      <c r="D21" s="75"/>
    </row>
    <row r="22" spans="2:4" ht="17.25" customHeight="1" x14ac:dyDescent="0.5">
      <c r="B22" s="323" t="s">
        <v>281</v>
      </c>
      <c r="C22" s="230" t="s">
        <v>281</v>
      </c>
      <c r="D22" s="75"/>
    </row>
    <row r="23" spans="2:4" ht="17.25" customHeight="1" x14ac:dyDescent="0.5">
      <c r="B23" s="323" t="s">
        <v>282</v>
      </c>
      <c r="C23" s="230" t="s">
        <v>282</v>
      </c>
      <c r="D23" s="75"/>
    </row>
    <row r="24" spans="2:4" ht="17.25" customHeight="1" x14ac:dyDescent="0.45">
      <c r="B24" s="75"/>
      <c r="C24" s="75"/>
      <c r="D24" s="75"/>
    </row>
    <row r="25" spans="2:4" ht="17.25" customHeight="1" x14ac:dyDescent="0.5">
      <c r="B25" s="102" t="s">
        <v>43</v>
      </c>
      <c r="C25" s="75"/>
      <c r="D25" s="75"/>
    </row>
    <row r="26" spans="2:4" ht="17.25" customHeight="1" x14ac:dyDescent="0.45">
      <c r="B26" s="75"/>
      <c r="C26" s="75"/>
      <c r="D26" s="75"/>
    </row>
  </sheetData>
  <hyperlinks>
    <hyperlink ref="B25" location="Information!A1" display="Return to information tab" xr:uid="{30323E94-41F2-4AE5-929D-5F9F72B7B0E8}"/>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932CD-73A1-4F50-B766-091E7424EEC6}">
  <sheetPr>
    <tabColor rgb="FFA1ABB2"/>
  </sheetPr>
  <dimension ref="B5:E27"/>
  <sheetViews>
    <sheetView showGridLines="0" workbookViewId="0"/>
  </sheetViews>
  <sheetFormatPr defaultRowHeight="14.25" x14ac:dyDescent="0.45"/>
  <cols>
    <col min="1" max="1" width="2.265625" customWidth="1"/>
    <col min="2" max="2" width="38.59765625" customWidth="1"/>
    <col min="3" max="3" width="39.1328125" customWidth="1"/>
    <col min="4" max="4" width="13.86328125" customWidth="1"/>
    <col min="5" max="5" width="17.265625" customWidth="1"/>
    <col min="6" max="6" width="35" customWidth="1"/>
    <col min="7" max="7" width="32.1328125" customWidth="1"/>
    <col min="8" max="8" width="28.1328125" customWidth="1"/>
    <col min="9" max="9" width="30.265625" customWidth="1"/>
    <col min="10" max="10" width="30.86328125" customWidth="1"/>
    <col min="11" max="11" width="31" customWidth="1"/>
    <col min="12" max="12" width="33.1328125" customWidth="1"/>
    <col min="13" max="13" width="29" customWidth="1"/>
    <col min="14" max="14" width="25" customWidth="1"/>
    <col min="15" max="15" width="23.73046875" customWidth="1"/>
    <col min="16" max="16" width="31.3984375" customWidth="1"/>
  </cols>
  <sheetData>
    <row r="5" spans="2:5" ht="18" x14ac:dyDescent="0.5">
      <c r="B5" s="124" t="s">
        <v>537</v>
      </c>
      <c r="C5" s="80"/>
      <c r="D5" s="80"/>
      <c r="E5" s="80"/>
    </row>
    <row r="6" spans="2:5" ht="15.75" x14ac:dyDescent="0.5">
      <c r="B6" s="81"/>
      <c r="C6" s="80"/>
      <c r="D6" s="80"/>
      <c r="E6" s="80"/>
    </row>
    <row r="7" spans="2:5" ht="18" customHeight="1" x14ac:dyDescent="0.5">
      <c r="B7" s="229" t="s">
        <v>540</v>
      </c>
      <c r="C7" s="229" t="s">
        <v>541</v>
      </c>
      <c r="D7" s="80"/>
      <c r="E7" s="80"/>
    </row>
    <row r="8" spans="2:5" ht="17.25" customHeight="1" x14ac:dyDescent="0.5">
      <c r="B8" s="323" t="s">
        <v>283</v>
      </c>
      <c r="C8" s="230" t="s">
        <v>283</v>
      </c>
      <c r="D8" s="80"/>
      <c r="E8" s="80"/>
    </row>
    <row r="9" spans="2:5" ht="17.25" customHeight="1" x14ac:dyDescent="0.5">
      <c r="B9" s="323" t="s">
        <v>284</v>
      </c>
      <c r="C9" s="230" t="s">
        <v>284</v>
      </c>
      <c r="D9" s="80"/>
      <c r="E9" s="80"/>
    </row>
    <row r="10" spans="2:5" ht="17.25" customHeight="1" x14ac:dyDescent="0.5">
      <c r="B10" s="323" t="s">
        <v>285</v>
      </c>
      <c r="C10" s="230" t="s">
        <v>285</v>
      </c>
      <c r="D10" s="80"/>
      <c r="E10" s="80"/>
    </row>
    <row r="11" spans="2:5" ht="17.25" customHeight="1" x14ac:dyDescent="0.5">
      <c r="B11" s="323" t="s">
        <v>286</v>
      </c>
      <c r="C11" s="230" t="s">
        <v>286</v>
      </c>
      <c r="D11" s="80"/>
      <c r="E11" s="80"/>
    </row>
    <row r="12" spans="2:5" ht="17.25" customHeight="1" x14ac:dyDescent="0.5">
      <c r="B12" s="323" t="s">
        <v>287</v>
      </c>
      <c r="C12" s="230" t="s">
        <v>287</v>
      </c>
      <c r="D12" s="80"/>
      <c r="E12" s="80"/>
    </row>
    <row r="13" spans="2:5" ht="17.25" customHeight="1" x14ac:dyDescent="0.5">
      <c r="B13" s="323" t="s">
        <v>289</v>
      </c>
      <c r="C13" s="230" t="s">
        <v>289</v>
      </c>
      <c r="D13" s="80"/>
      <c r="E13" s="230"/>
    </row>
    <row r="14" spans="2:5" ht="17.25" customHeight="1" x14ac:dyDescent="0.5">
      <c r="B14" s="323" t="s">
        <v>290</v>
      </c>
      <c r="C14" s="230" t="s">
        <v>290</v>
      </c>
      <c r="D14" s="80"/>
      <c r="E14" s="80"/>
    </row>
    <row r="15" spans="2:5" ht="17.25" customHeight="1" x14ac:dyDescent="0.5">
      <c r="B15" s="323" t="s">
        <v>291</v>
      </c>
      <c r="C15" s="230" t="s">
        <v>292</v>
      </c>
      <c r="D15" s="80"/>
      <c r="E15" s="80"/>
    </row>
    <row r="16" spans="2:5" ht="17.25" customHeight="1" x14ac:dyDescent="0.5">
      <c r="B16" s="323" t="s">
        <v>293</v>
      </c>
      <c r="C16" s="230" t="s">
        <v>293</v>
      </c>
      <c r="D16" s="80"/>
      <c r="E16" s="80"/>
    </row>
    <row r="17" spans="2:5" ht="17.25" customHeight="1" x14ac:dyDescent="0.5">
      <c r="B17" s="323" t="s">
        <v>294</v>
      </c>
      <c r="C17" s="230" t="s">
        <v>296</v>
      </c>
      <c r="D17" s="80"/>
      <c r="E17" s="80"/>
    </row>
    <row r="18" spans="2:5" ht="17.25" customHeight="1" x14ac:dyDescent="0.5">
      <c r="B18" s="323" t="s">
        <v>294</v>
      </c>
      <c r="C18" s="230" t="s">
        <v>295</v>
      </c>
      <c r="D18" s="80"/>
      <c r="E18" s="80"/>
    </row>
    <row r="19" spans="2:5" ht="17.25" customHeight="1" x14ac:dyDescent="0.5">
      <c r="B19" s="323" t="s">
        <v>294</v>
      </c>
      <c r="C19" s="230" t="s">
        <v>297</v>
      </c>
      <c r="D19" s="80"/>
      <c r="E19" s="80"/>
    </row>
    <row r="20" spans="2:5" ht="17.25" customHeight="1" x14ac:dyDescent="0.5">
      <c r="B20" s="323" t="s">
        <v>294</v>
      </c>
      <c r="C20" s="230" t="s">
        <v>298</v>
      </c>
      <c r="D20" s="80"/>
      <c r="E20" s="80"/>
    </row>
    <row r="21" spans="2:5" ht="17.25" customHeight="1" x14ac:dyDescent="0.5">
      <c r="B21" s="323" t="s">
        <v>294</v>
      </c>
      <c r="C21" s="230" t="s">
        <v>299</v>
      </c>
      <c r="D21" s="80"/>
      <c r="E21" s="80"/>
    </row>
    <row r="22" spans="2:5" ht="17.25" customHeight="1" x14ac:dyDescent="0.5">
      <c r="B22" s="323" t="s">
        <v>300</v>
      </c>
      <c r="C22" s="230" t="s">
        <v>301</v>
      </c>
      <c r="D22" s="80"/>
      <c r="E22" s="80"/>
    </row>
    <row r="23" spans="2:5" ht="17.25" customHeight="1" x14ac:dyDescent="0.5">
      <c r="B23" s="323" t="s">
        <v>302</v>
      </c>
      <c r="C23" s="230" t="s">
        <v>302</v>
      </c>
      <c r="D23" s="80"/>
      <c r="E23" s="80"/>
    </row>
    <row r="24" spans="2:5" ht="17.25" customHeight="1" x14ac:dyDescent="0.5">
      <c r="B24" s="214" t="s">
        <v>303</v>
      </c>
      <c r="C24" s="207" t="s">
        <v>303</v>
      </c>
      <c r="D24" s="80"/>
      <c r="E24" s="80"/>
    </row>
    <row r="25" spans="2:5" ht="17.25" customHeight="1" x14ac:dyDescent="0.5">
      <c r="B25" s="80"/>
      <c r="C25" s="80"/>
      <c r="D25" s="80"/>
      <c r="E25" s="80"/>
    </row>
    <row r="26" spans="2:5" ht="17.25" customHeight="1" x14ac:dyDescent="0.5">
      <c r="B26" s="102" t="s">
        <v>43</v>
      </c>
      <c r="C26" s="80"/>
      <c r="D26" s="80"/>
      <c r="E26" s="80"/>
    </row>
    <row r="27" spans="2:5" ht="17.25" customHeight="1" x14ac:dyDescent="0.45"/>
  </sheetData>
  <hyperlinks>
    <hyperlink ref="B26" location="Information!A1" display="Return to information tab" xr:uid="{DE1F4764-BC12-4797-9071-57054D3F8829}"/>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79AEA-73B2-46DC-9CDA-6092BBED84EE}">
  <sheetPr>
    <tabColor rgb="FF109DC1"/>
    <pageSetUpPr autoPageBreaks="0"/>
  </sheetPr>
  <dimension ref="B5:F24"/>
  <sheetViews>
    <sheetView showGridLines="0" workbookViewId="0"/>
  </sheetViews>
  <sheetFormatPr defaultRowHeight="14.25" x14ac:dyDescent="0.45"/>
  <cols>
    <col min="1" max="1" width="2.265625" customWidth="1"/>
    <col min="2" max="2" width="27.1328125" customWidth="1"/>
    <col min="3" max="3" width="18.3984375" customWidth="1"/>
    <col min="4" max="4" width="15.59765625" customWidth="1"/>
    <col min="5" max="5" width="20.1328125" customWidth="1"/>
    <col min="6" max="6" width="19" customWidth="1"/>
    <col min="7" max="7" width="35.73046875" customWidth="1"/>
    <col min="8" max="8" width="32.1328125" customWidth="1"/>
    <col min="9" max="9" width="28.1328125" customWidth="1"/>
    <col min="10" max="10" width="30.265625" customWidth="1"/>
    <col min="11" max="11" width="30.86328125" customWidth="1"/>
    <col min="12" max="12" width="31" customWidth="1"/>
    <col min="13" max="13" width="33.1328125" customWidth="1"/>
    <col min="14" max="14" width="29" customWidth="1"/>
    <col min="15" max="15" width="25" customWidth="1"/>
    <col min="16" max="16" width="23.73046875" customWidth="1"/>
    <col min="17" max="17" width="31.3984375" customWidth="1"/>
  </cols>
  <sheetData>
    <row r="5" spans="2:6" ht="18" x14ac:dyDescent="0.45">
      <c r="B5" s="124" t="s">
        <v>7</v>
      </c>
    </row>
    <row r="6" spans="2:6" x14ac:dyDescent="0.45">
      <c r="B6" s="9"/>
    </row>
    <row r="7" spans="2:6" ht="31.5" x14ac:dyDescent="0.45">
      <c r="B7" s="64" t="s">
        <v>57</v>
      </c>
      <c r="C7" s="65" t="s">
        <v>46</v>
      </c>
      <c r="D7" s="65" t="s">
        <v>47</v>
      </c>
      <c r="E7" s="65" t="s">
        <v>58</v>
      </c>
      <c r="F7" s="65" t="s">
        <v>59</v>
      </c>
    </row>
    <row r="8" spans="2:6" ht="15.75" x14ac:dyDescent="0.45">
      <c r="B8" s="117" t="s">
        <v>60</v>
      </c>
      <c r="C8" s="118">
        <v>862742</v>
      </c>
      <c r="D8" s="119">
        <f>C8/$C$10</f>
        <v>0.99204630780570313</v>
      </c>
      <c r="E8" s="120">
        <v>3489.5003939957019</v>
      </c>
      <c r="F8" s="119">
        <f>E8/$E$10</f>
        <v>0.53749309575378923</v>
      </c>
    </row>
    <row r="9" spans="2:6" ht="15.75" x14ac:dyDescent="0.45">
      <c r="B9" s="117" t="s">
        <v>61</v>
      </c>
      <c r="C9" s="118">
        <v>6917</v>
      </c>
      <c r="D9" s="119">
        <f>C9/$C$10</f>
        <v>7.9536921942968443E-3</v>
      </c>
      <c r="E9" s="120">
        <v>3002.6767549999868</v>
      </c>
      <c r="F9" s="119">
        <f>E9/$E$10</f>
        <v>0.46250690424621083</v>
      </c>
    </row>
    <row r="10" spans="2:6" ht="15.75" x14ac:dyDescent="0.45">
      <c r="B10" s="64" t="s">
        <v>56</v>
      </c>
      <c r="C10" s="121">
        <f>SUM(C8:C9)</f>
        <v>869659</v>
      </c>
      <c r="D10" s="122"/>
      <c r="E10" s="123">
        <f>SUM(E8:E9)</f>
        <v>6492.1771489956882</v>
      </c>
      <c r="F10" s="122"/>
    </row>
    <row r="12" spans="2:6" ht="15.75" x14ac:dyDescent="0.5">
      <c r="B12" s="102" t="s">
        <v>43</v>
      </c>
    </row>
    <row r="24" spans="5:5" x14ac:dyDescent="0.45">
      <c r="E24" s="7"/>
    </row>
  </sheetData>
  <hyperlinks>
    <hyperlink ref="B12" location="Information!A1" display="Return to information tab" xr:uid="{06B6BE91-B73B-4791-89DE-ADF1C6ACA085}"/>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8CF1A-F16E-4057-B3D3-32DE6C519BF0}">
  <sheetPr>
    <tabColor rgb="FFA1ABB2"/>
  </sheetPr>
  <dimension ref="B2:H45"/>
  <sheetViews>
    <sheetView showGridLines="0" workbookViewId="0"/>
  </sheetViews>
  <sheetFormatPr defaultRowHeight="14.25" x14ac:dyDescent="0.45"/>
  <cols>
    <col min="1" max="1" width="2.265625" customWidth="1"/>
    <col min="2" max="2" width="48.1328125" customWidth="1"/>
    <col min="3" max="3" width="22.59765625" customWidth="1"/>
    <col min="4" max="4" width="20.73046875" customWidth="1"/>
    <col min="5" max="5" width="21.59765625" customWidth="1"/>
    <col min="6" max="6" width="23.3984375" customWidth="1"/>
    <col min="7" max="7" width="27.1328125" customWidth="1"/>
    <col min="8" max="8" width="27.265625" customWidth="1"/>
    <col min="9" max="9" width="25" customWidth="1"/>
    <col min="10" max="10" width="23.73046875" customWidth="1"/>
    <col min="11" max="11" width="31.3984375" customWidth="1"/>
  </cols>
  <sheetData>
    <row r="2" spans="2:8" ht="15.75" x14ac:dyDescent="0.5">
      <c r="B2" s="80"/>
      <c r="C2" s="80"/>
      <c r="D2" s="80"/>
      <c r="E2" s="80"/>
      <c r="F2" s="80"/>
      <c r="G2" s="80"/>
      <c r="H2" s="80"/>
    </row>
    <row r="3" spans="2:8" ht="15.75" x14ac:dyDescent="0.5">
      <c r="B3" s="80"/>
      <c r="C3" s="80"/>
      <c r="D3" s="80"/>
      <c r="E3" s="80"/>
      <c r="F3" s="80"/>
      <c r="G3" s="80"/>
      <c r="H3" s="80"/>
    </row>
    <row r="4" spans="2:8" ht="15.75" x14ac:dyDescent="0.5">
      <c r="B4" s="80"/>
      <c r="C4" s="80"/>
      <c r="D4" s="80"/>
      <c r="E4" s="80"/>
      <c r="F4" s="80"/>
      <c r="G4" s="80"/>
      <c r="H4" s="80"/>
    </row>
    <row r="5" spans="2:8" ht="18" x14ac:dyDescent="0.5">
      <c r="B5" s="124" t="s">
        <v>536</v>
      </c>
      <c r="C5" s="80"/>
      <c r="D5" s="80"/>
      <c r="E5" s="80"/>
      <c r="F5" s="80"/>
      <c r="G5" s="80"/>
      <c r="H5" s="80"/>
    </row>
    <row r="6" spans="2:8" ht="15.75" x14ac:dyDescent="0.5">
      <c r="B6" s="81"/>
      <c r="C6" s="80"/>
      <c r="D6" s="80"/>
      <c r="E6" s="80"/>
      <c r="F6" s="80"/>
      <c r="G6" s="80"/>
      <c r="H6" s="80"/>
    </row>
    <row r="7" spans="2:8" ht="46.9" customHeight="1" x14ac:dyDescent="0.5">
      <c r="B7" s="291" t="s">
        <v>305</v>
      </c>
      <c r="C7" s="231" t="s">
        <v>306</v>
      </c>
      <c r="D7" s="231" t="s">
        <v>538</v>
      </c>
      <c r="E7" s="231" t="s">
        <v>307</v>
      </c>
      <c r="F7" s="231" t="s">
        <v>539</v>
      </c>
      <c r="G7" s="231" t="s">
        <v>308</v>
      </c>
      <c r="H7" s="80"/>
    </row>
    <row r="8" spans="2:8" ht="17.25" customHeight="1" x14ac:dyDescent="0.5">
      <c r="B8" s="326" t="s">
        <v>283</v>
      </c>
      <c r="C8" s="233">
        <v>10644587.83</v>
      </c>
      <c r="D8" s="233">
        <v>0</v>
      </c>
      <c r="E8" s="233">
        <v>1836613.67</v>
      </c>
      <c r="F8" s="233">
        <f>SUM(D8:E8)</f>
        <v>1836613.67</v>
      </c>
      <c r="G8" s="234">
        <f>(C8+F8)</f>
        <v>12481201.5</v>
      </c>
      <c r="H8" s="80"/>
    </row>
    <row r="9" spans="2:8" ht="17.25" customHeight="1" x14ac:dyDescent="0.5">
      <c r="B9" s="326" t="s">
        <v>261</v>
      </c>
      <c r="C9" s="233">
        <v>164389567.05000001</v>
      </c>
      <c r="D9" s="233">
        <v>2532522.29</v>
      </c>
      <c r="E9" s="233">
        <v>8892104.2100000009</v>
      </c>
      <c r="F9" s="233">
        <f t="shared" ref="F9:F40" si="0">SUM(D9:E9)</f>
        <v>11424626.5</v>
      </c>
      <c r="G9" s="234">
        <f t="shared" ref="G9:G40" si="1">(C9+F9)</f>
        <v>175814193.55000001</v>
      </c>
      <c r="H9" s="80"/>
    </row>
    <row r="10" spans="2:8" ht="17.25" customHeight="1" x14ac:dyDescent="0.5">
      <c r="B10" s="326" t="s">
        <v>284</v>
      </c>
      <c r="C10" s="233">
        <v>915786.03</v>
      </c>
      <c r="D10" s="233">
        <v>0</v>
      </c>
      <c r="E10" s="233">
        <v>0</v>
      </c>
      <c r="F10" s="233">
        <f t="shared" si="0"/>
        <v>0</v>
      </c>
      <c r="G10" s="234">
        <f t="shared" si="1"/>
        <v>915786.03</v>
      </c>
      <c r="H10" s="80"/>
    </row>
    <row r="11" spans="2:8" ht="17.25" customHeight="1" x14ac:dyDescent="0.5">
      <c r="B11" s="326" t="s">
        <v>285</v>
      </c>
      <c r="C11" s="233">
        <v>0</v>
      </c>
      <c r="D11" s="233">
        <v>0</v>
      </c>
      <c r="E11" s="233">
        <v>0</v>
      </c>
      <c r="F11" s="233">
        <f t="shared" si="0"/>
        <v>0</v>
      </c>
      <c r="G11" s="234">
        <f t="shared" si="1"/>
        <v>0</v>
      </c>
      <c r="H11" s="80"/>
    </row>
    <row r="12" spans="2:8" ht="17.25" customHeight="1" x14ac:dyDescent="0.5">
      <c r="B12" s="326" t="s">
        <v>296</v>
      </c>
      <c r="C12" s="233">
        <v>0</v>
      </c>
      <c r="D12" s="233">
        <v>0</v>
      </c>
      <c r="E12" s="233">
        <v>0</v>
      </c>
      <c r="F12" s="233">
        <f t="shared" si="0"/>
        <v>0</v>
      </c>
      <c r="G12" s="234">
        <f t="shared" si="1"/>
        <v>0</v>
      </c>
      <c r="H12" s="80"/>
    </row>
    <row r="13" spans="2:8" ht="17.25" customHeight="1" x14ac:dyDescent="0.5">
      <c r="B13" s="326" t="s">
        <v>286</v>
      </c>
      <c r="C13" s="233">
        <v>409101.96</v>
      </c>
      <c r="D13" s="233">
        <v>99.81</v>
      </c>
      <c r="E13" s="233">
        <v>14134.11</v>
      </c>
      <c r="F13" s="233">
        <f t="shared" si="0"/>
        <v>14233.92</v>
      </c>
      <c r="G13" s="234">
        <f t="shared" si="1"/>
        <v>423335.88</v>
      </c>
      <c r="H13" s="80"/>
    </row>
    <row r="14" spans="2:8" ht="17.25" customHeight="1" x14ac:dyDescent="0.5">
      <c r="B14" s="326" t="s">
        <v>263</v>
      </c>
      <c r="C14" s="233">
        <v>0</v>
      </c>
      <c r="D14" s="233">
        <v>0</v>
      </c>
      <c r="E14" s="233">
        <v>0</v>
      </c>
      <c r="F14" s="233">
        <f t="shared" si="0"/>
        <v>0</v>
      </c>
      <c r="G14" s="234">
        <f t="shared" si="1"/>
        <v>0</v>
      </c>
      <c r="H14" s="80"/>
    </row>
    <row r="15" spans="2:8" ht="17.25" customHeight="1" x14ac:dyDescent="0.5">
      <c r="B15" s="326" t="s">
        <v>264</v>
      </c>
      <c r="C15" s="233">
        <v>438609290.12</v>
      </c>
      <c r="D15" s="233">
        <v>12672417.109999999</v>
      </c>
      <c r="E15" s="233">
        <v>12702632.279999999</v>
      </c>
      <c r="F15" s="233">
        <f t="shared" si="0"/>
        <v>25375049.390000001</v>
      </c>
      <c r="G15" s="234">
        <f t="shared" si="1"/>
        <v>463984339.50999999</v>
      </c>
      <c r="H15" s="80"/>
    </row>
    <row r="16" spans="2:8" ht="17.25" customHeight="1" x14ac:dyDescent="0.5">
      <c r="B16" s="326" t="s">
        <v>265</v>
      </c>
      <c r="C16" s="233">
        <v>0</v>
      </c>
      <c r="D16" s="233">
        <v>0</v>
      </c>
      <c r="E16" s="233">
        <v>0</v>
      </c>
      <c r="F16" s="233">
        <f t="shared" si="0"/>
        <v>0</v>
      </c>
      <c r="G16" s="234">
        <f t="shared" si="1"/>
        <v>0</v>
      </c>
      <c r="H16" s="80"/>
    </row>
    <row r="17" spans="2:8" ht="17.25" customHeight="1" x14ac:dyDescent="0.5">
      <c r="B17" s="326" t="s">
        <v>288</v>
      </c>
      <c r="C17" s="233">
        <v>85730573.219999999</v>
      </c>
      <c r="D17" s="233">
        <v>163103.66</v>
      </c>
      <c r="E17" s="233">
        <v>8599286.5999999996</v>
      </c>
      <c r="F17" s="233">
        <f t="shared" si="0"/>
        <v>8762390.2599999998</v>
      </c>
      <c r="G17" s="234">
        <f t="shared" si="1"/>
        <v>94492963.480000004</v>
      </c>
      <c r="H17" s="80"/>
    </row>
    <row r="18" spans="2:8" ht="17.25" customHeight="1" x14ac:dyDescent="0.5">
      <c r="B18" s="326" t="s">
        <v>267</v>
      </c>
      <c r="C18" s="233">
        <v>193942424.91999999</v>
      </c>
      <c r="D18" s="233">
        <v>4868412.9000000004</v>
      </c>
      <c r="E18" s="233">
        <v>4840012.87</v>
      </c>
      <c r="F18" s="233">
        <f t="shared" si="0"/>
        <v>9708425.7699999996</v>
      </c>
      <c r="G18" s="234">
        <f t="shared" si="1"/>
        <v>203650850.69</v>
      </c>
      <c r="H18" s="80"/>
    </row>
    <row r="19" spans="2:8" ht="17.25" customHeight="1" x14ac:dyDescent="0.5">
      <c r="B19" s="326" t="s">
        <v>268</v>
      </c>
      <c r="C19" s="233">
        <v>0</v>
      </c>
      <c r="D19" s="233">
        <v>0</v>
      </c>
      <c r="E19" s="233">
        <v>0</v>
      </c>
      <c r="F19" s="233">
        <f t="shared" si="0"/>
        <v>0</v>
      </c>
      <c r="G19" s="234">
        <f t="shared" si="1"/>
        <v>0</v>
      </c>
      <c r="H19" s="80"/>
    </row>
    <row r="20" spans="2:8" ht="17.25" customHeight="1" x14ac:dyDescent="0.5">
      <c r="B20" s="326" t="s">
        <v>270</v>
      </c>
      <c r="C20" s="233">
        <v>13007140.51</v>
      </c>
      <c r="D20" s="233">
        <v>13925.76</v>
      </c>
      <c r="E20" s="233">
        <v>1135078.68</v>
      </c>
      <c r="F20" s="233">
        <f t="shared" si="0"/>
        <v>1149004.44</v>
      </c>
      <c r="G20" s="234">
        <f t="shared" si="1"/>
        <v>14156144.949999999</v>
      </c>
      <c r="H20" s="80"/>
    </row>
    <row r="21" spans="2:8" ht="17.25" customHeight="1" x14ac:dyDescent="0.5">
      <c r="B21" s="326" t="s">
        <v>289</v>
      </c>
      <c r="C21" s="233">
        <v>36171197.469999999</v>
      </c>
      <c r="D21" s="233">
        <v>7814.79</v>
      </c>
      <c r="E21" s="233">
        <v>24515.68</v>
      </c>
      <c r="F21" s="233">
        <f t="shared" si="0"/>
        <v>32330.47</v>
      </c>
      <c r="G21" s="234">
        <f t="shared" si="1"/>
        <v>36203527.939999998</v>
      </c>
      <c r="H21" s="80"/>
    </row>
    <row r="22" spans="2:8" ht="17.25" customHeight="1" x14ac:dyDescent="0.5">
      <c r="B22" s="326" t="s">
        <v>290</v>
      </c>
      <c r="C22" s="233">
        <v>27781980.699999999</v>
      </c>
      <c r="D22" s="233">
        <v>78435.23</v>
      </c>
      <c r="E22" s="233">
        <v>22264.560000000001</v>
      </c>
      <c r="F22" s="233">
        <f t="shared" si="0"/>
        <v>100699.79</v>
      </c>
      <c r="G22" s="234">
        <f t="shared" si="1"/>
        <v>27882680.489999998</v>
      </c>
      <c r="H22" s="80"/>
    </row>
    <row r="23" spans="2:8" ht="17.25" customHeight="1" x14ac:dyDescent="0.5">
      <c r="B23" s="326" t="s">
        <v>295</v>
      </c>
      <c r="C23" s="233">
        <v>0</v>
      </c>
      <c r="D23" s="233">
        <v>0</v>
      </c>
      <c r="E23" s="233">
        <v>0</v>
      </c>
      <c r="F23" s="233">
        <f t="shared" si="0"/>
        <v>0</v>
      </c>
      <c r="G23" s="234">
        <f t="shared" si="1"/>
        <v>0</v>
      </c>
      <c r="H23" s="80"/>
    </row>
    <row r="24" spans="2:8" ht="17.25" customHeight="1" x14ac:dyDescent="0.5">
      <c r="B24" s="326" t="s">
        <v>292</v>
      </c>
      <c r="C24" s="233">
        <v>250681882.80000001</v>
      </c>
      <c r="D24" s="233">
        <v>5056898.04</v>
      </c>
      <c r="E24" s="233">
        <v>9708425.6400000006</v>
      </c>
      <c r="F24" s="233">
        <f t="shared" si="0"/>
        <v>14765323.68</v>
      </c>
      <c r="G24" s="234">
        <f t="shared" si="1"/>
        <v>265447206.48000002</v>
      </c>
      <c r="H24" s="80"/>
    </row>
    <row r="25" spans="2:8" ht="17.25" customHeight="1" x14ac:dyDescent="0.5">
      <c r="B25" s="326" t="s">
        <v>293</v>
      </c>
      <c r="C25" s="233">
        <v>4727485.53</v>
      </c>
      <c r="D25" s="233">
        <v>20719.5</v>
      </c>
      <c r="E25" s="233">
        <v>60256.4</v>
      </c>
      <c r="F25" s="233">
        <f t="shared" si="0"/>
        <v>80975.899999999994</v>
      </c>
      <c r="G25" s="234">
        <f t="shared" si="1"/>
        <v>4808461.4300000006</v>
      </c>
      <c r="H25" s="80"/>
    </row>
    <row r="26" spans="2:8" ht="17.25" customHeight="1" x14ac:dyDescent="0.5">
      <c r="B26" s="326" t="s">
        <v>272</v>
      </c>
      <c r="C26" s="233">
        <v>22451030.170000002</v>
      </c>
      <c r="D26" s="233">
        <v>619963.18000000005</v>
      </c>
      <c r="E26" s="233">
        <v>1754303.2</v>
      </c>
      <c r="F26" s="233">
        <f t="shared" si="0"/>
        <v>2374266.38</v>
      </c>
      <c r="G26" s="234">
        <f t="shared" si="1"/>
        <v>24825296.550000001</v>
      </c>
      <c r="H26" s="80"/>
    </row>
    <row r="27" spans="2:8" ht="17.25" customHeight="1" x14ac:dyDescent="0.5">
      <c r="B27" s="326" t="s">
        <v>273</v>
      </c>
      <c r="C27" s="233">
        <v>0</v>
      </c>
      <c r="D27" s="233">
        <v>0</v>
      </c>
      <c r="E27" s="233">
        <v>0</v>
      </c>
      <c r="F27" s="233">
        <f t="shared" si="0"/>
        <v>0</v>
      </c>
      <c r="G27" s="234">
        <f t="shared" si="1"/>
        <v>0</v>
      </c>
      <c r="H27" s="80"/>
    </row>
    <row r="28" spans="2:8" ht="17.25" customHeight="1" x14ac:dyDescent="0.5">
      <c r="B28" s="326" t="s">
        <v>274</v>
      </c>
      <c r="C28" s="233">
        <v>1045739.14</v>
      </c>
      <c r="D28" s="233">
        <v>0</v>
      </c>
      <c r="E28" s="233">
        <v>243707.83</v>
      </c>
      <c r="F28" s="233">
        <f t="shared" si="0"/>
        <v>243707.83</v>
      </c>
      <c r="G28" s="234">
        <f t="shared" si="1"/>
        <v>1289446.97</v>
      </c>
      <c r="H28" s="80"/>
    </row>
    <row r="29" spans="2:8" ht="17.25" customHeight="1" x14ac:dyDescent="0.5">
      <c r="B29" s="327" t="s">
        <v>275</v>
      </c>
      <c r="C29" s="233">
        <v>0</v>
      </c>
      <c r="D29" s="233">
        <v>0</v>
      </c>
      <c r="E29" s="233">
        <v>0</v>
      </c>
      <c r="F29" s="233">
        <f t="shared" si="0"/>
        <v>0</v>
      </c>
      <c r="G29" s="234">
        <f t="shared" si="1"/>
        <v>0</v>
      </c>
      <c r="H29" s="80"/>
    </row>
    <row r="30" spans="2:8" ht="17.25" customHeight="1" x14ac:dyDescent="0.5">
      <c r="B30" s="327" t="s">
        <v>297</v>
      </c>
      <c r="C30" s="233">
        <v>0</v>
      </c>
      <c r="D30" s="233">
        <v>0</v>
      </c>
      <c r="E30" s="233">
        <v>0</v>
      </c>
      <c r="F30" s="233">
        <f t="shared" si="0"/>
        <v>0</v>
      </c>
      <c r="G30" s="234">
        <f t="shared" si="1"/>
        <v>0</v>
      </c>
      <c r="H30" s="80"/>
    </row>
    <row r="31" spans="2:8" ht="17.25" customHeight="1" x14ac:dyDescent="0.5">
      <c r="B31" s="327" t="s">
        <v>298</v>
      </c>
      <c r="C31" s="233">
        <v>0</v>
      </c>
      <c r="D31" s="233">
        <v>0</v>
      </c>
      <c r="E31" s="233">
        <v>0</v>
      </c>
      <c r="F31" s="233">
        <f t="shared" si="0"/>
        <v>0</v>
      </c>
      <c r="G31" s="234">
        <f t="shared" si="1"/>
        <v>0</v>
      </c>
      <c r="H31" s="80"/>
    </row>
    <row r="32" spans="2:8" ht="17.25" customHeight="1" x14ac:dyDescent="0.5">
      <c r="B32" s="327" t="s">
        <v>299</v>
      </c>
      <c r="C32" s="233">
        <v>170907349.44999999</v>
      </c>
      <c r="D32" s="233">
        <v>928084.65</v>
      </c>
      <c r="E32" s="233">
        <v>291440.61</v>
      </c>
      <c r="F32" s="233">
        <f t="shared" si="0"/>
        <v>1219525.26</v>
      </c>
      <c r="G32" s="234">
        <f t="shared" si="1"/>
        <v>172126874.70999998</v>
      </c>
      <c r="H32" s="80"/>
    </row>
    <row r="33" spans="2:8" ht="17.25" customHeight="1" x14ac:dyDescent="0.5">
      <c r="B33" s="327" t="s">
        <v>277</v>
      </c>
      <c r="C33" s="233">
        <v>0</v>
      </c>
      <c r="D33" s="233">
        <v>0</v>
      </c>
      <c r="E33" s="233">
        <v>0</v>
      </c>
      <c r="F33" s="233">
        <f t="shared" si="0"/>
        <v>0</v>
      </c>
      <c r="G33" s="234">
        <f t="shared" si="1"/>
        <v>0</v>
      </c>
      <c r="H33" s="80"/>
    </row>
    <row r="34" spans="2:8" ht="17.25" customHeight="1" x14ac:dyDescent="0.5">
      <c r="B34" s="327" t="s">
        <v>278</v>
      </c>
      <c r="C34" s="233">
        <v>176167269.90000001</v>
      </c>
      <c r="D34" s="233">
        <v>2552180.25</v>
      </c>
      <c r="E34" s="233">
        <v>7602654.25</v>
      </c>
      <c r="F34" s="233">
        <f t="shared" si="0"/>
        <v>10154834.5</v>
      </c>
      <c r="G34" s="234">
        <f t="shared" si="1"/>
        <v>186322104.40000001</v>
      </c>
      <c r="H34" s="80"/>
    </row>
    <row r="35" spans="2:8" ht="17.25" customHeight="1" x14ac:dyDescent="0.5">
      <c r="B35" s="327" t="s">
        <v>301</v>
      </c>
      <c r="C35" s="233">
        <v>0</v>
      </c>
      <c r="D35" s="233">
        <v>0</v>
      </c>
      <c r="E35" s="233">
        <v>0</v>
      </c>
      <c r="F35" s="233">
        <f t="shared" si="0"/>
        <v>0</v>
      </c>
      <c r="G35" s="234">
        <f t="shared" si="1"/>
        <v>0</v>
      </c>
      <c r="H35" s="80"/>
    </row>
    <row r="36" spans="2:8" ht="17.25" customHeight="1" x14ac:dyDescent="0.5">
      <c r="B36" s="327" t="s">
        <v>280</v>
      </c>
      <c r="C36" s="233">
        <v>72702563.359999999</v>
      </c>
      <c r="D36" s="233">
        <v>507586.54</v>
      </c>
      <c r="E36" s="233">
        <v>5149906.87</v>
      </c>
      <c r="F36" s="233">
        <f t="shared" si="0"/>
        <v>5657493.4100000001</v>
      </c>
      <c r="G36" s="234">
        <f t="shared" si="1"/>
        <v>78360056.769999996</v>
      </c>
      <c r="H36" s="80"/>
    </row>
    <row r="37" spans="2:8" ht="17.25" customHeight="1" x14ac:dyDescent="0.5">
      <c r="B37" s="327" t="s">
        <v>281</v>
      </c>
      <c r="C37" s="233">
        <v>20485.990000000002</v>
      </c>
      <c r="D37" s="233">
        <v>0</v>
      </c>
      <c r="E37" s="233">
        <v>2812.73</v>
      </c>
      <c r="F37" s="233">
        <f t="shared" si="0"/>
        <v>2812.73</v>
      </c>
      <c r="G37" s="234">
        <f t="shared" si="1"/>
        <v>23298.720000000001</v>
      </c>
      <c r="H37" s="80"/>
    </row>
    <row r="38" spans="2:8" ht="17.25" customHeight="1" x14ac:dyDescent="0.5">
      <c r="B38" s="327" t="s">
        <v>302</v>
      </c>
      <c r="C38" s="233">
        <v>60148507</v>
      </c>
      <c r="D38" s="233">
        <v>1082952</v>
      </c>
      <c r="E38" s="233">
        <v>87629</v>
      </c>
      <c r="F38" s="233">
        <f t="shared" si="0"/>
        <v>1170581</v>
      </c>
      <c r="G38" s="234">
        <f t="shared" si="1"/>
        <v>61319088</v>
      </c>
      <c r="H38" s="80"/>
    </row>
    <row r="39" spans="2:8" ht="17.25" customHeight="1" x14ac:dyDescent="0.5">
      <c r="B39" s="327" t="s">
        <v>282</v>
      </c>
      <c r="C39" s="233">
        <v>55081.75</v>
      </c>
      <c r="D39" s="233">
        <v>0</v>
      </c>
      <c r="E39" s="233">
        <v>15342.12</v>
      </c>
      <c r="F39" s="233">
        <f t="shared" si="0"/>
        <v>15342.12</v>
      </c>
      <c r="G39" s="234">
        <f t="shared" si="1"/>
        <v>70423.87</v>
      </c>
      <c r="H39" s="80"/>
    </row>
    <row r="40" spans="2:8" ht="17.25" customHeight="1" x14ac:dyDescent="0.5">
      <c r="B40" s="327" t="s">
        <v>303</v>
      </c>
      <c r="C40" s="233">
        <v>1573106.58</v>
      </c>
      <c r="D40" s="233">
        <v>0</v>
      </c>
      <c r="E40" s="233">
        <v>40.409999999999997</v>
      </c>
      <c r="F40" s="233">
        <f t="shared" si="0"/>
        <v>40.409999999999997</v>
      </c>
      <c r="G40" s="234">
        <f t="shared" si="1"/>
        <v>1573146.99</v>
      </c>
      <c r="H40" s="80"/>
    </row>
    <row r="41" spans="2:8" ht="15.75" x14ac:dyDescent="0.5">
      <c r="B41" s="293" t="s">
        <v>56</v>
      </c>
      <c r="C41" s="265">
        <f>SUM(C8:C40)</f>
        <v>1732082151.4800003</v>
      </c>
      <c r="D41" s="265">
        <f>SUM(D8:D40)</f>
        <v>31105115.709999997</v>
      </c>
      <c r="E41" s="265">
        <f>SUM(E8:E40)</f>
        <v>62983161.719999984</v>
      </c>
      <c r="F41" s="265">
        <f>SUM(F8:F40)</f>
        <v>94088277.430000007</v>
      </c>
      <c r="G41" s="265">
        <f>SUM(G8:G40)</f>
        <v>1826170428.9100003</v>
      </c>
      <c r="H41" s="80"/>
    </row>
    <row r="42" spans="2:8" ht="15.75" x14ac:dyDescent="0.5">
      <c r="B42" s="80"/>
      <c r="C42" s="80"/>
      <c r="D42" s="80"/>
      <c r="E42" s="80"/>
      <c r="F42" s="80"/>
      <c r="G42" s="80"/>
      <c r="H42" s="80"/>
    </row>
    <row r="43" spans="2:8" ht="15.75" x14ac:dyDescent="0.5">
      <c r="B43" s="102" t="s">
        <v>43</v>
      </c>
      <c r="C43" s="80"/>
      <c r="D43" s="80"/>
      <c r="E43" s="80"/>
      <c r="F43" s="80"/>
      <c r="G43" s="80"/>
      <c r="H43" s="80"/>
    </row>
    <row r="44" spans="2:8" ht="15.75" x14ac:dyDescent="0.5">
      <c r="B44" s="80"/>
      <c r="C44" s="80"/>
      <c r="D44" s="80"/>
      <c r="E44" s="80"/>
      <c r="F44" s="80"/>
      <c r="G44" s="80"/>
      <c r="H44" s="80"/>
    </row>
    <row r="45" spans="2:8" ht="15.75" x14ac:dyDescent="0.5">
      <c r="B45" s="80"/>
      <c r="C45" s="80"/>
      <c r="D45" s="80"/>
      <c r="E45" s="80"/>
      <c r="F45" s="80"/>
      <c r="G45" s="80"/>
      <c r="H45" s="80"/>
    </row>
  </sheetData>
  <hyperlinks>
    <hyperlink ref="B43" location="Information!A1" display="Return to information tab" xr:uid="{098656BB-E494-4938-8A53-9EE7F1FBE58B}"/>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1305E-3025-4E32-84C5-529B35338FF4}">
  <sheetPr>
    <tabColor rgb="FFA1ABB2"/>
  </sheetPr>
  <dimension ref="B5:J20"/>
  <sheetViews>
    <sheetView showGridLines="0" workbookViewId="0"/>
  </sheetViews>
  <sheetFormatPr defaultRowHeight="14.25" x14ac:dyDescent="0.45"/>
  <cols>
    <col min="1" max="1" width="2.265625" customWidth="1"/>
    <col min="2" max="2" width="49.265625" customWidth="1"/>
    <col min="3" max="3" width="30.59765625" style="20" customWidth="1"/>
    <col min="4" max="4" width="18.1328125" customWidth="1"/>
    <col min="5" max="5" width="6.86328125" customWidth="1"/>
    <col min="6" max="8" width="13.59765625" customWidth="1"/>
    <col min="9" max="11" width="12.3984375" customWidth="1"/>
    <col min="12" max="12" width="13.1328125"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2:10" ht="18" x14ac:dyDescent="0.5">
      <c r="B5" s="124" t="s">
        <v>16</v>
      </c>
      <c r="C5" s="235"/>
      <c r="D5" s="80"/>
      <c r="E5" s="80"/>
      <c r="F5" s="80"/>
      <c r="G5" s="80"/>
    </row>
    <row r="6" spans="2:10" ht="15.75" x14ac:dyDescent="0.5">
      <c r="B6" s="81"/>
      <c r="C6" s="235"/>
      <c r="D6" s="80"/>
      <c r="E6" s="80"/>
      <c r="F6" s="80"/>
      <c r="G6" s="80"/>
    </row>
    <row r="7" spans="2:10" ht="15.75" x14ac:dyDescent="0.5">
      <c r="B7" s="291" t="s">
        <v>305</v>
      </c>
      <c r="C7" s="291" t="s">
        <v>309</v>
      </c>
      <c r="D7" s="291" t="s">
        <v>27</v>
      </c>
      <c r="E7" s="236"/>
      <c r="F7" s="80"/>
      <c r="G7" s="80"/>
    </row>
    <row r="8" spans="2:10" ht="18" customHeight="1" x14ac:dyDescent="0.5">
      <c r="B8" s="328" t="s">
        <v>310</v>
      </c>
      <c r="C8" s="238" t="s">
        <v>530</v>
      </c>
      <c r="D8" s="292" t="s">
        <v>200</v>
      </c>
      <c r="E8" s="236"/>
      <c r="F8" s="80"/>
      <c r="G8" s="80"/>
    </row>
    <row r="9" spans="2:10" ht="18" customHeight="1" x14ac:dyDescent="0.5">
      <c r="B9" s="328" t="s">
        <v>277</v>
      </c>
      <c r="C9" s="238" t="s">
        <v>531</v>
      </c>
      <c r="D9" s="292" t="s">
        <v>200</v>
      </c>
      <c r="E9" s="236"/>
      <c r="F9" s="80"/>
      <c r="G9" s="80"/>
    </row>
    <row r="10" spans="2:10" ht="18" customHeight="1" x14ac:dyDescent="0.5">
      <c r="B10" s="328" t="s">
        <v>311</v>
      </c>
      <c r="C10" s="238" t="s">
        <v>530</v>
      </c>
      <c r="D10" s="292" t="s">
        <v>196</v>
      </c>
      <c r="E10" s="236"/>
      <c r="F10" s="80"/>
      <c r="G10" s="80"/>
    </row>
    <row r="11" spans="2:10" ht="18" customHeight="1" x14ac:dyDescent="0.5">
      <c r="B11" s="328" t="s">
        <v>312</v>
      </c>
      <c r="C11" s="238" t="s">
        <v>530</v>
      </c>
      <c r="D11" s="292" t="s">
        <v>197</v>
      </c>
      <c r="E11" s="236"/>
      <c r="F11" s="80"/>
      <c r="G11" s="80"/>
    </row>
    <row r="12" spans="2:10" ht="18" customHeight="1" x14ac:dyDescent="0.5">
      <c r="B12" s="326" t="s">
        <v>273</v>
      </c>
      <c r="C12" s="238" t="s">
        <v>531</v>
      </c>
      <c r="D12" s="292" t="s">
        <v>197</v>
      </c>
      <c r="E12" s="236"/>
      <c r="F12" s="80"/>
      <c r="G12" s="80"/>
    </row>
    <row r="13" spans="2:10" ht="18" customHeight="1" x14ac:dyDescent="0.45">
      <c r="B13" s="328" t="s">
        <v>275</v>
      </c>
      <c r="C13" s="238" t="s">
        <v>531</v>
      </c>
      <c r="D13" s="292" t="s">
        <v>197</v>
      </c>
      <c r="E13" s="236"/>
      <c r="F13" s="236"/>
      <c r="G13" s="236"/>
      <c r="H13" s="50"/>
      <c r="I13" s="50"/>
      <c r="J13" s="50"/>
    </row>
    <row r="14" spans="2:10" ht="18" customHeight="1" x14ac:dyDescent="0.45">
      <c r="B14" s="328" t="s">
        <v>313</v>
      </c>
      <c r="C14" s="238" t="s">
        <v>530</v>
      </c>
      <c r="D14" s="292" t="s">
        <v>198</v>
      </c>
      <c r="E14" s="236"/>
      <c r="F14" s="236"/>
      <c r="G14" s="236"/>
      <c r="H14" s="50"/>
      <c r="I14" s="50"/>
      <c r="J14" s="50"/>
    </row>
    <row r="15" spans="2:10" ht="18" customHeight="1" x14ac:dyDescent="0.45">
      <c r="B15" s="328" t="s">
        <v>314</v>
      </c>
      <c r="C15" s="238" t="s">
        <v>530</v>
      </c>
      <c r="D15" s="292" t="s">
        <v>198</v>
      </c>
      <c r="E15" s="236"/>
      <c r="F15" s="236"/>
      <c r="G15" s="236"/>
      <c r="H15" s="50"/>
      <c r="I15" s="50"/>
      <c r="J15" s="50"/>
    </row>
    <row r="16" spans="2:10" ht="15.75" x14ac:dyDescent="0.5">
      <c r="B16" s="80"/>
      <c r="C16" s="235"/>
      <c r="D16" s="80"/>
      <c r="E16" s="80"/>
      <c r="F16" s="80"/>
      <c r="G16" s="80"/>
    </row>
    <row r="17" spans="2:7" ht="15.75" x14ac:dyDescent="0.5">
      <c r="B17" s="102" t="s">
        <v>43</v>
      </c>
      <c r="C17" s="235"/>
      <c r="D17" s="80"/>
      <c r="E17" s="80"/>
      <c r="F17" s="80"/>
      <c r="G17" s="80"/>
    </row>
    <row r="18" spans="2:7" ht="15.75" x14ac:dyDescent="0.5">
      <c r="B18" s="80"/>
      <c r="C18" s="235"/>
      <c r="D18" s="80"/>
      <c r="E18" s="80"/>
      <c r="F18" s="80"/>
      <c r="G18" s="80"/>
    </row>
    <row r="19" spans="2:7" ht="15.75" x14ac:dyDescent="0.5">
      <c r="B19" s="80"/>
      <c r="C19" s="235"/>
      <c r="D19" s="80"/>
      <c r="E19" s="80"/>
      <c r="F19" s="80"/>
      <c r="G19" s="80"/>
    </row>
    <row r="20" spans="2:7" ht="15.75" x14ac:dyDescent="0.5">
      <c r="B20" s="80"/>
      <c r="C20" s="235"/>
      <c r="D20" s="80"/>
      <c r="E20" s="80"/>
      <c r="F20" s="80"/>
      <c r="G20" s="80"/>
    </row>
  </sheetData>
  <dataValidations count="1">
    <dataValidation type="list" allowBlank="1" showInputMessage="1" showErrorMessage="1" sqref="D8:D15" xr:uid="{ADA2F637-7AD5-47D5-9F1E-DB86960C50D7}">
      <formula1>$F$5:$F$6</formula1>
    </dataValidation>
  </dataValidations>
  <hyperlinks>
    <hyperlink ref="B17" location="Information!A1" display="Return to information tab" xr:uid="{D60BAE6A-12F4-4D60-8F9C-EA52C75C8C2D}"/>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C851-42A9-4BD6-8B20-F67C04AD69B8}">
  <sheetPr>
    <tabColor rgb="FFA1ABB2"/>
  </sheetPr>
  <dimension ref="A5:F81"/>
  <sheetViews>
    <sheetView showGridLines="0" workbookViewId="0"/>
  </sheetViews>
  <sheetFormatPr defaultRowHeight="14.25" x14ac:dyDescent="0.45"/>
  <cols>
    <col min="1" max="1" width="2.265625" customWidth="1"/>
    <col min="2" max="2" width="46.73046875" customWidth="1"/>
    <col min="3" max="3" width="30" customWidth="1"/>
    <col min="4" max="4" width="18.1328125" customWidth="1"/>
    <col min="5" max="5" width="13.59765625" customWidth="1"/>
    <col min="6" max="6" width="23.3984375" customWidth="1"/>
    <col min="7" max="7" width="23.73046875" customWidth="1"/>
    <col min="8" max="8" width="31.3984375" customWidth="1"/>
  </cols>
  <sheetData>
    <row r="5" spans="1:6" ht="18" x14ac:dyDescent="0.5">
      <c r="A5" s="80"/>
      <c r="B5" s="199" t="s">
        <v>17</v>
      </c>
      <c r="C5" s="80"/>
      <c r="D5" s="80"/>
      <c r="E5" s="80"/>
      <c r="F5" s="80"/>
    </row>
    <row r="6" spans="1:6" ht="15.75" x14ac:dyDescent="0.5">
      <c r="A6" s="80"/>
      <c r="B6" s="81"/>
      <c r="C6" s="80"/>
      <c r="D6" s="80"/>
      <c r="E6" s="80"/>
      <c r="F6" s="80"/>
    </row>
    <row r="7" spans="1:6" ht="37.5" customHeight="1" x14ac:dyDescent="0.5">
      <c r="A7" s="80"/>
      <c r="B7" s="229" t="s">
        <v>315</v>
      </c>
      <c r="C7" s="229" t="s">
        <v>316</v>
      </c>
      <c r="D7" s="229" t="s">
        <v>317</v>
      </c>
      <c r="E7" s="80"/>
      <c r="F7" s="80"/>
    </row>
    <row r="8" spans="1:6" ht="17.25" customHeight="1" x14ac:dyDescent="0.5">
      <c r="A8" s="80"/>
      <c r="B8" s="328" t="s">
        <v>312</v>
      </c>
      <c r="C8" s="239" t="s">
        <v>530</v>
      </c>
      <c r="D8" s="239" t="s">
        <v>197</v>
      </c>
      <c r="E8" s="80"/>
      <c r="F8" s="80"/>
    </row>
    <row r="9" spans="1:6" ht="17.25" customHeight="1" x14ac:dyDescent="0.5">
      <c r="A9" s="80"/>
      <c r="B9" s="329" t="s">
        <v>261</v>
      </c>
      <c r="C9" s="239" t="s">
        <v>531</v>
      </c>
      <c r="D9" s="239" t="s">
        <v>198</v>
      </c>
      <c r="E9" s="80"/>
      <c r="F9" s="80"/>
    </row>
    <row r="10" spans="1:6" ht="17.25" customHeight="1" x14ac:dyDescent="0.5">
      <c r="A10" s="80"/>
      <c r="B10" s="329" t="s">
        <v>261</v>
      </c>
      <c r="C10" s="239" t="s">
        <v>531</v>
      </c>
      <c r="D10" s="239" t="s">
        <v>318</v>
      </c>
      <c r="E10" s="80"/>
      <c r="F10" s="80"/>
    </row>
    <row r="11" spans="1:6" ht="17.25" customHeight="1" x14ac:dyDescent="0.5">
      <c r="A11" s="80"/>
      <c r="B11" s="329" t="s">
        <v>319</v>
      </c>
      <c r="C11" s="239" t="s">
        <v>530</v>
      </c>
      <c r="D11" s="239" t="s">
        <v>318</v>
      </c>
      <c r="E11" s="80"/>
      <c r="F11" s="80"/>
    </row>
    <row r="12" spans="1:6" ht="17.25" customHeight="1" x14ac:dyDescent="0.5">
      <c r="A12" s="80"/>
      <c r="B12" s="329" t="s">
        <v>284</v>
      </c>
      <c r="C12" s="239" t="s">
        <v>533</v>
      </c>
      <c r="D12" s="239" t="s">
        <v>320</v>
      </c>
      <c r="E12" s="80"/>
      <c r="F12" s="80"/>
    </row>
    <row r="13" spans="1:6" ht="17.25" customHeight="1" x14ac:dyDescent="0.5">
      <c r="A13" s="80"/>
      <c r="B13" s="329" t="s">
        <v>321</v>
      </c>
      <c r="C13" s="239" t="s">
        <v>530</v>
      </c>
      <c r="D13" s="239" t="s">
        <v>199</v>
      </c>
      <c r="E13" s="80"/>
      <c r="F13" s="80"/>
    </row>
    <row r="14" spans="1:6" ht="17.25" customHeight="1" x14ac:dyDescent="0.5">
      <c r="A14" s="80"/>
      <c r="B14" s="329" t="s">
        <v>321</v>
      </c>
      <c r="C14" s="239" t="s">
        <v>530</v>
      </c>
      <c r="D14" s="239" t="s">
        <v>322</v>
      </c>
      <c r="E14" s="80"/>
      <c r="F14" s="80"/>
    </row>
    <row r="15" spans="1:6" ht="17.25" customHeight="1" x14ac:dyDescent="0.5">
      <c r="A15" s="80"/>
      <c r="B15" s="329" t="s">
        <v>310</v>
      </c>
      <c r="C15" s="239" t="s">
        <v>530</v>
      </c>
      <c r="D15" s="239" t="s">
        <v>323</v>
      </c>
      <c r="E15" s="80"/>
      <c r="F15" s="80"/>
    </row>
    <row r="16" spans="1:6" ht="17.25" customHeight="1" x14ac:dyDescent="0.5">
      <c r="A16" s="80"/>
      <c r="B16" s="329" t="s">
        <v>310</v>
      </c>
      <c r="C16" s="239" t="s">
        <v>530</v>
      </c>
      <c r="D16" s="239" t="s">
        <v>324</v>
      </c>
      <c r="E16" s="80"/>
      <c r="F16" s="80"/>
    </row>
    <row r="17" spans="1:6" ht="17.25" customHeight="1" x14ac:dyDescent="0.5">
      <c r="A17" s="80"/>
      <c r="B17" s="329" t="s">
        <v>310</v>
      </c>
      <c r="C17" s="239" t="s">
        <v>530</v>
      </c>
      <c r="D17" s="239" t="s">
        <v>325</v>
      </c>
      <c r="E17" s="80"/>
      <c r="F17" s="80"/>
    </row>
    <row r="18" spans="1:6" ht="47.25" x14ac:dyDescent="0.5">
      <c r="A18" s="80"/>
      <c r="B18" s="329" t="s">
        <v>326</v>
      </c>
      <c r="C18" s="239" t="s">
        <v>530</v>
      </c>
      <c r="D18" s="239" t="s">
        <v>325</v>
      </c>
      <c r="E18" s="80"/>
      <c r="F18" s="80"/>
    </row>
    <row r="19" spans="1:6" ht="17.25" customHeight="1" x14ac:dyDescent="0.5">
      <c r="A19" s="80"/>
      <c r="B19" s="329" t="s">
        <v>263</v>
      </c>
      <c r="C19" s="239" t="s">
        <v>531</v>
      </c>
      <c r="D19" s="239" t="s">
        <v>196</v>
      </c>
      <c r="E19" s="80"/>
      <c r="F19" s="80"/>
    </row>
    <row r="20" spans="1:6" ht="17.25" customHeight="1" x14ac:dyDescent="0.5">
      <c r="A20" s="80"/>
      <c r="B20" s="329" t="s">
        <v>263</v>
      </c>
      <c r="C20" s="239" t="s">
        <v>531</v>
      </c>
      <c r="D20" s="239" t="s">
        <v>327</v>
      </c>
      <c r="E20" s="80"/>
      <c r="F20" s="80"/>
    </row>
    <row r="21" spans="1:6" ht="17.25" customHeight="1" x14ac:dyDescent="0.5">
      <c r="A21" s="80"/>
      <c r="B21" s="329" t="s">
        <v>263</v>
      </c>
      <c r="C21" s="239" t="s">
        <v>531</v>
      </c>
      <c r="D21" s="239" t="s">
        <v>200</v>
      </c>
      <c r="E21" s="80"/>
      <c r="F21" s="80"/>
    </row>
    <row r="22" spans="1:6" ht="17.25" customHeight="1" x14ac:dyDescent="0.5">
      <c r="A22" s="80"/>
      <c r="B22" s="329" t="s">
        <v>267</v>
      </c>
      <c r="C22" s="239" t="s">
        <v>531</v>
      </c>
      <c r="D22" s="239" t="s">
        <v>328</v>
      </c>
      <c r="E22" s="80"/>
      <c r="F22" s="80"/>
    </row>
    <row r="23" spans="1:6" ht="17.25" customHeight="1" x14ac:dyDescent="0.5">
      <c r="A23" s="80"/>
      <c r="B23" s="329" t="s">
        <v>267</v>
      </c>
      <c r="C23" s="239" t="s">
        <v>531</v>
      </c>
      <c r="D23" s="239" t="s">
        <v>199</v>
      </c>
      <c r="E23" s="80"/>
      <c r="F23" s="80"/>
    </row>
    <row r="24" spans="1:6" ht="17.25" customHeight="1" x14ac:dyDescent="0.5">
      <c r="A24" s="80"/>
      <c r="B24" s="329" t="s">
        <v>329</v>
      </c>
      <c r="C24" s="239" t="s">
        <v>530</v>
      </c>
      <c r="D24" s="239" t="s">
        <v>196</v>
      </c>
      <c r="E24" s="80"/>
      <c r="F24" s="80"/>
    </row>
    <row r="25" spans="1:6" ht="17.25" customHeight="1" x14ac:dyDescent="0.5">
      <c r="A25" s="80"/>
      <c r="B25" s="329" t="s">
        <v>329</v>
      </c>
      <c r="C25" s="239" t="s">
        <v>530</v>
      </c>
      <c r="D25" s="239" t="s">
        <v>330</v>
      </c>
      <c r="E25" s="80"/>
      <c r="F25" s="80"/>
    </row>
    <row r="26" spans="1:6" ht="17.25" customHeight="1" x14ac:dyDescent="0.5">
      <c r="A26" s="80"/>
      <c r="B26" s="329" t="s">
        <v>289</v>
      </c>
      <c r="C26" s="239" t="s">
        <v>535</v>
      </c>
      <c r="D26" s="239" t="s">
        <v>327</v>
      </c>
      <c r="E26" s="80"/>
      <c r="F26" s="80"/>
    </row>
    <row r="27" spans="1:6" ht="17.25" customHeight="1" x14ac:dyDescent="0.5">
      <c r="A27" s="80"/>
      <c r="B27" s="329" t="s">
        <v>331</v>
      </c>
      <c r="C27" s="239" t="s">
        <v>530</v>
      </c>
      <c r="D27" s="239" t="s">
        <v>197</v>
      </c>
      <c r="E27" s="80"/>
      <c r="F27" s="80"/>
    </row>
    <row r="28" spans="1:6" ht="17.25" customHeight="1" x14ac:dyDescent="0.5">
      <c r="A28" s="80"/>
      <c r="B28" s="329" t="s">
        <v>314</v>
      </c>
      <c r="C28" s="239" t="s">
        <v>530</v>
      </c>
      <c r="D28" s="239" t="s">
        <v>200</v>
      </c>
      <c r="E28" s="80"/>
      <c r="F28" s="80"/>
    </row>
    <row r="29" spans="1:6" ht="17.25" customHeight="1" x14ac:dyDescent="0.5">
      <c r="A29" s="80"/>
      <c r="B29" s="329" t="s">
        <v>332</v>
      </c>
      <c r="C29" s="239" t="s">
        <v>534</v>
      </c>
      <c r="D29" s="239" t="s">
        <v>328</v>
      </c>
      <c r="E29" s="80"/>
      <c r="F29" s="80"/>
    </row>
    <row r="30" spans="1:6" ht="17.25" customHeight="1" x14ac:dyDescent="0.5">
      <c r="A30" s="80"/>
      <c r="B30" s="329" t="s">
        <v>292</v>
      </c>
      <c r="C30" s="239" t="s">
        <v>533</v>
      </c>
      <c r="D30" s="239" t="s">
        <v>330</v>
      </c>
      <c r="E30" s="80"/>
      <c r="F30" s="80"/>
    </row>
    <row r="31" spans="1:6" ht="17.25" customHeight="1" x14ac:dyDescent="0.5">
      <c r="A31" s="80"/>
      <c r="B31" s="329" t="s">
        <v>292</v>
      </c>
      <c r="C31" s="239" t="s">
        <v>533</v>
      </c>
      <c r="D31" s="239" t="s">
        <v>327</v>
      </c>
      <c r="E31" s="80"/>
      <c r="F31" s="80"/>
    </row>
    <row r="32" spans="1:6" ht="17.25" customHeight="1" x14ac:dyDescent="0.5">
      <c r="A32" s="80"/>
      <c r="B32" s="329" t="s">
        <v>293</v>
      </c>
      <c r="C32" s="239" t="s">
        <v>533</v>
      </c>
      <c r="D32" s="239" t="s">
        <v>197</v>
      </c>
      <c r="E32" s="80"/>
      <c r="F32" s="80"/>
    </row>
    <row r="33" spans="1:6" ht="17.25" customHeight="1" x14ac:dyDescent="0.5">
      <c r="A33" s="80"/>
      <c r="B33" s="329" t="s">
        <v>333</v>
      </c>
      <c r="C33" s="239" t="s">
        <v>530</v>
      </c>
      <c r="D33" s="239" t="s">
        <v>320</v>
      </c>
      <c r="E33" s="80"/>
      <c r="F33" s="80"/>
    </row>
    <row r="34" spans="1:6" ht="17.25" customHeight="1" x14ac:dyDescent="0.5">
      <c r="A34" s="80"/>
      <c r="B34" s="329" t="s">
        <v>333</v>
      </c>
      <c r="C34" s="239" t="s">
        <v>530</v>
      </c>
      <c r="D34" s="239" t="s">
        <v>334</v>
      </c>
      <c r="E34" s="80"/>
      <c r="F34" s="80"/>
    </row>
    <row r="35" spans="1:6" ht="17.25" customHeight="1" x14ac:dyDescent="0.5">
      <c r="A35" s="80"/>
      <c r="B35" s="329" t="s">
        <v>335</v>
      </c>
      <c r="C35" s="239" t="s">
        <v>530</v>
      </c>
      <c r="D35" s="239" t="s">
        <v>328</v>
      </c>
      <c r="E35" s="80"/>
      <c r="F35" s="80"/>
    </row>
    <row r="36" spans="1:6" ht="17.25" customHeight="1" x14ac:dyDescent="0.5">
      <c r="A36" s="80"/>
      <c r="B36" s="329" t="s">
        <v>335</v>
      </c>
      <c r="C36" s="239" t="s">
        <v>530</v>
      </c>
      <c r="D36" s="239" t="s">
        <v>324</v>
      </c>
      <c r="E36" s="80"/>
      <c r="F36" s="80"/>
    </row>
    <row r="37" spans="1:6" ht="17.25" customHeight="1" x14ac:dyDescent="0.5">
      <c r="A37" s="80"/>
      <c r="B37" s="329" t="s">
        <v>335</v>
      </c>
      <c r="C37" s="239" t="s">
        <v>530</v>
      </c>
      <c r="D37" s="239" t="s">
        <v>327</v>
      </c>
      <c r="E37" s="80"/>
      <c r="F37" s="80"/>
    </row>
    <row r="38" spans="1:6" ht="17.25" customHeight="1" x14ac:dyDescent="0.5">
      <c r="A38" s="80"/>
      <c r="B38" s="329" t="s">
        <v>336</v>
      </c>
      <c r="C38" s="239" t="s">
        <v>530</v>
      </c>
      <c r="D38" s="239" t="s">
        <v>328</v>
      </c>
      <c r="E38" s="80"/>
      <c r="F38" s="80"/>
    </row>
    <row r="39" spans="1:6" ht="17.25" customHeight="1" x14ac:dyDescent="0.5">
      <c r="A39" s="80"/>
      <c r="B39" s="329" t="s">
        <v>336</v>
      </c>
      <c r="C39" s="239" t="s">
        <v>530</v>
      </c>
      <c r="D39" s="239" t="s">
        <v>324</v>
      </c>
      <c r="E39" s="80"/>
      <c r="F39" s="80"/>
    </row>
    <row r="40" spans="1:6" ht="17.25" customHeight="1" x14ac:dyDescent="0.5">
      <c r="A40" s="80"/>
      <c r="B40" s="329" t="s">
        <v>336</v>
      </c>
      <c r="C40" s="239" t="s">
        <v>530</v>
      </c>
      <c r="D40" s="239" t="s">
        <v>330</v>
      </c>
      <c r="E40" s="80"/>
      <c r="F40" s="80"/>
    </row>
    <row r="41" spans="1:6" ht="17.25" customHeight="1" x14ac:dyDescent="0.5">
      <c r="A41" s="80"/>
      <c r="B41" s="329" t="s">
        <v>336</v>
      </c>
      <c r="C41" s="239" t="s">
        <v>530</v>
      </c>
      <c r="D41" s="239" t="s">
        <v>327</v>
      </c>
      <c r="E41" s="80"/>
      <c r="F41" s="80"/>
    </row>
    <row r="42" spans="1:6" ht="17.25" customHeight="1" x14ac:dyDescent="0.5">
      <c r="A42" s="80"/>
      <c r="B42" s="329" t="s">
        <v>337</v>
      </c>
      <c r="C42" s="239" t="s">
        <v>530</v>
      </c>
      <c r="D42" s="239" t="s">
        <v>334</v>
      </c>
      <c r="E42" s="80"/>
      <c r="F42" s="80"/>
    </row>
    <row r="43" spans="1:6" ht="17.25" customHeight="1" x14ac:dyDescent="0.5">
      <c r="A43" s="80"/>
      <c r="B43" s="329" t="s">
        <v>338</v>
      </c>
      <c r="C43" s="239" t="s">
        <v>530</v>
      </c>
      <c r="D43" s="239" t="s">
        <v>198</v>
      </c>
      <c r="E43" s="80"/>
      <c r="F43" s="80"/>
    </row>
    <row r="44" spans="1:6" ht="17.25" customHeight="1" x14ac:dyDescent="0.5">
      <c r="A44" s="80"/>
      <c r="B44" s="329" t="s">
        <v>339</v>
      </c>
      <c r="C44" s="239" t="s">
        <v>531</v>
      </c>
      <c r="D44" s="239" t="s">
        <v>196</v>
      </c>
      <c r="E44" s="80"/>
      <c r="F44" s="80"/>
    </row>
    <row r="45" spans="1:6" ht="17.25" customHeight="1" x14ac:dyDescent="0.5">
      <c r="A45" s="80"/>
      <c r="B45" s="326" t="s">
        <v>273</v>
      </c>
      <c r="C45" s="239" t="s">
        <v>531</v>
      </c>
      <c r="D45" s="239" t="s">
        <v>320</v>
      </c>
      <c r="E45" s="80"/>
      <c r="F45" s="80"/>
    </row>
    <row r="46" spans="1:6" ht="17.25" customHeight="1" x14ac:dyDescent="0.5">
      <c r="A46" s="80"/>
      <c r="B46" s="326" t="s">
        <v>273</v>
      </c>
      <c r="C46" s="239" t="s">
        <v>531</v>
      </c>
      <c r="D46" s="239" t="s">
        <v>200</v>
      </c>
      <c r="E46" s="80"/>
      <c r="F46" s="80"/>
    </row>
    <row r="47" spans="1:6" ht="17.25" customHeight="1" x14ac:dyDescent="0.5">
      <c r="A47" s="80"/>
      <c r="B47" s="329" t="s">
        <v>340</v>
      </c>
      <c r="C47" s="239" t="s">
        <v>530</v>
      </c>
      <c r="D47" s="239" t="s">
        <v>341</v>
      </c>
      <c r="E47" s="80"/>
      <c r="F47" s="80"/>
    </row>
    <row r="48" spans="1:6" ht="17.25" customHeight="1" x14ac:dyDescent="0.5">
      <c r="A48" s="80"/>
      <c r="B48" s="329" t="s">
        <v>301</v>
      </c>
      <c r="C48" s="239" t="s">
        <v>533</v>
      </c>
      <c r="D48" s="239" t="s">
        <v>322</v>
      </c>
      <c r="E48" s="80"/>
      <c r="F48" s="80"/>
    </row>
    <row r="49" spans="1:6" ht="17.25" customHeight="1" x14ac:dyDescent="0.5">
      <c r="A49" s="80"/>
      <c r="B49" s="329" t="s">
        <v>342</v>
      </c>
      <c r="C49" s="239" t="s">
        <v>530</v>
      </c>
      <c r="D49" s="239" t="s">
        <v>197</v>
      </c>
      <c r="E49" s="80"/>
      <c r="F49" s="80"/>
    </row>
    <row r="50" spans="1:6" ht="17.25" customHeight="1" x14ac:dyDescent="0.5">
      <c r="A50" s="80"/>
      <c r="B50" s="329" t="s">
        <v>343</v>
      </c>
      <c r="C50" s="239" t="s">
        <v>530</v>
      </c>
      <c r="D50" s="239" t="s">
        <v>324</v>
      </c>
      <c r="E50" s="80"/>
      <c r="F50" s="80"/>
    </row>
    <row r="51" spans="1:6" ht="17.25" customHeight="1" x14ac:dyDescent="0.5">
      <c r="A51" s="80"/>
      <c r="B51" s="329" t="s">
        <v>344</v>
      </c>
      <c r="C51" s="239" t="s">
        <v>530</v>
      </c>
      <c r="D51" s="239" t="s">
        <v>320</v>
      </c>
      <c r="E51" s="80"/>
      <c r="F51" s="80"/>
    </row>
    <row r="52" spans="1:6" ht="17.25" customHeight="1" x14ac:dyDescent="0.5">
      <c r="A52" s="80"/>
      <c r="B52" s="329" t="s">
        <v>344</v>
      </c>
      <c r="C52" s="239" t="s">
        <v>530</v>
      </c>
      <c r="D52" s="239" t="s">
        <v>325</v>
      </c>
      <c r="E52" s="80"/>
      <c r="F52" s="80"/>
    </row>
    <row r="53" spans="1:6" ht="17.25" customHeight="1" x14ac:dyDescent="0.5">
      <c r="A53" s="80"/>
      <c r="B53" s="329" t="s">
        <v>311</v>
      </c>
      <c r="C53" s="239" t="s">
        <v>530</v>
      </c>
      <c r="D53" s="239" t="s">
        <v>318</v>
      </c>
      <c r="E53" s="80"/>
      <c r="F53" s="80"/>
    </row>
    <row r="54" spans="1:6" ht="17.25" customHeight="1" x14ac:dyDescent="0.5">
      <c r="A54" s="80"/>
      <c r="B54" s="329" t="s">
        <v>345</v>
      </c>
      <c r="C54" s="239" t="s">
        <v>530</v>
      </c>
      <c r="D54" s="239" t="s">
        <v>318</v>
      </c>
      <c r="E54" s="80"/>
      <c r="F54" s="80"/>
    </row>
    <row r="55" spans="1:6" ht="17.25" customHeight="1" x14ac:dyDescent="0.5">
      <c r="A55" s="80"/>
      <c r="B55" s="329" t="s">
        <v>346</v>
      </c>
      <c r="C55" s="239" t="s">
        <v>532</v>
      </c>
      <c r="D55" s="239" t="s">
        <v>196</v>
      </c>
      <c r="E55" s="80"/>
      <c r="F55" s="80"/>
    </row>
    <row r="56" spans="1:6" ht="17.25" customHeight="1" x14ac:dyDescent="0.5">
      <c r="A56" s="80"/>
      <c r="B56" s="329" t="s">
        <v>347</v>
      </c>
      <c r="C56" s="239" t="s">
        <v>530</v>
      </c>
      <c r="D56" s="239" t="s">
        <v>348</v>
      </c>
      <c r="E56" s="80"/>
      <c r="F56" s="80"/>
    </row>
    <row r="57" spans="1:6" ht="17.25" customHeight="1" x14ac:dyDescent="0.5">
      <c r="A57" s="80"/>
      <c r="B57" s="329" t="s">
        <v>347</v>
      </c>
      <c r="C57" s="239" t="s">
        <v>530</v>
      </c>
      <c r="D57" s="239" t="s">
        <v>200</v>
      </c>
      <c r="E57" s="80"/>
      <c r="F57" s="80"/>
    </row>
    <row r="58" spans="1:6" ht="17.25" customHeight="1" x14ac:dyDescent="0.5">
      <c r="A58" s="80"/>
      <c r="B58" s="329" t="s">
        <v>349</v>
      </c>
      <c r="C58" s="239" t="s">
        <v>530</v>
      </c>
      <c r="D58" s="239" t="s">
        <v>197</v>
      </c>
      <c r="E58" s="80"/>
      <c r="F58" s="80"/>
    </row>
    <row r="59" spans="1:6" ht="17.25" customHeight="1" x14ac:dyDescent="0.5">
      <c r="A59" s="80"/>
      <c r="B59" s="329" t="s">
        <v>281</v>
      </c>
      <c r="C59" s="239" t="s">
        <v>531</v>
      </c>
      <c r="D59" s="239" t="s">
        <v>334</v>
      </c>
      <c r="E59" s="80"/>
      <c r="F59" s="80"/>
    </row>
    <row r="60" spans="1:6" ht="17.25" customHeight="1" x14ac:dyDescent="0.5">
      <c r="A60" s="80"/>
      <c r="B60" s="329" t="s">
        <v>350</v>
      </c>
      <c r="C60" s="239" t="s">
        <v>530</v>
      </c>
      <c r="D60" s="239" t="s">
        <v>324</v>
      </c>
      <c r="E60" s="80"/>
      <c r="F60" s="80"/>
    </row>
    <row r="61" spans="1:6" ht="17.25" customHeight="1" x14ac:dyDescent="0.5">
      <c r="A61" s="80"/>
      <c r="B61" s="329" t="s">
        <v>351</v>
      </c>
      <c r="C61" s="239" t="s">
        <v>530</v>
      </c>
      <c r="D61" s="239" t="s">
        <v>199</v>
      </c>
      <c r="E61" s="80"/>
      <c r="F61" s="80"/>
    </row>
    <row r="62" spans="1:6" ht="17.25" customHeight="1" x14ac:dyDescent="0.5">
      <c r="A62" s="80"/>
      <c r="B62" s="329" t="s">
        <v>352</v>
      </c>
      <c r="C62" s="239" t="s">
        <v>530</v>
      </c>
      <c r="D62" s="239" t="s">
        <v>334</v>
      </c>
      <c r="E62" s="80"/>
      <c r="F62" s="80"/>
    </row>
    <row r="63" spans="1:6" ht="17.25" customHeight="1" x14ac:dyDescent="0.5">
      <c r="A63" s="80"/>
      <c r="B63" s="329" t="s">
        <v>353</v>
      </c>
      <c r="C63" s="239" t="s">
        <v>530</v>
      </c>
      <c r="D63" s="239" t="s">
        <v>334</v>
      </c>
      <c r="E63" s="80"/>
      <c r="F63" s="80"/>
    </row>
    <row r="64" spans="1:6" ht="17.25" customHeight="1" x14ac:dyDescent="0.5">
      <c r="A64" s="80"/>
      <c r="B64" s="329" t="s">
        <v>353</v>
      </c>
      <c r="C64" s="239" t="s">
        <v>530</v>
      </c>
      <c r="D64" s="239" t="s">
        <v>325</v>
      </c>
      <c r="E64" s="80"/>
      <c r="F64" s="80"/>
    </row>
    <row r="65" spans="1:6" ht="17.25" customHeight="1" x14ac:dyDescent="0.5">
      <c r="A65" s="80"/>
      <c r="B65" s="329" t="s">
        <v>302</v>
      </c>
      <c r="C65" s="239" t="s">
        <v>533</v>
      </c>
      <c r="D65" s="239" t="s">
        <v>196</v>
      </c>
      <c r="E65" s="80"/>
      <c r="F65" s="80"/>
    </row>
    <row r="66" spans="1:6" ht="17.25" customHeight="1" x14ac:dyDescent="0.5">
      <c r="A66" s="80"/>
      <c r="B66" s="329" t="s">
        <v>302</v>
      </c>
      <c r="C66" s="239" t="s">
        <v>533</v>
      </c>
      <c r="D66" s="239" t="s">
        <v>334</v>
      </c>
      <c r="E66" s="80"/>
      <c r="F66" s="80"/>
    </row>
    <row r="67" spans="1:6" ht="17.25" customHeight="1" x14ac:dyDescent="0.5">
      <c r="A67" s="80"/>
      <c r="B67" s="329" t="s">
        <v>302</v>
      </c>
      <c r="C67" s="239" t="s">
        <v>533</v>
      </c>
      <c r="D67" s="239" t="s">
        <v>199</v>
      </c>
      <c r="E67" s="80"/>
      <c r="F67" s="80"/>
    </row>
    <row r="68" spans="1:6" ht="17.25" customHeight="1" x14ac:dyDescent="0.5">
      <c r="A68" s="80"/>
      <c r="B68" s="329" t="s">
        <v>354</v>
      </c>
      <c r="C68" s="239" t="s">
        <v>530</v>
      </c>
      <c r="D68" s="239" t="s">
        <v>334</v>
      </c>
      <c r="E68" s="80"/>
      <c r="F68" s="80"/>
    </row>
    <row r="69" spans="1:6" ht="16.5" customHeight="1" x14ac:dyDescent="0.5">
      <c r="A69" s="80"/>
      <c r="B69" s="329" t="s">
        <v>355</v>
      </c>
      <c r="C69" s="239" t="s">
        <v>530</v>
      </c>
      <c r="D69" s="239" t="s">
        <v>341</v>
      </c>
      <c r="E69" s="80"/>
      <c r="F69" s="80"/>
    </row>
    <row r="70" spans="1:6" ht="17.25" customHeight="1" x14ac:dyDescent="0.5">
      <c r="A70" s="80"/>
      <c r="B70" s="329" t="s">
        <v>282</v>
      </c>
      <c r="C70" s="239" t="s">
        <v>531</v>
      </c>
      <c r="D70" s="239" t="s">
        <v>330</v>
      </c>
      <c r="E70" s="80"/>
      <c r="F70" s="80"/>
    </row>
    <row r="71" spans="1:6" ht="17.25" customHeight="1" x14ac:dyDescent="0.5">
      <c r="A71" s="80"/>
      <c r="B71" s="329" t="s">
        <v>282</v>
      </c>
      <c r="C71" s="239" t="s">
        <v>531</v>
      </c>
      <c r="D71" s="239" t="s">
        <v>356</v>
      </c>
      <c r="E71" s="80"/>
      <c r="F71" s="80"/>
    </row>
    <row r="72" spans="1:6" ht="17.25" customHeight="1" x14ac:dyDescent="0.5">
      <c r="A72" s="80"/>
      <c r="B72" s="329" t="s">
        <v>303</v>
      </c>
      <c r="C72" s="239" t="s">
        <v>533</v>
      </c>
      <c r="D72" s="239" t="s">
        <v>328</v>
      </c>
      <c r="E72" s="80"/>
      <c r="F72" s="80"/>
    </row>
    <row r="73" spans="1:6" ht="17.25" customHeight="1" x14ac:dyDescent="0.5">
      <c r="A73" s="80"/>
      <c r="B73" s="329" t="s">
        <v>357</v>
      </c>
      <c r="C73" s="239" t="s">
        <v>530</v>
      </c>
      <c r="D73" s="239" t="s">
        <v>324</v>
      </c>
      <c r="E73" s="80"/>
      <c r="F73" s="80"/>
    </row>
    <row r="74" spans="1:6" ht="17.25" customHeight="1" x14ac:dyDescent="0.5">
      <c r="A74" s="80"/>
      <c r="B74" s="329" t="s">
        <v>357</v>
      </c>
      <c r="C74" s="239" t="s">
        <v>530</v>
      </c>
      <c r="D74" s="239" t="s">
        <v>198</v>
      </c>
      <c r="E74" s="80"/>
      <c r="F74" s="80"/>
    </row>
    <row r="75" spans="1:6" ht="17.25" customHeight="1" x14ac:dyDescent="0.5">
      <c r="A75" s="80"/>
      <c r="B75" s="329" t="s">
        <v>358</v>
      </c>
      <c r="C75" s="239" t="s">
        <v>532</v>
      </c>
      <c r="D75" s="239" t="s">
        <v>318</v>
      </c>
      <c r="E75" s="80"/>
      <c r="F75" s="80"/>
    </row>
    <row r="76" spans="1:6" ht="15.75" x14ac:dyDescent="0.5">
      <c r="A76" s="80"/>
      <c r="B76" s="80"/>
      <c r="C76" s="80"/>
      <c r="D76" s="80"/>
      <c r="E76" s="80"/>
      <c r="F76" s="80"/>
    </row>
    <row r="77" spans="1:6" ht="15.75" x14ac:dyDescent="0.5">
      <c r="A77" s="80"/>
      <c r="B77" s="235" t="s">
        <v>359</v>
      </c>
      <c r="C77" s="80"/>
      <c r="D77" s="80"/>
      <c r="E77" s="80"/>
      <c r="F77" s="80"/>
    </row>
    <row r="78" spans="1:6" ht="15.75" x14ac:dyDescent="0.5">
      <c r="A78" s="80"/>
      <c r="B78" s="80"/>
      <c r="C78" s="80"/>
      <c r="D78" s="80"/>
      <c r="E78" s="80"/>
      <c r="F78" s="80"/>
    </row>
    <row r="79" spans="1:6" ht="15.75" x14ac:dyDescent="0.5">
      <c r="A79" s="80"/>
      <c r="B79" s="102" t="s">
        <v>43</v>
      </c>
      <c r="C79" s="80"/>
      <c r="D79" s="80"/>
      <c r="E79" s="80"/>
      <c r="F79" s="80"/>
    </row>
    <row r="80" spans="1:6" ht="15.75" x14ac:dyDescent="0.5">
      <c r="A80" s="80"/>
      <c r="B80" s="80"/>
      <c r="C80" s="80"/>
      <c r="D80" s="80"/>
      <c r="E80" s="80"/>
      <c r="F80" s="80"/>
    </row>
    <row r="81" spans="1:6" ht="15.75" x14ac:dyDescent="0.5">
      <c r="A81" s="80"/>
      <c r="B81" s="80"/>
      <c r="C81" s="80"/>
      <c r="D81" s="80"/>
      <c r="E81" s="80"/>
      <c r="F81" s="80"/>
    </row>
  </sheetData>
  <phoneticPr fontId="16" type="noConversion"/>
  <hyperlinks>
    <hyperlink ref="B79" location="Information!A1" display="Return to information tab" xr:uid="{06300678-4A3C-48EB-93BA-1C6152EADB95}"/>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91EFF-09E6-4AEF-A753-967292E09424}">
  <sheetPr>
    <tabColor rgb="FFA1ABB2"/>
  </sheetPr>
  <dimension ref="B5:E31"/>
  <sheetViews>
    <sheetView showGridLines="0" workbookViewId="0"/>
  </sheetViews>
  <sheetFormatPr defaultRowHeight="14.25" x14ac:dyDescent="0.45"/>
  <cols>
    <col min="1" max="1" width="2.265625" customWidth="1"/>
    <col min="2" max="2" width="38.59765625" customWidth="1"/>
    <col min="3" max="3" width="27" style="20" customWidth="1"/>
    <col min="4" max="4" width="18.1328125" customWidth="1"/>
    <col min="5" max="5" width="21.59765625" customWidth="1"/>
    <col min="6" max="6" width="31" customWidth="1"/>
    <col min="7" max="7" width="33.1328125" customWidth="1"/>
    <col min="8" max="8" width="29" customWidth="1"/>
    <col min="9" max="9" width="25" customWidth="1"/>
    <col min="10" max="10" width="23.73046875" customWidth="1"/>
    <col min="11" max="11" width="31.3984375" customWidth="1"/>
  </cols>
  <sheetData>
    <row r="5" spans="2:5" ht="18" x14ac:dyDescent="0.5">
      <c r="B5" s="124" t="s">
        <v>18</v>
      </c>
      <c r="C5" s="235"/>
      <c r="D5" s="80"/>
      <c r="E5" s="80"/>
    </row>
    <row r="6" spans="2:5" ht="15.75" x14ac:dyDescent="0.5">
      <c r="B6" s="81"/>
      <c r="C6" s="235"/>
      <c r="D6" s="80"/>
      <c r="E6" s="80"/>
    </row>
    <row r="7" spans="2:5" ht="21" customHeight="1" x14ac:dyDescent="0.5">
      <c r="B7" s="228" t="s">
        <v>315</v>
      </c>
      <c r="C7" s="228" t="s">
        <v>309</v>
      </c>
      <c r="D7" s="228" t="s">
        <v>27</v>
      </c>
      <c r="E7" s="80"/>
    </row>
    <row r="8" spans="2:5" ht="17.25" customHeight="1" x14ac:dyDescent="0.5">
      <c r="B8" s="232" t="s">
        <v>312</v>
      </c>
      <c r="C8" s="237" t="s">
        <v>204</v>
      </c>
      <c r="D8" s="237" t="s">
        <v>196</v>
      </c>
      <c r="E8" s="80"/>
    </row>
    <row r="9" spans="2:5" ht="17.25" customHeight="1" x14ac:dyDescent="0.5">
      <c r="B9" s="232" t="s">
        <v>329</v>
      </c>
      <c r="C9" s="237" t="s">
        <v>204</v>
      </c>
      <c r="D9" s="237" t="s">
        <v>197</v>
      </c>
      <c r="E9" s="80"/>
    </row>
    <row r="10" spans="2:5" ht="17.25" customHeight="1" x14ac:dyDescent="0.5">
      <c r="B10" s="232" t="s">
        <v>332</v>
      </c>
      <c r="C10" s="237" t="s">
        <v>204</v>
      </c>
      <c r="D10" s="237" t="s">
        <v>198</v>
      </c>
      <c r="E10" s="80"/>
    </row>
    <row r="11" spans="2:5" ht="17.25" customHeight="1" x14ac:dyDescent="0.5">
      <c r="B11" s="232" t="s">
        <v>343</v>
      </c>
      <c r="C11" s="237" t="s">
        <v>204</v>
      </c>
      <c r="D11" s="237" t="s">
        <v>198</v>
      </c>
      <c r="E11" s="80"/>
    </row>
    <row r="12" spans="2:5" ht="17.25" customHeight="1" x14ac:dyDescent="0.5">
      <c r="B12" s="232" t="s">
        <v>349</v>
      </c>
      <c r="C12" s="237" t="s">
        <v>204</v>
      </c>
      <c r="D12" s="237" t="s">
        <v>198</v>
      </c>
      <c r="E12" s="80"/>
    </row>
    <row r="13" spans="2:5" ht="17.25" customHeight="1" x14ac:dyDescent="0.5">
      <c r="B13" s="232" t="s">
        <v>353</v>
      </c>
      <c r="C13" s="237" t="s">
        <v>204</v>
      </c>
      <c r="D13" s="237" t="s">
        <v>198</v>
      </c>
      <c r="E13" s="80"/>
    </row>
    <row r="14" spans="2:5" ht="17.25" customHeight="1" x14ac:dyDescent="0.5">
      <c r="B14" s="80"/>
      <c r="C14" s="80"/>
      <c r="D14" s="80"/>
      <c r="E14" s="80"/>
    </row>
    <row r="15" spans="2:5" ht="17.25" customHeight="1" x14ac:dyDescent="0.5">
      <c r="B15" s="102" t="s">
        <v>43</v>
      </c>
      <c r="C15" s="80"/>
      <c r="D15" s="80"/>
      <c r="E15" s="80"/>
    </row>
    <row r="16" spans="2:5" ht="17.25" customHeight="1" x14ac:dyDescent="0.5">
      <c r="B16" s="80"/>
      <c r="C16" s="80"/>
      <c r="D16" s="80"/>
      <c r="E16" s="80"/>
    </row>
    <row r="17" spans="2:5" ht="17.25" customHeight="1" x14ac:dyDescent="0.5">
      <c r="B17" s="80"/>
      <c r="C17" s="80"/>
      <c r="D17" s="80"/>
      <c r="E17" s="80"/>
    </row>
    <row r="18" spans="2:5" ht="17.25" customHeight="1" x14ac:dyDescent="0.5">
      <c r="B18" s="80"/>
      <c r="C18" s="80"/>
      <c r="D18" s="80"/>
      <c r="E18" s="80"/>
    </row>
    <row r="19" spans="2:5" ht="17.25" customHeight="1" x14ac:dyDescent="0.45">
      <c r="C19"/>
    </row>
    <row r="20" spans="2:5" ht="17.25" customHeight="1" x14ac:dyDescent="0.45">
      <c r="C20"/>
    </row>
    <row r="21" spans="2:5" ht="17.25" customHeight="1" x14ac:dyDescent="0.45">
      <c r="C21"/>
    </row>
    <row r="22" spans="2:5" ht="17.25" customHeight="1" x14ac:dyDescent="0.45">
      <c r="C22"/>
    </row>
    <row r="23" spans="2:5" ht="17.25" customHeight="1" x14ac:dyDescent="0.45">
      <c r="C23"/>
    </row>
    <row r="24" spans="2:5" ht="17.25" customHeight="1" x14ac:dyDescent="0.45">
      <c r="C24"/>
    </row>
    <row r="25" spans="2:5" ht="17.25" customHeight="1" x14ac:dyDescent="0.45">
      <c r="C25"/>
    </row>
    <row r="26" spans="2:5" ht="17.25" customHeight="1" x14ac:dyDescent="0.45">
      <c r="C26"/>
    </row>
    <row r="27" spans="2:5" ht="17.25" customHeight="1" x14ac:dyDescent="0.45">
      <c r="C27"/>
    </row>
    <row r="28" spans="2:5" x14ac:dyDescent="0.45">
      <c r="C28"/>
    </row>
    <row r="29" spans="2:5" x14ac:dyDescent="0.45">
      <c r="C29"/>
    </row>
    <row r="30" spans="2:5" x14ac:dyDescent="0.45">
      <c r="C30"/>
    </row>
    <row r="31" spans="2:5" x14ac:dyDescent="0.45">
      <c r="C31"/>
    </row>
  </sheetData>
  <hyperlinks>
    <hyperlink ref="B15" location="Information!A1" display="Return to information tab" xr:uid="{E1A5E2B1-CAE0-48F9-A5D3-958E316A3CC0}"/>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06452-8D0F-4155-9902-E2E2A8A5A512}">
  <sheetPr>
    <tabColor rgb="FFA1ABB2"/>
  </sheetPr>
  <dimension ref="B5:G38"/>
  <sheetViews>
    <sheetView workbookViewId="0"/>
  </sheetViews>
  <sheetFormatPr defaultColWidth="8.73046875" defaultRowHeight="14.25" x14ac:dyDescent="0.45"/>
  <cols>
    <col min="1" max="1" width="2.1328125" style="12" customWidth="1"/>
    <col min="2" max="2" width="38.59765625" style="12" customWidth="1"/>
    <col min="3" max="3" width="29.86328125" style="32" customWidth="1"/>
    <col min="4" max="4" width="18.1328125" style="12" customWidth="1"/>
    <col min="5" max="5" width="19.86328125" style="12" customWidth="1"/>
    <col min="6" max="6" width="13.265625" style="12" customWidth="1"/>
    <col min="7" max="7" width="16.265625" style="12" customWidth="1"/>
    <col min="8" max="8" width="32.86328125" style="12" customWidth="1"/>
    <col min="9" max="9" width="30.1328125" style="12" customWidth="1"/>
    <col min="10" max="10" width="26.3984375" style="12" customWidth="1"/>
    <col min="11" max="11" width="28.3984375" style="12" customWidth="1"/>
    <col min="12" max="12" width="29" style="12" customWidth="1"/>
    <col min="13" max="13" width="29.1328125" style="12" customWidth="1"/>
    <col min="14" max="14" width="31.1328125" style="12" customWidth="1"/>
    <col min="15" max="15" width="27.265625" style="12" customWidth="1"/>
    <col min="16" max="16" width="23.3984375" style="12" customWidth="1"/>
    <col min="17" max="17" width="22.265625" style="12" customWidth="1"/>
    <col min="18" max="18" width="29.59765625" style="12" customWidth="1"/>
    <col min="19" max="16384" width="8.73046875" style="12"/>
  </cols>
  <sheetData>
    <row r="5" spans="2:7" ht="18" x14ac:dyDescent="0.45">
      <c r="B5" s="199" t="s">
        <v>19</v>
      </c>
      <c r="C5" s="240"/>
      <c r="D5" s="74"/>
      <c r="E5" s="74"/>
      <c r="F5" s="74"/>
      <c r="G5" s="74"/>
    </row>
    <row r="6" spans="2:7" x14ac:dyDescent="0.45">
      <c r="B6" s="241"/>
      <c r="C6" s="240"/>
      <c r="D6" s="74"/>
      <c r="E6" s="74"/>
      <c r="F6" s="74"/>
      <c r="G6" s="74"/>
    </row>
    <row r="7" spans="2:7" ht="34.9" customHeight="1" x14ac:dyDescent="0.45">
      <c r="B7" s="228" t="s">
        <v>360</v>
      </c>
      <c r="C7" s="330" t="s">
        <v>361</v>
      </c>
      <c r="D7" s="74"/>
      <c r="E7" s="74"/>
      <c r="F7" s="74"/>
      <c r="G7" s="74"/>
    </row>
    <row r="8" spans="2:7" ht="17.25" customHeight="1" x14ac:dyDescent="0.5">
      <c r="B8" s="230" t="s">
        <v>362</v>
      </c>
      <c r="C8" s="331">
        <v>25</v>
      </c>
      <c r="D8" s="74"/>
      <c r="E8" s="74"/>
      <c r="F8" s="74"/>
      <c r="G8" s="74"/>
    </row>
    <row r="9" spans="2:7" ht="17.25" customHeight="1" x14ac:dyDescent="0.5">
      <c r="B9" s="230" t="s">
        <v>363</v>
      </c>
      <c r="C9" s="331">
        <v>15</v>
      </c>
      <c r="D9" s="74"/>
      <c r="E9" s="74"/>
      <c r="F9" s="74"/>
      <c r="G9" s="74"/>
    </row>
    <row r="10" spans="2:7" ht="17.25" customHeight="1" x14ac:dyDescent="0.5">
      <c r="B10" s="230" t="s">
        <v>364</v>
      </c>
      <c r="C10" s="331">
        <v>55</v>
      </c>
      <c r="D10" s="74"/>
      <c r="E10" s="74"/>
      <c r="F10" s="74"/>
      <c r="G10" s="74"/>
    </row>
    <row r="11" spans="2:7" ht="17.25" customHeight="1" x14ac:dyDescent="0.5">
      <c r="B11" s="230" t="s">
        <v>365</v>
      </c>
      <c r="C11" s="331">
        <v>30</v>
      </c>
      <c r="D11" s="74"/>
      <c r="E11" s="74"/>
      <c r="F11" s="74"/>
      <c r="G11" s="74"/>
    </row>
    <row r="12" spans="2:7" ht="17.25" customHeight="1" x14ac:dyDescent="0.45">
      <c r="B12" s="74"/>
      <c r="C12" s="74"/>
      <c r="D12" s="74"/>
      <c r="E12" s="74"/>
      <c r="F12" s="74"/>
      <c r="G12" s="74"/>
    </row>
    <row r="13" spans="2:7" ht="17.25" customHeight="1" x14ac:dyDescent="0.5">
      <c r="B13" s="102" t="s">
        <v>43</v>
      </c>
      <c r="C13" s="74"/>
      <c r="D13" s="74"/>
      <c r="E13" s="74"/>
      <c r="F13" s="74"/>
      <c r="G13" s="74"/>
    </row>
    <row r="14" spans="2:7" ht="17.25" customHeight="1" x14ac:dyDescent="0.45">
      <c r="B14" s="74"/>
      <c r="C14" s="74"/>
      <c r="D14" s="74"/>
      <c r="E14" s="74"/>
      <c r="F14" s="74"/>
      <c r="G14" s="74"/>
    </row>
    <row r="15" spans="2:7" ht="17.25" customHeight="1" x14ac:dyDescent="0.45">
      <c r="B15" s="74"/>
      <c r="C15" s="74"/>
      <c r="D15" s="74"/>
      <c r="E15" s="74"/>
      <c r="F15" s="74"/>
      <c r="G15" s="74"/>
    </row>
    <row r="16" spans="2:7" ht="17.25" customHeight="1" x14ac:dyDescent="0.45">
      <c r="C16" s="12"/>
    </row>
    <row r="17" s="12" customFormat="1" ht="17.25" customHeight="1" x14ac:dyDescent="0.45"/>
    <row r="18" s="12" customFormat="1" ht="17.25" customHeight="1" x14ac:dyDescent="0.45"/>
    <row r="19" s="12" customFormat="1" ht="17.25" customHeight="1" x14ac:dyDescent="0.45"/>
    <row r="20" s="12" customFormat="1" ht="17.25" customHeight="1" x14ac:dyDescent="0.45"/>
    <row r="21" s="12" customFormat="1" ht="17.25" customHeight="1" x14ac:dyDescent="0.45"/>
    <row r="22" s="12" customFormat="1" ht="17.25" customHeight="1" x14ac:dyDescent="0.45"/>
    <row r="23" s="12" customFormat="1" ht="17.25" customHeight="1" x14ac:dyDescent="0.45"/>
    <row r="24" s="12" customFormat="1" ht="17.25" customHeight="1" x14ac:dyDescent="0.45"/>
    <row r="25" s="12" customFormat="1" ht="17.25" customHeight="1" x14ac:dyDescent="0.45"/>
    <row r="26" s="12" customFormat="1" ht="17.25" customHeight="1" x14ac:dyDescent="0.45"/>
    <row r="27" s="12" customFormat="1" ht="17.25" customHeight="1" x14ac:dyDescent="0.45"/>
    <row r="28" s="12" customFormat="1" ht="17.25" customHeight="1" x14ac:dyDescent="0.45"/>
    <row r="29" s="12" customFormat="1" ht="17.25" customHeight="1" x14ac:dyDescent="0.45"/>
    <row r="30" s="12" customFormat="1" ht="17.25" customHeight="1" x14ac:dyDescent="0.45"/>
    <row r="31" s="12" customFormat="1" ht="17.25" customHeight="1" x14ac:dyDescent="0.45"/>
    <row r="32" s="12" customFormat="1" ht="17.25" customHeight="1" x14ac:dyDescent="0.45"/>
    <row r="33" s="12" customFormat="1" ht="17.25" customHeight="1" x14ac:dyDescent="0.45"/>
    <row r="34" s="12" customFormat="1" ht="17.25" customHeight="1" x14ac:dyDescent="0.45"/>
    <row r="35" s="12" customFormat="1" x14ac:dyDescent="0.45"/>
    <row r="36" s="12" customFormat="1" x14ac:dyDescent="0.45"/>
    <row r="37" s="12" customFormat="1" x14ac:dyDescent="0.45"/>
    <row r="38" s="12" customFormat="1" x14ac:dyDescent="0.45"/>
  </sheetData>
  <hyperlinks>
    <hyperlink ref="B13" location="Information!A1" display="Return to information tab" xr:uid="{7A5F82A7-C28C-4B5E-996F-5BC91148C5EE}"/>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2CCA3-7F82-4C5C-B072-5528DACB97C0}">
  <sheetPr>
    <tabColor rgb="FF109DC1"/>
    <pageSetUpPr autoPageBreaks="0"/>
  </sheetPr>
  <dimension ref="B5:G27"/>
  <sheetViews>
    <sheetView showGridLines="0" zoomScaleNormal="100" workbookViewId="0"/>
  </sheetViews>
  <sheetFormatPr defaultRowHeight="14.25" x14ac:dyDescent="0.45"/>
  <cols>
    <col min="1" max="1" width="2.265625" customWidth="1"/>
    <col min="2" max="2" width="16.73046875" customWidth="1"/>
    <col min="3" max="3" width="18" customWidth="1"/>
    <col min="4" max="4" width="20.86328125" customWidth="1"/>
    <col min="5" max="5" width="24.73046875" customWidth="1"/>
    <col min="6" max="6" width="20.59765625" customWidth="1"/>
    <col min="7" max="7" width="18.3984375" customWidth="1"/>
    <col min="8" max="8" width="30.1328125" customWidth="1"/>
    <col min="9" max="9" width="28.1328125" customWidth="1"/>
    <col min="10" max="10" width="30.265625" customWidth="1"/>
    <col min="11" max="11" width="30.86328125" customWidth="1"/>
    <col min="12" max="12" width="31" customWidth="1"/>
    <col min="13" max="13" width="33.1328125" customWidth="1"/>
    <col min="14" max="14" width="29" customWidth="1"/>
    <col min="15" max="15" width="25" customWidth="1"/>
    <col min="16" max="16" width="23.73046875" customWidth="1"/>
    <col min="17" max="17" width="31.3984375" customWidth="1"/>
  </cols>
  <sheetData>
    <row r="5" spans="2:7" ht="18" x14ac:dyDescent="0.45">
      <c r="B5" s="124" t="s">
        <v>62</v>
      </c>
      <c r="C5" s="75"/>
      <c r="D5" s="75"/>
      <c r="E5" s="75"/>
      <c r="F5" s="75"/>
      <c r="G5" s="75"/>
    </row>
    <row r="6" spans="2:7" x14ac:dyDescent="0.45">
      <c r="B6" s="78"/>
      <c r="C6" s="75"/>
      <c r="D6" s="75"/>
      <c r="E6" s="75"/>
      <c r="F6" s="75"/>
      <c r="G6" s="75"/>
    </row>
    <row r="7" spans="2:7" ht="47.25" x14ac:dyDescent="0.45">
      <c r="B7" s="64" t="s">
        <v>63</v>
      </c>
      <c r="C7" s="65" t="s">
        <v>64</v>
      </c>
      <c r="D7" s="65" t="s">
        <v>559</v>
      </c>
      <c r="E7" s="65" t="s">
        <v>65</v>
      </c>
      <c r="F7" s="65" t="s">
        <v>560</v>
      </c>
      <c r="G7" s="65" t="s">
        <v>50</v>
      </c>
    </row>
    <row r="8" spans="2:7" ht="15.75" x14ac:dyDescent="0.45">
      <c r="B8" s="66" t="s">
        <v>51</v>
      </c>
      <c r="C8" s="125">
        <v>856570</v>
      </c>
      <c r="D8" s="126">
        <f>C8/$C$13</f>
        <v>0.99284606521996144</v>
      </c>
      <c r="E8" s="127">
        <v>3424.0029710000931</v>
      </c>
      <c r="F8" s="126">
        <f>E8/$E$13</f>
        <v>0.98123014311371992</v>
      </c>
      <c r="G8" s="127">
        <f>(E8/C8)*1000</f>
        <v>3.9973416895292773</v>
      </c>
    </row>
    <row r="9" spans="2:7" ht="15.75" x14ac:dyDescent="0.45">
      <c r="B9" s="66" t="s">
        <v>52</v>
      </c>
      <c r="C9" s="125">
        <v>5425</v>
      </c>
      <c r="D9" s="126">
        <f t="shared" ref="D9:D12" si="0">C9/$C$13</f>
        <v>6.288090761780463E-3</v>
      </c>
      <c r="E9" s="127">
        <v>52.989199999999911</v>
      </c>
      <c r="F9" s="126">
        <f t="shared" ref="F9:F12" si="1">E9/$E$13</f>
        <v>1.5185325696225872E-2</v>
      </c>
      <c r="G9" s="127">
        <f t="shared" ref="G9:G12" si="2">(E9/C9)*1000</f>
        <v>9.7675944700460668</v>
      </c>
    </row>
    <row r="10" spans="2:7" ht="15.75" x14ac:dyDescent="0.45">
      <c r="B10" s="66" t="s">
        <v>53</v>
      </c>
      <c r="C10" s="67">
        <v>652</v>
      </c>
      <c r="D10" s="126">
        <f t="shared" si="0"/>
        <v>7.5572998648495147E-4</v>
      </c>
      <c r="E10" s="127">
        <v>12.020273</v>
      </c>
      <c r="F10" s="126">
        <f t="shared" si="1"/>
        <v>3.4446974187674157E-3</v>
      </c>
      <c r="G10" s="127">
        <f t="shared" si="2"/>
        <v>18.436001533742331</v>
      </c>
    </row>
    <row r="11" spans="2:7" ht="15.75" x14ac:dyDescent="0.45">
      <c r="B11" s="66" t="s">
        <v>55</v>
      </c>
      <c r="C11" s="67">
        <v>84</v>
      </c>
      <c r="D11" s="126">
        <f t="shared" si="0"/>
        <v>9.7363985988858779E-5</v>
      </c>
      <c r="E11" s="127">
        <v>0.11827000000000001</v>
      </c>
      <c r="F11" s="128">
        <f t="shared" si="1"/>
        <v>3.3893104068237245E-5</v>
      </c>
      <c r="G11" s="127">
        <f t="shared" si="2"/>
        <v>1.4079761904761907</v>
      </c>
    </row>
    <row r="12" spans="2:7" ht="15.75" x14ac:dyDescent="0.45">
      <c r="B12" s="66" t="s">
        <v>54</v>
      </c>
      <c r="C12" s="67">
        <v>11</v>
      </c>
      <c r="D12" s="128">
        <f t="shared" si="0"/>
        <v>1.2750045784255317E-5</v>
      </c>
      <c r="E12" s="127">
        <v>0.36968000000000001</v>
      </c>
      <c r="F12" s="126">
        <f t="shared" si="1"/>
        <v>1.0594066721861794E-4</v>
      </c>
      <c r="G12" s="127">
        <f t="shared" si="2"/>
        <v>33.607272727272729</v>
      </c>
    </row>
    <row r="13" spans="2:7" ht="15.75" x14ac:dyDescent="0.45">
      <c r="B13" s="64" t="s">
        <v>56</v>
      </c>
      <c r="C13" s="129">
        <f>SUM(C8:C12)</f>
        <v>862742</v>
      </c>
      <c r="D13" s="130"/>
      <c r="E13" s="131">
        <f>SUM(E8:E12)</f>
        <v>3489.5003940000929</v>
      </c>
      <c r="F13" s="130"/>
      <c r="G13" s="131">
        <f>(E13/C13)*1000</f>
        <v>4.0446627079707413</v>
      </c>
    </row>
    <row r="15" spans="2:7" ht="15.75" x14ac:dyDescent="0.5">
      <c r="B15" s="102" t="s">
        <v>43</v>
      </c>
    </row>
    <row r="27" spans="5:5" x14ac:dyDescent="0.45">
      <c r="E27" s="7"/>
    </row>
  </sheetData>
  <hyperlinks>
    <hyperlink ref="B15" location="Information!A1" display="Return to information tab" xr:uid="{00170BBB-40BF-4AB7-A743-FA98DADC4133}"/>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3410C-685D-4CE6-B9BD-E43C258391D8}">
  <sheetPr>
    <tabColor rgb="FF109DC1"/>
    <pageSetUpPr autoPageBreaks="0"/>
  </sheetPr>
  <dimension ref="B5:I43"/>
  <sheetViews>
    <sheetView showGridLines="0" zoomScaleNormal="100" workbookViewId="0"/>
  </sheetViews>
  <sheetFormatPr defaultRowHeight="14.25" x14ac:dyDescent="0.45"/>
  <cols>
    <col min="1" max="1" width="2.265625" customWidth="1"/>
    <col min="2" max="2" width="15.1328125" customWidth="1"/>
    <col min="3" max="4" width="15.265625" customWidth="1"/>
    <col min="5" max="5" width="17.3984375" customWidth="1"/>
    <col min="6" max="6" width="17.59765625" customWidth="1"/>
    <col min="7" max="7" width="18.3984375" customWidth="1"/>
    <col min="8" max="8" width="16.1328125" customWidth="1"/>
    <col min="9" max="9" width="32.86328125" customWidth="1"/>
    <col min="10" max="10" width="28.86328125" customWidth="1"/>
    <col min="11" max="11" width="30.265625" customWidth="1"/>
    <col min="12" max="12" width="30.86328125"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2:3" ht="18" x14ac:dyDescent="0.5">
      <c r="B5" s="132" t="s">
        <v>66</v>
      </c>
      <c r="C5" s="80"/>
    </row>
    <row r="6" spans="2:3" ht="15.75" x14ac:dyDescent="0.5">
      <c r="B6" s="61"/>
      <c r="C6" s="80"/>
    </row>
    <row r="7" spans="2:3" ht="15.75" x14ac:dyDescent="0.5">
      <c r="B7" s="60" t="s">
        <v>441</v>
      </c>
      <c r="C7" s="80"/>
    </row>
    <row r="8" spans="2:3" ht="15.75" x14ac:dyDescent="0.5">
      <c r="B8" s="60" t="s">
        <v>493</v>
      </c>
      <c r="C8" s="80"/>
    </row>
    <row r="9" spans="2:3" ht="15.75" x14ac:dyDescent="0.5">
      <c r="B9" s="60" t="s">
        <v>442</v>
      </c>
      <c r="C9" s="80"/>
    </row>
    <row r="10" spans="2:3" ht="15.75" x14ac:dyDescent="0.5">
      <c r="B10" s="60" t="s">
        <v>443</v>
      </c>
      <c r="C10" s="80"/>
    </row>
    <row r="11" spans="2:3" x14ac:dyDescent="0.45">
      <c r="B11" s="5"/>
    </row>
    <row r="12" spans="2:3" x14ac:dyDescent="0.45">
      <c r="B12" s="4"/>
    </row>
    <row r="13" spans="2:3" x14ac:dyDescent="0.45">
      <c r="B13" s="4"/>
    </row>
    <row r="23" spans="5:9" x14ac:dyDescent="0.45">
      <c r="I23" s="13"/>
    </row>
    <row r="26" spans="5:9" x14ac:dyDescent="0.45">
      <c r="I26" s="13"/>
    </row>
    <row r="29" spans="5:9" x14ac:dyDescent="0.45">
      <c r="E29" s="7"/>
    </row>
    <row r="34" spans="2:8" ht="46.5" customHeight="1" x14ac:dyDescent="0.45">
      <c r="B34" s="64" t="s">
        <v>45</v>
      </c>
      <c r="C34" s="65" t="s">
        <v>46</v>
      </c>
      <c r="D34" s="65" t="s">
        <v>47</v>
      </c>
      <c r="E34" s="65" t="s">
        <v>48</v>
      </c>
      <c r="F34" s="65" t="s">
        <v>49</v>
      </c>
      <c r="G34" s="65" t="s">
        <v>50</v>
      </c>
    </row>
    <row r="35" spans="2:8" ht="15.75" x14ac:dyDescent="0.45">
      <c r="B35" s="66" t="s">
        <v>51</v>
      </c>
      <c r="C35" s="68">
        <v>3767</v>
      </c>
      <c r="D35" s="108">
        <f>C35/$C$39</f>
        <v>0.54460026022842267</v>
      </c>
      <c r="E35" s="109">
        <v>1725.4454449999992</v>
      </c>
      <c r="F35" s="108">
        <f>E35/$E$39</f>
        <v>0.57463576195034005</v>
      </c>
      <c r="G35" s="109">
        <f>(E35/C35)*1000</f>
        <v>458.04232678524005</v>
      </c>
    </row>
    <row r="36" spans="2:8" ht="15.75" x14ac:dyDescent="0.45">
      <c r="B36" s="110" t="s">
        <v>52</v>
      </c>
      <c r="C36" s="68">
        <v>2087</v>
      </c>
      <c r="D36" s="108">
        <f t="shared" ref="D36:D38" si="0">C36/$C$39</f>
        <v>0.30172039901691483</v>
      </c>
      <c r="E36" s="109">
        <v>719.00181999999973</v>
      </c>
      <c r="F36" s="108">
        <f t="shared" ref="F36:F37" si="1">E36/$E$39</f>
        <v>0.23945362044140511</v>
      </c>
      <c r="G36" s="109">
        <f t="shared" ref="G36:G39" si="2">(E36/C36)*1000</f>
        <v>344.51452803066593</v>
      </c>
    </row>
    <row r="37" spans="2:8" ht="15.75" x14ac:dyDescent="0.45">
      <c r="B37" s="110" t="s">
        <v>53</v>
      </c>
      <c r="C37" s="68">
        <v>632</v>
      </c>
      <c r="D37" s="108">
        <f t="shared" si="0"/>
        <v>9.1369090646233914E-2</v>
      </c>
      <c r="E37" s="109">
        <v>256.23599000000002</v>
      </c>
      <c r="F37" s="108">
        <f t="shared" si="1"/>
        <v>8.5335855607274677E-2</v>
      </c>
      <c r="G37" s="109">
        <f t="shared" si="2"/>
        <v>405.43669303797469</v>
      </c>
    </row>
    <row r="38" spans="2:8" ht="15.75" x14ac:dyDescent="0.45">
      <c r="B38" s="110" t="s">
        <v>54</v>
      </c>
      <c r="C38" s="68">
        <v>431</v>
      </c>
      <c r="D38" s="108">
        <f t="shared" si="0"/>
        <v>6.2310250108428507E-2</v>
      </c>
      <c r="E38" s="109">
        <v>301.99349999999998</v>
      </c>
      <c r="F38" s="108">
        <f>E38/$E$39</f>
        <v>0.10057476200098005</v>
      </c>
      <c r="G38" s="109">
        <f t="shared" si="2"/>
        <v>700.68097447795822</v>
      </c>
    </row>
    <row r="39" spans="2:8" ht="15.75" x14ac:dyDescent="0.45">
      <c r="B39" s="64" t="s">
        <v>56</v>
      </c>
      <c r="C39" s="112">
        <f>SUM(C35:C38)</f>
        <v>6917</v>
      </c>
      <c r="D39" s="113"/>
      <c r="E39" s="114">
        <f>SUM(E35:E38)</f>
        <v>3002.676754999999</v>
      </c>
      <c r="F39" s="113"/>
      <c r="G39" s="114">
        <f t="shared" si="2"/>
        <v>434.10101995084563</v>
      </c>
    </row>
    <row r="41" spans="2:8" ht="15.75" x14ac:dyDescent="0.5">
      <c r="B41" s="102" t="s">
        <v>43</v>
      </c>
      <c r="C41" s="42"/>
      <c r="D41" s="42"/>
      <c r="H41" s="19"/>
    </row>
    <row r="42" spans="2:8" x14ac:dyDescent="0.45">
      <c r="C42" s="42"/>
      <c r="H42" s="48"/>
    </row>
    <row r="43" spans="2:8" x14ac:dyDescent="0.45">
      <c r="H43" s="48"/>
    </row>
  </sheetData>
  <hyperlinks>
    <hyperlink ref="B41" location="Information!A1" display="Return to information tab" xr:uid="{71BBD3A4-9C72-44F4-807D-2159B2D3D347}"/>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EEEDA-F57C-4F5B-9D32-D0EC5B03661A}">
  <sheetPr>
    <tabColor rgb="FF109DC1"/>
  </sheetPr>
  <dimension ref="B5:G46"/>
  <sheetViews>
    <sheetView showGridLines="0" zoomScaleNormal="100" workbookViewId="0"/>
  </sheetViews>
  <sheetFormatPr defaultRowHeight="14.25" x14ac:dyDescent="0.45"/>
  <cols>
    <col min="1" max="1" width="2.265625" customWidth="1"/>
    <col min="2" max="2" width="31" customWidth="1"/>
    <col min="3" max="3" width="17.3984375" customWidth="1"/>
    <col min="4" max="4" width="19.86328125" customWidth="1"/>
    <col min="5" max="5" width="18.73046875" customWidth="1"/>
    <col min="6" max="6" width="26.1328125" customWidth="1"/>
    <col min="7" max="7" width="21.59765625" customWidth="1"/>
    <col min="8" max="8" width="32.86328125" customWidth="1"/>
    <col min="9" max="9" width="32.1328125" customWidth="1"/>
    <col min="10" max="10" width="28.1328125" customWidth="1"/>
    <col min="11" max="11" width="30.265625" customWidth="1"/>
    <col min="12" max="12" width="30.86328125" customWidth="1"/>
    <col min="13" max="13" width="31" customWidth="1"/>
    <col min="14" max="14" width="33.1328125" customWidth="1"/>
    <col min="15" max="15" width="29" customWidth="1"/>
    <col min="16" max="16" width="25" customWidth="1"/>
    <col min="17" max="17" width="23.73046875" customWidth="1"/>
    <col min="18" max="18" width="31.3984375" customWidth="1"/>
  </cols>
  <sheetData>
    <row r="5" spans="2:3" ht="18" x14ac:dyDescent="0.5">
      <c r="B5" s="132" t="s">
        <v>494</v>
      </c>
      <c r="C5" s="80"/>
    </row>
    <row r="6" spans="2:3" ht="15.75" x14ac:dyDescent="0.5">
      <c r="B6" s="61"/>
      <c r="C6" s="80"/>
    </row>
    <row r="7" spans="2:3" ht="15.75" x14ac:dyDescent="0.5">
      <c r="B7" s="80" t="s">
        <v>489</v>
      </c>
      <c r="C7" s="80"/>
    </row>
    <row r="8" spans="2:3" ht="15.75" x14ac:dyDescent="0.5">
      <c r="B8" s="60" t="s">
        <v>490</v>
      </c>
      <c r="C8" s="80"/>
    </row>
    <row r="9" spans="2:3" ht="15.75" x14ac:dyDescent="0.5">
      <c r="B9" s="60" t="s">
        <v>444</v>
      </c>
      <c r="C9" s="80"/>
    </row>
    <row r="10" spans="2:3" ht="15.75" x14ac:dyDescent="0.5">
      <c r="B10" s="60" t="s">
        <v>445</v>
      </c>
      <c r="C10" s="80"/>
    </row>
    <row r="18" spans="3:3" x14ac:dyDescent="0.45">
      <c r="C18" s="2"/>
    </row>
    <row r="19" spans="3:3" x14ac:dyDescent="0.45">
      <c r="C19" s="3"/>
    </row>
    <row r="20" spans="3:3" x14ac:dyDescent="0.45">
      <c r="C20" s="5"/>
    </row>
    <row r="21" spans="3:3" x14ac:dyDescent="0.45">
      <c r="C21" s="2"/>
    </row>
    <row r="35" spans="2:7" ht="33.75" customHeight="1" x14ac:dyDescent="0.45">
      <c r="B35" s="64" t="s">
        <v>67</v>
      </c>
      <c r="C35" s="65" t="s">
        <v>46</v>
      </c>
      <c r="D35" s="65" t="s">
        <v>47</v>
      </c>
      <c r="E35" s="65" t="s">
        <v>48</v>
      </c>
      <c r="F35" s="65" t="s">
        <v>68</v>
      </c>
      <c r="G35" s="65" t="s">
        <v>50</v>
      </c>
    </row>
    <row r="36" spans="2:7" ht="15.75" x14ac:dyDescent="0.45">
      <c r="B36" s="66" t="s">
        <v>69</v>
      </c>
      <c r="C36" s="68">
        <v>829451</v>
      </c>
      <c r="D36" s="108">
        <f>C36/$C$40</f>
        <v>0.95376578635994103</v>
      </c>
      <c r="E36" s="109">
        <v>2954.0684059969603</v>
      </c>
      <c r="F36" s="108">
        <f>E36/$E$40</f>
        <v>0.45501968572336188</v>
      </c>
      <c r="G36" s="109">
        <f>(E36/C36)*1000</f>
        <v>3.5614742835887356</v>
      </c>
    </row>
    <row r="37" spans="2:7" ht="15.75" x14ac:dyDescent="0.45">
      <c r="B37" s="110" t="s">
        <v>70</v>
      </c>
      <c r="C37" s="68">
        <v>34292</v>
      </c>
      <c r="D37" s="108">
        <f t="shared" ref="D37:D39" si="0">C37/$C$40</f>
        <v>3.9431547307622876E-2</v>
      </c>
      <c r="E37" s="109">
        <v>2762.7228079999391</v>
      </c>
      <c r="F37" s="108">
        <f t="shared" ref="F37:F39" si="1">E37/$E$40</f>
        <v>0.425546429894755</v>
      </c>
      <c r="G37" s="109">
        <f t="shared" ref="G37:G38" si="2">(E37/C37)*1000</f>
        <v>80.564645048406021</v>
      </c>
    </row>
    <row r="38" spans="2:7" ht="15.75" x14ac:dyDescent="0.45">
      <c r="B38" s="110" t="s">
        <v>71</v>
      </c>
      <c r="C38" s="68">
        <v>3762</v>
      </c>
      <c r="D38" s="108">
        <f t="shared" si="0"/>
        <v>4.3258334588614621E-3</v>
      </c>
      <c r="E38" s="109">
        <v>345.2587299999991</v>
      </c>
      <c r="F38" s="108">
        <f t="shared" si="1"/>
        <v>5.3180731529074925E-2</v>
      </c>
      <c r="G38" s="109">
        <f t="shared" si="2"/>
        <v>91.775313662944995</v>
      </c>
    </row>
    <row r="39" spans="2:7" ht="15.75" x14ac:dyDescent="0.45">
      <c r="B39" s="110" t="s">
        <v>72</v>
      </c>
      <c r="C39" s="68">
        <v>2154</v>
      </c>
      <c r="D39" s="108">
        <f t="shared" si="0"/>
        <v>2.4768328735745851E-3</v>
      </c>
      <c r="E39" s="109">
        <v>430.12720499999972</v>
      </c>
      <c r="F39" s="108">
        <f t="shared" si="1"/>
        <v>6.6253152852808139E-2</v>
      </c>
      <c r="G39" s="109">
        <f>(E39/C39)*1000</f>
        <v>199.68765320334248</v>
      </c>
    </row>
    <row r="40" spans="2:7" ht="15.75" x14ac:dyDescent="0.45">
      <c r="B40" s="64" t="s">
        <v>73</v>
      </c>
      <c r="C40" s="112">
        <f>SUM(C36:C39)</f>
        <v>869659</v>
      </c>
      <c r="D40" s="113"/>
      <c r="E40" s="114">
        <f>SUM(E36:E39)</f>
        <v>6492.1771489968987</v>
      </c>
      <c r="F40" s="113"/>
      <c r="G40" s="114">
        <f>(E40/C40)*1000</f>
        <v>7.4651985996774579</v>
      </c>
    </row>
    <row r="41" spans="2:7" ht="15.75" x14ac:dyDescent="0.5">
      <c r="B41" s="80"/>
      <c r="C41" s="80"/>
      <c r="D41" s="80"/>
      <c r="E41" s="80"/>
      <c r="F41" s="80"/>
      <c r="G41" s="80"/>
    </row>
    <row r="42" spans="2:7" ht="15.75" x14ac:dyDescent="0.5">
      <c r="B42" s="102" t="s">
        <v>43</v>
      </c>
      <c r="C42" s="80"/>
      <c r="D42" s="80"/>
      <c r="E42" s="80"/>
      <c r="F42" s="80"/>
      <c r="G42" s="80"/>
    </row>
    <row r="43" spans="2:7" ht="15.75" x14ac:dyDescent="0.5">
      <c r="B43" s="80"/>
      <c r="C43" s="80"/>
      <c r="D43" s="80"/>
      <c r="E43" s="80"/>
      <c r="F43" s="80"/>
      <c r="G43" s="80"/>
    </row>
    <row r="44" spans="2:7" x14ac:dyDescent="0.45">
      <c r="C44" s="38"/>
      <c r="D44" s="38"/>
      <c r="E44" s="13"/>
    </row>
    <row r="45" spans="2:7" x14ac:dyDescent="0.45">
      <c r="E45" s="13"/>
    </row>
    <row r="46" spans="2:7" x14ac:dyDescent="0.45">
      <c r="E46" s="19"/>
    </row>
  </sheetData>
  <hyperlinks>
    <hyperlink ref="B42" location="Information!A1" display="Return to information tab" xr:uid="{9285D247-633F-4A9F-8B6B-98E7EC10B130}"/>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EA548-18C7-4ED8-A19D-15D6560AA25C}">
  <sheetPr>
    <tabColor rgb="FF109DC1"/>
  </sheetPr>
  <dimension ref="B5:I28"/>
  <sheetViews>
    <sheetView showGridLines="0" workbookViewId="0"/>
  </sheetViews>
  <sheetFormatPr defaultRowHeight="14.25" x14ac:dyDescent="0.45"/>
  <cols>
    <col min="1" max="1" width="2.265625" customWidth="1"/>
    <col min="2" max="2" width="29.3984375" customWidth="1"/>
    <col min="3" max="3" width="16.3984375" customWidth="1"/>
    <col min="4" max="4" width="18" customWidth="1"/>
    <col min="5" max="5" width="18.3984375" customWidth="1"/>
    <col min="6" max="6" width="18.59765625" customWidth="1"/>
    <col min="7" max="7" width="15.3984375" customWidth="1"/>
    <col min="8" max="8" width="12.59765625" customWidth="1"/>
    <col min="9" max="9" width="16.86328125" customWidth="1"/>
    <col min="10" max="10" width="21.86328125" customWidth="1"/>
    <col min="11" max="11" width="18.3984375" customWidth="1"/>
    <col min="12" max="12" width="16.3984375" customWidth="1"/>
    <col min="13" max="13" width="15.1328125" customWidth="1"/>
    <col min="14" max="14" width="21.73046875" customWidth="1"/>
    <col min="15" max="15" width="29" customWidth="1"/>
    <col min="16" max="16" width="25" customWidth="1"/>
    <col min="17" max="17" width="23.73046875" customWidth="1"/>
    <col min="18" max="18" width="31.3984375" customWidth="1"/>
  </cols>
  <sheetData>
    <row r="5" spans="2:8" ht="18" x14ac:dyDescent="0.45">
      <c r="B5" s="132" t="s">
        <v>74</v>
      </c>
      <c r="C5" s="75"/>
      <c r="D5" s="75"/>
      <c r="E5" s="75"/>
      <c r="F5" s="75"/>
      <c r="G5" s="75"/>
      <c r="H5" s="75"/>
    </row>
    <row r="6" spans="2:8" x14ac:dyDescent="0.45">
      <c r="B6" s="105"/>
      <c r="C6" s="75"/>
      <c r="D6" s="75"/>
      <c r="E6" s="75"/>
      <c r="F6" s="75"/>
      <c r="G6" s="75"/>
      <c r="H6" s="75"/>
    </row>
    <row r="7" spans="2:8" ht="28.5" customHeight="1" x14ac:dyDescent="0.45">
      <c r="B7" s="64" t="s">
        <v>75</v>
      </c>
      <c r="C7" s="65" t="s">
        <v>76</v>
      </c>
      <c r="D7" s="65" t="s">
        <v>77</v>
      </c>
      <c r="E7" s="65" t="s">
        <v>78</v>
      </c>
      <c r="F7" s="65" t="s">
        <v>79</v>
      </c>
      <c r="G7" s="75"/>
      <c r="H7" s="75"/>
    </row>
    <row r="8" spans="2:8" ht="15" customHeight="1" x14ac:dyDescent="0.45">
      <c r="B8" s="117" t="s">
        <v>80</v>
      </c>
      <c r="C8" s="118">
        <v>123208</v>
      </c>
      <c r="D8" s="119">
        <f>C8/$C$20</f>
        <v>0.14167392046767757</v>
      </c>
      <c r="E8" s="120">
        <v>1158.764505999987</v>
      </c>
      <c r="F8" s="119">
        <f>E8/$E$20</f>
        <v>0.17848627346505286</v>
      </c>
      <c r="G8" s="75"/>
      <c r="H8" s="75"/>
    </row>
    <row r="9" spans="2:8" ht="15" customHeight="1" x14ac:dyDescent="0.45">
      <c r="B9" s="117" t="s">
        <v>81</v>
      </c>
      <c r="C9" s="118">
        <v>114271</v>
      </c>
      <c r="D9" s="119">
        <f t="shared" ref="D9:D19" si="0">C9/$C$20</f>
        <v>0.13139747878191338</v>
      </c>
      <c r="E9" s="120">
        <v>733.06881699999076</v>
      </c>
      <c r="F9" s="119">
        <f t="shared" ref="F9:F19" si="1">E9/$E$20</f>
        <v>0.11291571381611218</v>
      </c>
      <c r="G9" s="75"/>
      <c r="H9" s="75"/>
    </row>
    <row r="10" spans="2:8" ht="15" customHeight="1" x14ac:dyDescent="0.45">
      <c r="B10" s="117" t="s">
        <v>82</v>
      </c>
      <c r="C10" s="118">
        <v>106120</v>
      </c>
      <c r="D10" s="119">
        <f t="shared" si="0"/>
        <v>0.12202483962104688</v>
      </c>
      <c r="E10" s="120">
        <v>680.62780599997836</v>
      </c>
      <c r="F10" s="119">
        <f t="shared" si="1"/>
        <v>0.1048381444897592</v>
      </c>
      <c r="G10" s="75"/>
      <c r="H10" s="75"/>
    </row>
    <row r="11" spans="2:8" ht="15" customHeight="1" x14ac:dyDescent="0.45">
      <c r="B11" s="117" t="s">
        <v>83</v>
      </c>
      <c r="C11" s="118">
        <v>87903</v>
      </c>
      <c r="D11" s="119">
        <f t="shared" si="0"/>
        <v>0.10107754878636339</v>
      </c>
      <c r="E11" s="120">
        <v>654.94914000000222</v>
      </c>
      <c r="F11" s="119">
        <f t="shared" si="1"/>
        <v>0.10088282019551512</v>
      </c>
      <c r="G11" s="75"/>
      <c r="H11" s="75"/>
    </row>
    <row r="12" spans="2:8" ht="15" customHeight="1" x14ac:dyDescent="0.45">
      <c r="B12" s="117" t="s">
        <v>84</v>
      </c>
      <c r="C12" s="118">
        <v>85579</v>
      </c>
      <c r="D12" s="119">
        <f t="shared" si="0"/>
        <v>9.8405236995190062E-2</v>
      </c>
      <c r="E12" s="120">
        <v>474.10826600004259</v>
      </c>
      <c r="F12" s="119">
        <f t="shared" si="1"/>
        <v>7.3027623109925124E-2</v>
      </c>
      <c r="G12" s="75"/>
      <c r="H12" s="75"/>
    </row>
    <row r="13" spans="2:8" ht="15" customHeight="1" x14ac:dyDescent="0.45">
      <c r="B13" s="117" t="s">
        <v>85</v>
      </c>
      <c r="C13" s="118">
        <v>84346</v>
      </c>
      <c r="D13" s="119">
        <f t="shared" si="0"/>
        <v>9.6987439904606287E-2</v>
      </c>
      <c r="E13" s="120">
        <v>523.98929100004739</v>
      </c>
      <c r="F13" s="119">
        <f t="shared" si="1"/>
        <v>8.0710873867752608E-2</v>
      </c>
      <c r="G13" s="75"/>
      <c r="H13" s="75"/>
    </row>
    <row r="14" spans="2:8" ht="15" customHeight="1" x14ac:dyDescent="0.45">
      <c r="B14" s="117" t="s">
        <v>86</v>
      </c>
      <c r="C14" s="118">
        <v>71843</v>
      </c>
      <c r="D14" s="119">
        <f t="shared" si="0"/>
        <v>8.2610540453212117E-2</v>
      </c>
      <c r="E14" s="120">
        <v>486.00329400001476</v>
      </c>
      <c r="F14" s="119">
        <f t="shared" si="1"/>
        <v>7.4859832510095967E-2</v>
      </c>
      <c r="G14" s="75"/>
      <c r="H14" s="75"/>
    </row>
    <row r="15" spans="2:8" ht="15" customHeight="1" x14ac:dyDescent="0.45">
      <c r="B15" s="117" t="s">
        <v>87</v>
      </c>
      <c r="C15" s="118">
        <v>65418</v>
      </c>
      <c r="D15" s="119">
        <f t="shared" si="0"/>
        <v>7.5222587243965744E-2</v>
      </c>
      <c r="E15" s="120">
        <v>794.98446299997511</v>
      </c>
      <c r="F15" s="119">
        <f t="shared" si="1"/>
        <v>0.1224526756979242</v>
      </c>
      <c r="G15" s="75"/>
      <c r="H15" s="75"/>
    </row>
    <row r="16" spans="2:8" ht="15" customHeight="1" x14ac:dyDescent="0.45">
      <c r="B16" s="117" t="s">
        <v>88</v>
      </c>
      <c r="C16" s="118">
        <v>56791</v>
      </c>
      <c r="D16" s="119">
        <f t="shared" si="0"/>
        <v>6.5302607113822769E-2</v>
      </c>
      <c r="E16" s="120">
        <v>490.80281799998914</v>
      </c>
      <c r="F16" s="119">
        <f t="shared" si="1"/>
        <v>7.5599110550393062E-2</v>
      </c>
      <c r="G16" s="75"/>
      <c r="H16" s="75"/>
    </row>
    <row r="17" spans="2:9" ht="15" customHeight="1" x14ac:dyDescent="0.45">
      <c r="B17" s="117" t="s">
        <v>89</v>
      </c>
      <c r="C17" s="118">
        <v>47647</v>
      </c>
      <c r="D17" s="119">
        <f t="shared" si="0"/>
        <v>5.4788141098982474E-2</v>
      </c>
      <c r="E17" s="120">
        <v>209.39349400000521</v>
      </c>
      <c r="F17" s="119">
        <f t="shared" si="1"/>
        <v>3.2253200920781613E-2</v>
      </c>
      <c r="G17" s="75"/>
      <c r="H17" s="75"/>
    </row>
    <row r="18" spans="2:9" ht="15" customHeight="1" x14ac:dyDescent="0.45">
      <c r="B18" s="117" t="s">
        <v>90</v>
      </c>
      <c r="C18" s="118">
        <v>25838</v>
      </c>
      <c r="D18" s="119">
        <f t="shared" si="0"/>
        <v>2.971049572303627E-2</v>
      </c>
      <c r="E18" s="120">
        <v>130.26947899999971</v>
      </c>
      <c r="F18" s="119">
        <f t="shared" si="1"/>
        <v>2.0065607578201198E-2</v>
      </c>
      <c r="G18" s="75"/>
      <c r="H18" s="75"/>
    </row>
    <row r="19" spans="2:9" ht="15" customHeight="1" x14ac:dyDescent="0.45">
      <c r="B19" s="117" t="s">
        <v>91</v>
      </c>
      <c r="C19" s="242">
        <v>695</v>
      </c>
      <c r="D19" s="119">
        <f t="shared" si="0"/>
        <v>7.9916381018307176E-4</v>
      </c>
      <c r="E19" s="120">
        <v>155.21577500000018</v>
      </c>
      <c r="F19" s="119">
        <f t="shared" si="1"/>
        <v>2.3908123798486846E-2</v>
      </c>
      <c r="G19" s="75"/>
      <c r="H19" s="75"/>
    </row>
    <row r="20" spans="2:9" ht="15" customHeight="1" x14ac:dyDescent="0.45">
      <c r="B20" s="64" t="s">
        <v>56</v>
      </c>
      <c r="C20" s="243">
        <f>SUM(C8:C19)</f>
        <v>869659</v>
      </c>
      <c r="D20" s="122"/>
      <c r="E20" s="244">
        <f>SUM(E8:E19)</f>
        <v>6492.1771490000328</v>
      </c>
      <c r="F20" s="122"/>
      <c r="G20" s="75"/>
      <c r="H20" s="75"/>
    </row>
    <row r="21" spans="2:9" ht="14.65" customHeight="1" x14ac:dyDescent="0.45">
      <c r="B21" s="75"/>
      <c r="C21" s="134"/>
      <c r="D21" s="134"/>
      <c r="E21" s="134"/>
      <c r="F21" s="134"/>
      <c r="G21" s="75"/>
      <c r="H21" s="75"/>
    </row>
    <row r="22" spans="2:9" ht="15.75" x14ac:dyDescent="0.45">
      <c r="B22" s="81" t="s">
        <v>92</v>
      </c>
      <c r="C22" s="134"/>
      <c r="D22" s="134"/>
      <c r="E22" s="134"/>
      <c r="F22" s="134"/>
      <c r="G22" s="75"/>
      <c r="H22" s="75"/>
    </row>
    <row r="23" spans="2:9" ht="15.75" x14ac:dyDescent="0.45">
      <c r="B23" s="81" t="s">
        <v>93</v>
      </c>
      <c r="C23" s="134"/>
      <c r="D23" s="134"/>
      <c r="E23" s="134"/>
      <c r="F23" s="134"/>
      <c r="G23" s="75"/>
      <c r="H23" s="75"/>
      <c r="I23" s="6"/>
    </row>
    <row r="24" spans="2:9" x14ac:dyDescent="0.45">
      <c r="B24" s="77"/>
      <c r="C24" s="134"/>
      <c r="D24" s="134"/>
      <c r="E24" s="134"/>
      <c r="F24" s="134"/>
      <c r="G24" s="75"/>
      <c r="H24" s="75"/>
      <c r="I24" s="6"/>
    </row>
    <row r="25" spans="2:9" ht="15.75" x14ac:dyDescent="0.5">
      <c r="B25" s="102" t="s">
        <v>43</v>
      </c>
      <c r="C25" s="75"/>
      <c r="D25" s="75"/>
      <c r="E25" s="75"/>
      <c r="F25" s="75"/>
      <c r="G25" s="75"/>
      <c r="H25" s="75"/>
      <c r="I25" s="8"/>
    </row>
    <row r="26" spans="2:9" x14ac:dyDescent="0.45">
      <c r="B26" s="75"/>
      <c r="C26" s="75"/>
      <c r="D26" s="75"/>
      <c r="E26" s="75"/>
      <c r="F26" s="75"/>
      <c r="G26" s="75"/>
      <c r="H26" s="75"/>
      <c r="I26" s="8"/>
    </row>
    <row r="27" spans="2:9" x14ac:dyDescent="0.45">
      <c r="C27" s="13"/>
      <c r="D27" s="13"/>
      <c r="E27" s="13"/>
      <c r="I27" s="57"/>
    </row>
    <row r="28" spans="2:9" x14ac:dyDescent="0.45">
      <c r="I28" s="57"/>
    </row>
  </sheetData>
  <hyperlinks>
    <hyperlink ref="B25" location="Information!A1" display="Return to information tab" xr:uid="{87FA4544-A875-4B9C-8A08-FD46B7E1674E}"/>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13E73-E6AB-49AE-9E41-FAB3558688BA}">
  <sheetPr>
    <tabColor rgb="FF109DC1"/>
  </sheetPr>
  <dimension ref="B5:S73"/>
  <sheetViews>
    <sheetView showGridLines="0" zoomScaleNormal="100" workbookViewId="0"/>
  </sheetViews>
  <sheetFormatPr defaultRowHeight="14.25" x14ac:dyDescent="0.45"/>
  <cols>
    <col min="1" max="1" width="2.265625" customWidth="1"/>
    <col min="2" max="2" width="26.1328125" customWidth="1"/>
    <col min="3" max="3" width="16.73046875" customWidth="1"/>
    <col min="4" max="4" width="15.86328125" customWidth="1"/>
    <col min="5" max="5" width="15.265625" customWidth="1"/>
    <col min="6" max="6" width="15.3984375" customWidth="1"/>
    <col min="7" max="9" width="15.265625" customWidth="1"/>
    <col min="10" max="10" width="15.73046875" customWidth="1"/>
    <col min="11" max="11" width="20.3984375" customWidth="1"/>
    <col min="12" max="12" width="26.265625" customWidth="1"/>
    <col min="13" max="13" width="16.265625" customWidth="1"/>
    <col min="14" max="14" width="16" customWidth="1"/>
    <col min="15" max="15" width="16.86328125" customWidth="1"/>
    <col min="16" max="16" width="21.86328125" customWidth="1"/>
    <col min="17" max="17" width="18.86328125" customWidth="1"/>
    <col min="18" max="18" width="16.86328125" customWidth="1"/>
    <col min="19" max="19" width="15.59765625" customWidth="1"/>
    <col min="20" max="20" width="22.265625" customWidth="1"/>
    <col min="21" max="21" width="29" customWidth="1"/>
    <col min="22" max="22" width="25" customWidth="1"/>
    <col min="23" max="23" width="23.73046875" customWidth="1"/>
    <col min="24" max="24" width="31.3984375" customWidth="1"/>
  </cols>
  <sheetData>
    <row r="5" spans="2:11" ht="18" x14ac:dyDescent="0.45">
      <c r="B5" s="124" t="s">
        <v>94</v>
      </c>
    </row>
    <row r="6" spans="2:11" ht="15.75" x14ac:dyDescent="0.45">
      <c r="B6" s="92"/>
    </row>
    <row r="7" spans="2:11" ht="15.75" x14ac:dyDescent="0.45">
      <c r="B7" s="135" t="s">
        <v>508</v>
      </c>
    </row>
    <row r="8" spans="2:11" ht="15.75" x14ac:dyDescent="0.5">
      <c r="B8" s="60" t="s">
        <v>95</v>
      </c>
    </row>
    <row r="9" spans="2:11" ht="15.75" x14ac:dyDescent="0.5">
      <c r="B9" s="60" t="s">
        <v>96</v>
      </c>
    </row>
    <row r="10" spans="2:11" x14ac:dyDescent="0.45">
      <c r="B10" s="8"/>
    </row>
    <row r="11" spans="2:11" x14ac:dyDescent="0.45">
      <c r="B11" s="8"/>
      <c r="H11" s="41"/>
    </row>
    <row r="13" spans="2:11" x14ac:dyDescent="0.45">
      <c r="J13" s="47"/>
      <c r="K13" s="47"/>
    </row>
    <row r="14" spans="2:11" x14ac:dyDescent="0.45">
      <c r="J14" s="47"/>
      <c r="K14" s="47"/>
    </row>
    <row r="15" spans="2:11" x14ac:dyDescent="0.45">
      <c r="J15" s="47"/>
      <c r="K15" s="47"/>
    </row>
    <row r="16" spans="2:11" x14ac:dyDescent="0.45">
      <c r="J16" s="47"/>
      <c r="K16" s="47"/>
    </row>
    <row r="17" spans="10:11" x14ac:dyDescent="0.45">
      <c r="J17" s="47"/>
      <c r="K17" s="47"/>
    </row>
    <row r="18" spans="10:11" x14ac:dyDescent="0.45">
      <c r="J18" s="47"/>
      <c r="K18" s="47"/>
    </row>
    <row r="19" spans="10:11" x14ac:dyDescent="0.45">
      <c r="J19" s="47"/>
      <c r="K19" s="47"/>
    </row>
    <row r="20" spans="10:11" x14ac:dyDescent="0.45">
      <c r="J20" s="47"/>
      <c r="K20" s="47"/>
    </row>
    <row r="21" spans="10:11" x14ac:dyDescent="0.45">
      <c r="J21" s="47"/>
      <c r="K21" s="47"/>
    </row>
    <row r="22" spans="10:11" x14ac:dyDescent="0.45">
      <c r="J22" s="47"/>
      <c r="K22" s="47"/>
    </row>
    <row r="23" spans="10:11" x14ac:dyDescent="0.45">
      <c r="J23" s="47"/>
      <c r="K23" s="47"/>
    </row>
    <row r="24" spans="10:11" x14ac:dyDescent="0.45">
      <c r="J24" s="47"/>
      <c r="K24" s="47"/>
    </row>
    <row r="50" spans="2:19" x14ac:dyDescent="0.45">
      <c r="B50" s="34"/>
      <c r="C50" s="33"/>
      <c r="D50" s="33"/>
      <c r="E50" s="33"/>
      <c r="F50" s="33"/>
      <c r="G50" s="33"/>
      <c r="H50" s="33"/>
      <c r="I50" s="33"/>
      <c r="J50" s="33"/>
      <c r="K50" s="33"/>
      <c r="L50" s="33"/>
    </row>
    <row r="51" spans="2:19" ht="47.25" x14ac:dyDescent="0.5">
      <c r="B51" s="245" t="s">
        <v>75</v>
      </c>
      <c r="C51" s="136" t="s">
        <v>505</v>
      </c>
      <c r="D51" s="136" t="s">
        <v>506</v>
      </c>
      <c r="E51" s="136" t="s">
        <v>97</v>
      </c>
      <c r="F51" s="136" t="s">
        <v>98</v>
      </c>
      <c r="G51" s="136" t="s">
        <v>99</v>
      </c>
      <c r="H51" s="136" t="s">
        <v>100</v>
      </c>
      <c r="I51" s="136" t="s">
        <v>101</v>
      </c>
      <c r="J51" s="136" t="s">
        <v>102</v>
      </c>
      <c r="K51" s="136" t="s">
        <v>503</v>
      </c>
      <c r="L51" s="136" t="s">
        <v>504</v>
      </c>
      <c r="M51" s="136" t="s">
        <v>103</v>
      </c>
      <c r="N51" s="161" t="s">
        <v>104</v>
      </c>
      <c r="O51" s="80"/>
      <c r="P51" s="80"/>
    </row>
    <row r="52" spans="2:19" ht="15.75" x14ac:dyDescent="0.5">
      <c r="B52" s="149" t="s">
        <v>80</v>
      </c>
      <c r="C52" s="137">
        <v>121591</v>
      </c>
      <c r="D52" s="138">
        <v>502.48481599999678</v>
      </c>
      <c r="E52" s="139">
        <v>450</v>
      </c>
      <c r="F52" s="140">
        <v>4.0226499999999978</v>
      </c>
      <c r="G52" s="137">
        <v>94</v>
      </c>
      <c r="H52" s="138">
        <v>1.1761200000000001</v>
      </c>
      <c r="I52" s="137">
        <v>1</v>
      </c>
      <c r="J52" s="141">
        <v>7.5000000000000002E-4</v>
      </c>
      <c r="K52" s="142">
        <v>4</v>
      </c>
      <c r="L52" s="143">
        <v>0.13668</v>
      </c>
      <c r="M52" s="144">
        <f t="shared" ref="M52:M63" si="0">C52+E52+G52+I52+K52</f>
        <v>122140</v>
      </c>
      <c r="N52" s="145">
        <f t="shared" ref="N52:N63" si="1">D52+F52+H52+J52+L52</f>
        <v>507.8210159999968</v>
      </c>
      <c r="O52" s="80"/>
      <c r="P52" s="80"/>
    </row>
    <row r="53" spans="2:19" ht="15.75" x14ac:dyDescent="0.5">
      <c r="B53" s="149" t="s">
        <v>81</v>
      </c>
      <c r="C53" s="137">
        <v>113634</v>
      </c>
      <c r="D53" s="138">
        <v>458.11767699998194</v>
      </c>
      <c r="E53" s="146">
        <v>80</v>
      </c>
      <c r="F53" s="140">
        <v>0.52146999999999999</v>
      </c>
      <c r="G53" s="137">
        <v>20</v>
      </c>
      <c r="H53" s="138">
        <v>0.38021000000000005</v>
      </c>
      <c r="I53" s="137">
        <v>14</v>
      </c>
      <c r="J53" s="141">
        <v>1.7749999999999998E-2</v>
      </c>
      <c r="K53" s="142">
        <v>1</v>
      </c>
      <c r="L53" s="143">
        <v>1.4E-2</v>
      </c>
      <c r="M53" s="144">
        <f t="shared" si="0"/>
        <v>113749</v>
      </c>
      <c r="N53" s="145">
        <f t="shared" si="1"/>
        <v>459.05110699998193</v>
      </c>
      <c r="O53" s="80"/>
      <c r="P53" s="80"/>
    </row>
    <row r="54" spans="2:19" ht="15.75" x14ac:dyDescent="0.5">
      <c r="B54" s="149" t="s">
        <v>82</v>
      </c>
      <c r="C54" s="137">
        <v>104780</v>
      </c>
      <c r="D54" s="138">
        <v>426.00999399998364</v>
      </c>
      <c r="E54" s="146">
        <v>718</v>
      </c>
      <c r="F54" s="147">
        <v>4.614670000000002</v>
      </c>
      <c r="G54" s="137">
        <v>8</v>
      </c>
      <c r="H54" s="138">
        <v>0.16012000000000001</v>
      </c>
      <c r="I54" s="137">
        <v>0</v>
      </c>
      <c r="J54" s="141">
        <v>0</v>
      </c>
      <c r="K54" s="148">
        <v>0</v>
      </c>
      <c r="L54" s="143">
        <v>0</v>
      </c>
      <c r="M54" s="144">
        <f t="shared" si="0"/>
        <v>105506</v>
      </c>
      <c r="N54" s="145">
        <f t="shared" si="1"/>
        <v>430.78478399998363</v>
      </c>
      <c r="O54" s="80"/>
      <c r="P54" s="80"/>
    </row>
    <row r="55" spans="2:19" ht="15.75" x14ac:dyDescent="0.5">
      <c r="B55" s="149" t="s">
        <v>83</v>
      </c>
      <c r="C55" s="137">
        <v>87035</v>
      </c>
      <c r="D55" s="138">
        <v>356.6843550000429</v>
      </c>
      <c r="E55" s="137">
        <v>222</v>
      </c>
      <c r="F55" s="140">
        <v>2.0618499999999993</v>
      </c>
      <c r="G55" s="137">
        <v>12</v>
      </c>
      <c r="H55" s="138">
        <v>0.2155</v>
      </c>
      <c r="I55" s="137">
        <v>5</v>
      </c>
      <c r="J55" s="141">
        <v>3.7499999999999999E-3</v>
      </c>
      <c r="K55" s="148">
        <v>1</v>
      </c>
      <c r="L55" s="143">
        <v>0.05</v>
      </c>
      <c r="M55" s="144">
        <f t="shared" si="0"/>
        <v>87275</v>
      </c>
      <c r="N55" s="145">
        <f t="shared" si="1"/>
        <v>359.01545500004295</v>
      </c>
      <c r="O55" s="80"/>
      <c r="P55" s="80"/>
    </row>
    <row r="56" spans="2:19" ht="15.75" x14ac:dyDescent="0.5">
      <c r="B56" s="149" t="s">
        <v>84</v>
      </c>
      <c r="C56" s="137">
        <v>84738</v>
      </c>
      <c r="D56" s="138">
        <v>315.61840100003036</v>
      </c>
      <c r="E56" s="137">
        <v>341</v>
      </c>
      <c r="F56" s="140">
        <v>3.3543099999999999</v>
      </c>
      <c r="G56" s="137">
        <v>38</v>
      </c>
      <c r="H56" s="138">
        <v>0.51682000000000006</v>
      </c>
      <c r="I56" s="137">
        <v>13</v>
      </c>
      <c r="J56" s="141">
        <v>1.6939999999999997E-2</v>
      </c>
      <c r="K56" s="142">
        <v>2</v>
      </c>
      <c r="L56" s="143">
        <v>6.0999999999999999E-2</v>
      </c>
      <c r="M56" s="144">
        <f t="shared" si="0"/>
        <v>85132</v>
      </c>
      <c r="N56" s="145">
        <f t="shared" si="1"/>
        <v>319.56747100003031</v>
      </c>
      <c r="O56" s="80"/>
      <c r="P56" s="80"/>
    </row>
    <row r="57" spans="2:19" ht="15.75" x14ac:dyDescent="0.5">
      <c r="B57" s="149" t="s">
        <v>85</v>
      </c>
      <c r="C57" s="137">
        <v>83150</v>
      </c>
      <c r="D57" s="138">
        <v>330.7611490000308</v>
      </c>
      <c r="E57" s="146">
        <v>461</v>
      </c>
      <c r="F57" s="140">
        <v>4.3288099999999998</v>
      </c>
      <c r="G57" s="137">
        <v>29</v>
      </c>
      <c r="H57" s="138">
        <v>0.65818499999999991</v>
      </c>
      <c r="I57" s="137">
        <v>2</v>
      </c>
      <c r="J57" s="141">
        <v>1.75E-3</v>
      </c>
      <c r="K57" s="142">
        <v>1</v>
      </c>
      <c r="L57" s="143">
        <v>3.3000000000000002E-2</v>
      </c>
      <c r="M57" s="144">
        <f t="shared" si="0"/>
        <v>83643</v>
      </c>
      <c r="N57" s="145">
        <f t="shared" si="1"/>
        <v>335.78289400003081</v>
      </c>
      <c r="O57" s="80"/>
      <c r="P57" s="80"/>
    </row>
    <row r="58" spans="2:19" ht="15.75" x14ac:dyDescent="0.5">
      <c r="B58" s="149" t="s">
        <v>86</v>
      </c>
      <c r="C58" s="137">
        <v>71150</v>
      </c>
      <c r="D58" s="251">
        <v>296.31638400000963</v>
      </c>
      <c r="E58" s="146">
        <v>116</v>
      </c>
      <c r="F58" s="140">
        <v>0.98420000000000007</v>
      </c>
      <c r="G58" s="142">
        <v>16</v>
      </c>
      <c r="H58" s="138">
        <v>0.18590999999999999</v>
      </c>
      <c r="I58" s="137">
        <v>6</v>
      </c>
      <c r="J58" s="141">
        <v>9.219999999999999E-3</v>
      </c>
      <c r="K58" s="142">
        <v>1</v>
      </c>
      <c r="L58" s="143">
        <v>2.5000000000000001E-2</v>
      </c>
      <c r="M58" s="144">
        <f t="shared" si="0"/>
        <v>71289</v>
      </c>
      <c r="N58" s="145">
        <f t="shared" si="1"/>
        <v>297.5207140000096</v>
      </c>
      <c r="O58" s="80"/>
      <c r="P58" s="80"/>
    </row>
    <row r="59" spans="2:19" ht="15.75" x14ac:dyDescent="0.5">
      <c r="B59" s="149" t="s">
        <v>87</v>
      </c>
      <c r="C59" s="137">
        <v>61437</v>
      </c>
      <c r="D59" s="138">
        <v>252.41827800001846</v>
      </c>
      <c r="E59" s="146">
        <v>2490</v>
      </c>
      <c r="F59" s="140">
        <v>28.08889999999991</v>
      </c>
      <c r="G59" s="137">
        <v>211</v>
      </c>
      <c r="H59" s="138">
        <v>4.5442199999999993</v>
      </c>
      <c r="I59" s="137">
        <v>2</v>
      </c>
      <c r="J59" s="141">
        <v>1.5E-3</v>
      </c>
      <c r="K59" s="142">
        <v>1</v>
      </c>
      <c r="L59" s="143">
        <v>0.05</v>
      </c>
      <c r="M59" s="144">
        <f t="shared" si="0"/>
        <v>64141</v>
      </c>
      <c r="N59" s="145">
        <f t="shared" si="1"/>
        <v>285.1028980000184</v>
      </c>
      <c r="O59" s="80"/>
      <c r="P59" s="80"/>
    </row>
    <row r="60" spans="2:19" ht="15.75" x14ac:dyDescent="0.5">
      <c r="B60" s="149" t="s">
        <v>88</v>
      </c>
      <c r="C60" s="137">
        <v>55593</v>
      </c>
      <c r="D60" s="138">
        <v>217.95889999999028</v>
      </c>
      <c r="E60" s="146">
        <v>342</v>
      </c>
      <c r="F60" s="140">
        <v>3.2118399999999996</v>
      </c>
      <c r="G60" s="137">
        <v>206</v>
      </c>
      <c r="H60" s="138">
        <v>3.8070880000000011</v>
      </c>
      <c r="I60" s="142">
        <v>37</v>
      </c>
      <c r="J60" s="141">
        <v>6.1749999999999999E-2</v>
      </c>
      <c r="K60" s="142">
        <v>0</v>
      </c>
      <c r="L60" s="143">
        <v>0</v>
      </c>
      <c r="M60" s="144">
        <f t="shared" si="0"/>
        <v>56178</v>
      </c>
      <c r="N60" s="145">
        <f t="shared" si="1"/>
        <v>225.03957799999026</v>
      </c>
      <c r="O60" s="80"/>
      <c r="P60" s="80"/>
    </row>
    <row r="61" spans="2:19" ht="15.75" x14ac:dyDescent="0.5">
      <c r="B61" s="149" t="s">
        <v>89</v>
      </c>
      <c r="C61" s="137">
        <v>47304</v>
      </c>
      <c r="D61" s="138">
        <v>159.8937640000099</v>
      </c>
      <c r="E61" s="137">
        <v>183</v>
      </c>
      <c r="F61" s="140">
        <v>1.6637999999999997</v>
      </c>
      <c r="G61" s="137">
        <v>7</v>
      </c>
      <c r="H61" s="138">
        <v>9.7000000000000003E-2</v>
      </c>
      <c r="I61" s="137">
        <v>1</v>
      </c>
      <c r="J61" s="141">
        <v>6.0999999999999997E-4</v>
      </c>
      <c r="K61" s="142">
        <v>0</v>
      </c>
      <c r="L61" s="143">
        <v>0</v>
      </c>
      <c r="M61" s="144">
        <f t="shared" si="0"/>
        <v>47495</v>
      </c>
      <c r="N61" s="145">
        <f t="shared" si="1"/>
        <v>161.65517400000991</v>
      </c>
      <c r="O61" s="80"/>
      <c r="P61" s="80"/>
    </row>
    <row r="62" spans="2:19" s="21" customFormat="1" ht="15.75" x14ac:dyDescent="0.5">
      <c r="B62" s="149" t="s">
        <v>90</v>
      </c>
      <c r="C62" s="137">
        <v>25692</v>
      </c>
      <c r="D62" s="251">
        <v>102.30364299999849</v>
      </c>
      <c r="E62" s="137">
        <v>10</v>
      </c>
      <c r="F62" s="140">
        <v>7.1199999999999999E-2</v>
      </c>
      <c r="G62" s="137">
        <v>0</v>
      </c>
      <c r="H62" s="138">
        <v>0</v>
      </c>
      <c r="I62" s="142">
        <v>2</v>
      </c>
      <c r="J62" s="141">
        <v>4.2500000000000003E-3</v>
      </c>
      <c r="K62" s="142">
        <v>0</v>
      </c>
      <c r="L62" s="143">
        <v>0</v>
      </c>
      <c r="M62" s="144">
        <f t="shared" si="0"/>
        <v>25704</v>
      </c>
      <c r="N62" s="145">
        <f t="shared" si="1"/>
        <v>102.37909299999849</v>
      </c>
      <c r="O62" s="70"/>
      <c r="P62" s="70"/>
      <c r="S62"/>
    </row>
    <row r="63" spans="2:19" ht="15.75" x14ac:dyDescent="0.5">
      <c r="B63" s="252" t="s">
        <v>105</v>
      </c>
      <c r="C63" s="150">
        <v>466</v>
      </c>
      <c r="D63" s="151">
        <v>5.4356099999999961</v>
      </c>
      <c r="E63" s="150">
        <v>12</v>
      </c>
      <c r="F63" s="152">
        <v>6.5500000000000003E-2</v>
      </c>
      <c r="G63" s="150">
        <v>11</v>
      </c>
      <c r="H63" s="151">
        <v>0.27910000000000001</v>
      </c>
      <c r="I63" s="150">
        <v>1</v>
      </c>
      <c r="J63" s="153">
        <v>2E-3</v>
      </c>
      <c r="K63" s="154">
        <v>0</v>
      </c>
      <c r="L63" s="155">
        <v>0</v>
      </c>
      <c r="M63" s="144">
        <f t="shared" si="0"/>
        <v>490</v>
      </c>
      <c r="N63" s="145">
        <f t="shared" si="1"/>
        <v>5.7822099999999956</v>
      </c>
      <c r="O63" s="80"/>
      <c r="P63" s="80"/>
    </row>
    <row r="64" spans="2:19" ht="15.75" x14ac:dyDescent="0.5">
      <c r="B64" s="162" t="s">
        <v>56</v>
      </c>
      <c r="C64" s="157">
        <f t="shared" ref="C64:N64" si="2">SUM(C52:C63)</f>
        <v>856570</v>
      </c>
      <c r="D64" s="158">
        <f t="shared" si="2"/>
        <v>3424.0029710000927</v>
      </c>
      <c r="E64" s="157">
        <f t="shared" si="2"/>
        <v>5425</v>
      </c>
      <c r="F64" s="158">
        <f t="shared" si="2"/>
        <v>52.989199999999911</v>
      </c>
      <c r="G64" s="157">
        <f t="shared" si="2"/>
        <v>652</v>
      </c>
      <c r="H64" s="158">
        <f t="shared" si="2"/>
        <v>12.020273</v>
      </c>
      <c r="I64" s="157">
        <f t="shared" si="2"/>
        <v>84</v>
      </c>
      <c r="J64" s="158">
        <f t="shared" si="2"/>
        <v>0.12027</v>
      </c>
      <c r="K64" s="157">
        <f t="shared" si="2"/>
        <v>11</v>
      </c>
      <c r="L64" s="158">
        <f t="shared" si="2"/>
        <v>0.36968000000000006</v>
      </c>
      <c r="M64" s="157">
        <f t="shared" si="2"/>
        <v>862742</v>
      </c>
      <c r="N64" s="334">
        <f t="shared" si="2"/>
        <v>3489.5023940000933</v>
      </c>
      <c r="O64" s="159"/>
      <c r="P64" s="80"/>
    </row>
    <row r="65" spans="2:16" ht="15.75" x14ac:dyDescent="0.5">
      <c r="B65" s="80"/>
      <c r="C65" s="80"/>
      <c r="D65" s="80"/>
      <c r="E65" s="80"/>
      <c r="F65" s="80"/>
      <c r="G65" s="80"/>
      <c r="H65" s="80"/>
      <c r="I65" s="80"/>
      <c r="J65" s="80"/>
      <c r="K65" s="80"/>
      <c r="L65" s="80"/>
      <c r="M65" s="159"/>
      <c r="N65" s="80"/>
      <c r="O65" s="80"/>
      <c r="P65" s="80"/>
    </row>
    <row r="66" spans="2:16" ht="15.75" x14ac:dyDescent="0.5">
      <c r="B66" s="102" t="s">
        <v>43</v>
      </c>
      <c r="C66" s="80"/>
      <c r="D66" s="80"/>
      <c r="E66" s="80"/>
      <c r="F66" s="80"/>
      <c r="G66" s="80"/>
      <c r="H66" s="80"/>
      <c r="I66" s="80"/>
      <c r="J66" s="80"/>
      <c r="K66" s="80"/>
      <c r="L66" s="80"/>
      <c r="M66" s="80"/>
      <c r="N66" s="80"/>
      <c r="O66" s="80"/>
      <c r="P66" s="80"/>
    </row>
    <row r="67" spans="2:16" ht="15.75" x14ac:dyDescent="0.5">
      <c r="B67" s="80"/>
      <c r="C67" s="80"/>
      <c r="D67" s="80"/>
      <c r="E67" s="80"/>
      <c r="F67" s="80"/>
      <c r="G67" s="80"/>
      <c r="H67" s="80"/>
      <c r="I67" s="80"/>
      <c r="J67" s="80"/>
      <c r="K67" s="80"/>
      <c r="L67" s="80"/>
      <c r="M67" s="80"/>
      <c r="N67" s="80"/>
      <c r="O67" s="80"/>
      <c r="P67" s="80"/>
    </row>
    <row r="68" spans="2:16" ht="15.75" x14ac:dyDescent="0.5">
      <c r="B68" s="80"/>
      <c r="C68" s="80"/>
      <c r="D68" s="80"/>
      <c r="E68" s="80"/>
      <c r="F68" s="80"/>
      <c r="G68" s="80"/>
      <c r="H68" s="80"/>
      <c r="I68" s="80"/>
      <c r="J68" s="80"/>
      <c r="K68" s="80"/>
      <c r="L68" s="80"/>
      <c r="M68" s="80"/>
      <c r="N68" s="80"/>
      <c r="O68" s="80"/>
      <c r="P68" s="80"/>
    </row>
    <row r="69" spans="2:16" ht="15.75" x14ac:dyDescent="0.5">
      <c r="B69" s="80"/>
      <c r="C69" s="80"/>
      <c r="D69" s="80"/>
      <c r="E69" s="80"/>
      <c r="F69" s="80"/>
      <c r="G69" s="80"/>
      <c r="H69" s="80"/>
      <c r="I69" s="80"/>
      <c r="J69" s="80"/>
      <c r="K69" s="80"/>
      <c r="L69" s="80"/>
      <c r="M69" s="80"/>
      <c r="N69" s="80"/>
      <c r="O69" s="80"/>
      <c r="P69" s="80"/>
    </row>
    <row r="70" spans="2:16" ht="15.75" x14ac:dyDescent="0.5">
      <c r="B70" s="80"/>
      <c r="C70" s="80"/>
      <c r="D70" s="80"/>
      <c r="E70" s="80"/>
      <c r="F70" s="80"/>
      <c r="G70" s="80"/>
      <c r="H70" s="80"/>
      <c r="I70" s="80"/>
      <c r="J70" s="80"/>
      <c r="K70" s="80"/>
      <c r="L70" s="80"/>
      <c r="M70" s="80"/>
      <c r="N70" s="80"/>
      <c r="O70" s="80"/>
      <c r="P70" s="80"/>
    </row>
    <row r="71" spans="2:16" ht="15.75" x14ac:dyDescent="0.5">
      <c r="B71" s="80"/>
      <c r="C71" s="80"/>
      <c r="D71" s="80"/>
      <c r="E71" s="80"/>
      <c r="F71" s="80"/>
      <c r="G71" s="80"/>
      <c r="H71" s="80"/>
      <c r="I71" s="80"/>
      <c r="J71" s="80"/>
      <c r="K71" s="80"/>
      <c r="L71" s="80"/>
      <c r="M71" s="80"/>
      <c r="N71" s="80"/>
      <c r="O71" s="80"/>
      <c r="P71" s="80"/>
    </row>
    <row r="72" spans="2:16" ht="15.75" x14ac:dyDescent="0.5">
      <c r="B72" s="80"/>
      <c r="C72" s="80"/>
      <c r="D72" s="80"/>
      <c r="E72" s="80"/>
      <c r="F72" s="80"/>
      <c r="G72" s="80"/>
      <c r="H72" s="80"/>
      <c r="I72" s="80"/>
      <c r="J72" s="80"/>
      <c r="K72" s="80"/>
      <c r="L72" s="80"/>
      <c r="M72" s="80"/>
      <c r="N72" s="80"/>
      <c r="O72" s="80"/>
      <c r="P72" s="80"/>
    </row>
    <row r="73" spans="2:16" ht="15.75" x14ac:dyDescent="0.5">
      <c r="B73" s="80"/>
      <c r="C73" s="80"/>
      <c r="D73" s="80"/>
      <c r="E73" s="80"/>
      <c r="F73" s="80"/>
      <c r="G73" s="80"/>
      <c r="H73" s="80"/>
      <c r="I73" s="80"/>
      <c r="J73" s="80"/>
      <c r="K73" s="80"/>
      <c r="L73" s="80"/>
      <c r="M73" s="80"/>
      <c r="N73" s="80"/>
      <c r="O73" s="80"/>
      <c r="P73" s="80"/>
    </row>
  </sheetData>
  <hyperlinks>
    <hyperlink ref="B66" location="Information!A1" display="Return to information tab" xr:uid="{AA07392F-1FAA-4256-B218-18FD3E83E075}"/>
  </hyperlinks>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Select_x0020_Content_x0020_Type_x0020_Above xmlns="0ce99671-f09b-4148-8a46-ffda6f023446" xsi:nil="true"/>
    <Classification xmlns="0ce99671-f09b-4148-8a46-ffda6f023446">Unclassified</Classification>
    <_ip_UnifiedCompliancePolicyProperties xmlns="http://schemas.microsoft.com/sharepoint/v3" xsi:nil="true"/>
    <Descriptor xmlns="0ce99671-f09b-4148-8a46-ffda6f023446" xsi:nil="true"/>
  </documentManagement>
</p:properties>
</file>

<file path=customXml/item2.xml><?xml version="1.0" encoding="utf-8"?>
<sisl xmlns:xsd="http://www.w3.org/2001/XMLSchema" xmlns:xsi="http://www.w3.org/2001/XMLSchema-instance" xmlns="http://www.boldonjames.com/2008/01/sie/internal/label" sislVersion="0" policy="973096ae-7329-4b3b-9368-47aeba6959e1" origin="userSelected"/>
</file>

<file path=customXml/item3.xml><?xml version="1.0" encoding="utf-8"?>
<ct:contentTypeSchema xmlns:ct="http://schemas.microsoft.com/office/2006/metadata/contentType" xmlns:ma="http://schemas.microsoft.com/office/2006/metadata/properties/metaAttributes" ct:_="" ma:_="" ma:contentTypeName="Select Content Type" ma:contentTypeID="0x010100225A259685941848877D3B9290CD743E00530BE65E8B5B0F4B89D2A91415F264B8" ma:contentTypeVersion="13" ma:contentTypeDescription="Select Content Type from drop-down above" ma:contentTypeScope="" ma:versionID="14b5351daa457ee272052448e545c8af">
  <xsd:schema xmlns:xsd="http://www.w3.org/2001/XMLSchema" xmlns:xs="http://www.w3.org/2001/XMLSchema" xmlns:p="http://schemas.microsoft.com/office/2006/metadata/properties" xmlns:ns1="http://schemas.microsoft.com/sharepoint/v3" xmlns:ns2="0ce99671-f09b-4148-8a46-ffda6f023446" targetNamespace="http://schemas.microsoft.com/office/2006/metadata/properties" ma:root="true" ma:fieldsID="222345d7bcdbb2d5752409d25c051294" ns1:_="" ns2:_="">
    <xsd:import namespace="http://schemas.microsoft.com/sharepoint/v3"/>
    <xsd:import namespace="0ce99671-f09b-4148-8a46-ffda6f023446"/>
    <xsd:element name="properties">
      <xsd:complexType>
        <xsd:sequence>
          <xsd:element name="documentManagement">
            <xsd:complexType>
              <xsd:all>
                <xsd:element ref="ns2:Select_x0020_Content_x0020_Type_x0020_Above" minOccurs="0"/>
                <xsd:element ref="ns2:Classification" minOccurs="0"/>
                <xsd:element ref="ns2:Descriptor" minOccurs="0"/>
                <xsd:element ref="ns2:SharedWithUsers" minOccurs="0"/>
                <xsd:element ref="ns2:SharedWithDetail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e99671-f09b-4148-8a46-ffda6f023446" elementFormDefault="qualified">
    <xsd:import namespace="http://schemas.microsoft.com/office/2006/documentManagement/types"/>
    <xsd:import namespace="http://schemas.microsoft.com/office/infopath/2007/PartnerControls"/>
    <xsd:element name="Select_x0020_Content_x0020_Type_x0020_Above" ma:index="1" nillable="true" ma:displayName="Select Content Type Above" ma:description="Ensure you select the correct Content Type" ma:hidden="true" ma:internalName="Select_x0020_Content_x0020_Type_x0020_Above" ma:readOnly="false">
      <xsd:simpleType>
        <xsd:restriction base="dms:Text">
          <xsd:maxLength value="1"/>
        </xsd:restriction>
      </xsd:simpleType>
    </xsd:element>
    <xsd:element name="Classification" ma:index="3"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4"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B980A4-9C2F-469A-806F-08D6A398175E}">
  <ds:schemaRef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http://schemas.microsoft.com/office/2006/metadata/properties"/>
    <ds:schemaRef ds:uri="http://schemas.microsoft.com/office/infopath/2007/PartnerControls"/>
    <ds:schemaRef ds:uri="0ce99671-f09b-4148-8a46-ffda6f023446"/>
    <ds:schemaRef ds:uri="http://schemas.microsoft.com/sharepoint/v3"/>
    <ds:schemaRef ds:uri="http://www.w3.org/XML/1998/namespace"/>
  </ds:schemaRefs>
</ds:datastoreItem>
</file>

<file path=customXml/itemProps2.xml><?xml version="1.0" encoding="utf-8"?>
<ds:datastoreItem xmlns:ds="http://schemas.openxmlformats.org/officeDocument/2006/customXml" ds:itemID="{9F335755-3C93-4724-885E-D2C4AF8FDB0B}">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D0B0F48F-0BA3-4D28-A171-316292DA5F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ce99671-f09b-4148-8a46-ffda6f0234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592AEDC-57F6-4796-990A-3EAACB635A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20</vt:i4>
      </vt:variant>
    </vt:vector>
  </HeadingPairs>
  <TitlesOfParts>
    <vt:vector size="64" baseType="lpstr">
      <vt:lpstr>Information</vt:lpstr>
      <vt:lpstr>Scheme Years</vt:lpstr>
      <vt:lpstr>Fig 2.1</vt:lpstr>
      <vt:lpstr>Fig 2.2</vt:lpstr>
      <vt:lpstr>Fig 2.3</vt:lpstr>
      <vt:lpstr>Fig 2.4</vt:lpstr>
      <vt:lpstr>Fig 2.5</vt:lpstr>
      <vt:lpstr>Fig 2.6</vt:lpstr>
      <vt:lpstr>Fig 2.7</vt:lpstr>
      <vt:lpstr>Fig 2.8</vt:lpstr>
      <vt:lpstr>Fig 2.9</vt:lpstr>
      <vt:lpstr>Fig 3.1</vt:lpstr>
      <vt:lpstr>Fig 3.2</vt:lpstr>
      <vt:lpstr>Fig 3.3</vt:lpstr>
      <vt:lpstr>Fig 3.4</vt:lpstr>
      <vt:lpstr>Fig 3.5</vt:lpstr>
      <vt:lpstr>Fig 3.6</vt:lpstr>
      <vt:lpstr>Fig 3.7</vt:lpstr>
      <vt:lpstr>Fig 3.8</vt:lpstr>
      <vt:lpstr>Fig 3.9</vt:lpstr>
      <vt:lpstr>Fig 4.1</vt:lpstr>
      <vt:lpstr>Fig 4.2</vt:lpstr>
      <vt:lpstr>Fig 4.3</vt:lpstr>
      <vt:lpstr>Fig 4.4</vt:lpstr>
      <vt:lpstr>Fig 4.5</vt:lpstr>
      <vt:lpstr>Fig 4.6</vt:lpstr>
      <vt:lpstr>Fig 5.1</vt:lpstr>
      <vt:lpstr>Fig 5.2</vt:lpstr>
      <vt:lpstr>Fig 5.3</vt:lpstr>
      <vt:lpstr>Fig 5.4</vt:lpstr>
      <vt:lpstr>Fig 5.5</vt:lpstr>
      <vt:lpstr>Fig 5.6</vt:lpstr>
      <vt:lpstr>Fig 5.7</vt:lpstr>
      <vt:lpstr>Fig 6.1</vt:lpstr>
      <vt:lpstr>Fig 6.2</vt:lpstr>
      <vt:lpstr>Fig 6.3</vt:lpstr>
      <vt:lpstr>Fig 6.4</vt:lpstr>
      <vt:lpstr>Fig A1.1</vt:lpstr>
      <vt:lpstr>Fig A1.2</vt:lpstr>
      <vt:lpstr>Fig A2.1</vt:lpstr>
      <vt:lpstr>Fig A3.1</vt:lpstr>
      <vt:lpstr>Fig A3.2</vt:lpstr>
      <vt:lpstr>Fig A3.3</vt:lpstr>
      <vt:lpstr>Fig A4.1</vt:lpstr>
      <vt:lpstr>'Fig 4.1'!_ftn1</vt:lpstr>
      <vt:lpstr>'Fig 4.1'!_ftnref1</vt:lpstr>
      <vt:lpstr>'Fig 4.2'!_ftnref1</vt:lpstr>
      <vt:lpstr>'Fig 4.3'!_ftnref1</vt:lpstr>
      <vt:lpstr>'Fig 4.4'!_ftnref1</vt:lpstr>
      <vt:lpstr>'Fig 4.5'!_ftnref1</vt:lpstr>
      <vt:lpstr>'Fig 4.6'!_ftnref1</vt:lpstr>
      <vt:lpstr>'Fig 5.1'!_ftnref1</vt:lpstr>
      <vt:lpstr>'Fig 5.3'!_ftnref1</vt:lpstr>
      <vt:lpstr>'Fig 5.4'!_ftnref1</vt:lpstr>
      <vt:lpstr>'Fig 5.6'!_ftnref1</vt:lpstr>
      <vt:lpstr>'Fig 5.7'!_Toc84002021</vt:lpstr>
      <vt:lpstr>'Fig 6.1'!_Toc84002021</vt:lpstr>
      <vt:lpstr>'Fig 6.4'!_Toc84002021</vt:lpstr>
      <vt:lpstr>'Fig A1.1'!_Toc84002021</vt:lpstr>
      <vt:lpstr>'Fig A1.2'!_Toc84002021</vt:lpstr>
      <vt:lpstr>'Fig A2.1'!_Toc84002021</vt:lpstr>
      <vt:lpstr>'Fig A3.1'!_Toc84002021</vt:lpstr>
      <vt:lpstr>'Fig A3.2'!_Toc84002021</vt:lpstr>
      <vt:lpstr>'Fig A3.3'!_Toc84002021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Feed-in Tariffs Annual Report Scheme Year 15 Dataset</dc:title>
  <dc:subject/>
  <dc:creator/>
  <cp:keywords/>
  <dc:description/>
  <cp:lastModifiedBy/>
  <cp:revision>1</cp:revision>
  <dcterms:created xsi:type="dcterms:W3CDTF">2025-12-10T12:15:44Z</dcterms:created>
  <dcterms:modified xsi:type="dcterms:W3CDTF">2025-12-23T09:42:18Z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0x010100225A259685941848877D3B9290CD743E00530BE65E8B5B0F4B89D2A91415F264B8</vt:lpwstr>
  </property>
  <property fmtid="{D5CDD505-2E9C-101B-9397-08002B2CF9AE}" pid="3" name="MSIP_Label_5aee3434-f7af-4edb-a29e-2a21d151ac0d_Enabled">
    <vt:lpwstr>true</vt:lpwstr>
  </property>
  <property fmtid="{D5CDD505-2E9C-101B-9397-08002B2CF9AE}" pid="4" name="MSIP_Label_5aee3434-f7af-4edb-a29e-2a21d151ac0d_SetDate">
    <vt:lpwstr>2025-12-19T11:31:01Z</vt:lpwstr>
  </property>
  <property fmtid="{D5CDD505-2E9C-101B-9397-08002B2CF9AE}" pid="5" name="MSIP_Label_5aee3434-f7af-4edb-a29e-2a21d151ac0d_Method">
    <vt:lpwstr>Privileged</vt:lpwstr>
  </property>
  <property fmtid="{D5CDD505-2E9C-101B-9397-08002B2CF9AE}" pid="6" name="MSIP_Label_5aee3434-f7af-4edb-a29e-2a21d151ac0d_Name">
    <vt:lpwstr>OFFICIAL -</vt:lpwstr>
  </property>
  <property fmtid="{D5CDD505-2E9C-101B-9397-08002B2CF9AE}" pid="7" name="MSIP_Label_5aee3434-f7af-4edb-a29e-2a21d151ac0d_SiteId">
    <vt:lpwstr>185562ad-39bc-4840-8e40-be6216340c52</vt:lpwstr>
  </property>
  <property fmtid="{D5CDD505-2E9C-101B-9397-08002B2CF9AE}" pid="8" name="MSIP_Label_5aee3434-f7af-4edb-a29e-2a21d151ac0d_ActionId">
    <vt:lpwstr>73d93481-2dc5-4857-b52d-6fec4e10453c</vt:lpwstr>
  </property>
  <property fmtid="{D5CDD505-2E9C-101B-9397-08002B2CF9AE}" pid="9" name="MSIP_Label_5aee3434-f7af-4edb-a29e-2a21d151ac0d_ContentBits">
    <vt:lpwstr>3</vt:lpwstr>
  </property>
  <property fmtid="{D5CDD505-2E9C-101B-9397-08002B2CF9AE}" pid="10" name="MSIP_Label_5aee3434-f7af-4edb-a29e-2a21d151ac0d_Tag">
    <vt:lpwstr>10, 0, 1, 1</vt:lpwstr>
  </property>
</Properties>
</file>