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fileSharing readOnlyRecommended="1"/>
  <workbookPr showInkAnnotation="0"/>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P15a/"/>
    </mc:Choice>
  </mc:AlternateContent>
  <xr:revisionPtr revIDLastSave="0" documentId="8_{683DDEC9-DC0E-49F0-9738-0FECA49FDD87}" xr6:coauthVersionLast="47" xr6:coauthVersionMax="47" xr10:uidLastSave="{00000000-0000-0000-0000-000000000000}"/>
  <bookViews>
    <workbookView xWindow="28680" yWindow="-120" windowWidth="29040" windowHeight="1584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e ECO" sheetId="18" r:id="rId11"/>
    <sheet name="3f WHD" sheetId="17" r:id="rId12"/>
    <sheet name="3g AAHEDC" sheetId="21" r:id="rId13"/>
    <sheet name="3h Losses" sheetId="34" r:id="rId14"/>
    <sheet name="3i New FIT methodology" sheetId="45" r:id="rId15"/>
    <sheet name="3j GGL" sheetId="47" r:id="rId16"/>
    <sheet name="3k NCC" sheetId="4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Hlk184116902" localSheetId="1">Notes!$D$147</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22" l="1"/>
  <c r="AE93" i="22"/>
  <c r="AF93" i="22"/>
  <c r="AG93" i="22"/>
  <c r="AH93" i="22"/>
  <c r="AI93" i="22"/>
  <c r="AJ93" i="22"/>
  <c r="AM93" i="22"/>
  <c r="AN93" i="22"/>
  <c r="AO93" i="22"/>
  <c r="AP93" i="22"/>
  <c r="AQ93" i="22"/>
  <c r="AR93" i="22"/>
  <c r="AS93" i="22"/>
  <c r="AT93" i="22"/>
  <c r="AU93" i="22"/>
  <c r="AV93" i="22"/>
  <c r="AW93" i="22"/>
  <c r="AX93" i="22"/>
  <c r="AY93" i="22"/>
  <c r="AZ93" i="22"/>
  <c r="BA93" i="22"/>
  <c r="BB93" i="22"/>
  <c r="BC93" i="22"/>
  <c r="BD93" i="22"/>
  <c r="BE93" i="22"/>
  <c r="BF93" i="22"/>
  <c r="AD94" i="22"/>
  <c r="AE94" i="22"/>
  <c r="AF94" i="22"/>
  <c r="AG94" i="22"/>
  <c r="AH94" i="22"/>
  <c r="AI94" i="22"/>
  <c r="AJ94" i="22"/>
  <c r="AM94" i="22"/>
  <c r="AN94" i="22"/>
  <c r="AO94" i="22"/>
  <c r="AP94" i="22"/>
  <c r="AQ94" i="22"/>
  <c r="AR94" i="22"/>
  <c r="AS94" i="22"/>
  <c r="AT94" i="22"/>
  <c r="AU94" i="22"/>
  <c r="AV94" i="22"/>
  <c r="AW94" i="22"/>
  <c r="AX94" i="22"/>
  <c r="AY94" i="22"/>
  <c r="AZ94" i="22"/>
  <c r="BA94" i="22"/>
  <c r="BB94" i="22"/>
  <c r="BC94" i="22"/>
  <c r="BD94" i="22"/>
  <c r="BE94" i="22"/>
  <c r="BF94" i="22"/>
  <c r="AD95" i="22"/>
  <c r="AE95" i="22"/>
  <c r="AF95" i="22"/>
  <c r="AG95" i="22"/>
  <c r="AH95" i="22"/>
  <c r="AI95" i="22"/>
  <c r="AJ95" i="22"/>
  <c r="AM95" i="22"/>
  <c r="AN95" i="22"/>
  <c r="AO95" i="22"/>
  <c r="AP95" i="22"/>
  <c r="AQ95" i="22"/>
  <c r="AR95" i="22"/>
  <c r="AS95" i="22"/>
  <c r="AT95" i="22"/>
  <c r="AU95" i="22"/>
  <c r="AV95" i="22"/>
  <c r="AW95" i="22"/>
  <c r="AX95" i="22"/>
  <c r="AY95" i="22"/>
  <c r="AZ95" i="22"/>
  <c r="BA95" i="22"/>
  <c r="BB95" i="22"/>
  <c r="BC95" i="22"/>
  <c r="BD95" i="22"/>
  <c r="BE95" i="22"/>
  <c r="BF95" i="22"/>
  <c r="AD96" i="22"/>
  <c r="AE96" i="22"/>
  <c r="AF96" i="22"/>
  <c r="AG96" i="22"/>
  <c r="AH96" i="22"/>
  <c r="AI96" i="22"/>
  <c r="AJ96" i="22"/>
  <c r="AM96" i="22"/>
  <c r="AN96" i="22"/>
  <c r="AO96" i="22"/>
  <c r="AP96" i="22"/>
  <c r="AQ96" i="22"/>
  <c r="AR96" i="22"/>
  <c r="AS96" i="22"/>
  <c r="AT96" i="22"/>
  <c r="AU96" i="22"/>
  <c r="AV96" i="22"/>
  <c r="AW96" i="22"/>
  <c r="AX96" i="22"/>
  <c r="AY96" i="22"/>
  <c r="AZ96" i="22"/>
  <c r="BA96" i="22"/>
  <c r="BB96" i="22"/>
  <c r="BC96" i="22"/>
  <c r="BD96" i="22"/>
  <c r="BE96" i="22"/>
  <c r="BF96" i="22"/>
  <c r="AD97" i="22"/>
  <c r="AE97" i="22"/>
  <c r="AF97" i="22"/>
  <c r="AG97" i="22"/>
  <c r="AH97" i="22"/>
  <c r="AI97" i="22"/>
  <c r="AJ97" i="22"/>
  <c r="AM97" i="22"/>
  <c r="AN97" i="22"/>
  <c r="AO97" i="22"/>
  <c r="AP97" i="22"/>
  <c r="AQ97" i="22"/>
  <c r="AR97" i="22"/>
  <c r="AS97" i="22"/>
  <c r="AT97" i="22"/>
  <c r="AU97" i="22"/>
  <c r="AV97" i="22"/>
  <c r="AW97" i="22"/>
  <c r="AX97" i="22"/>
  <c r="AY97" i="22"/>
  <c r="AZ97" i="22"/>
  <c r="BA97" i="22"/>
  <c r="BB97" i="22"/>
  <c r="BC97" i="22"/>
  <c r="BD97" i="22"/>
  <c r="BE97" i="22"/>
  <c r="BF97" i="22"/>
  <c r="AD98" i="22"/>
  <c r="AE98" i="22"/>
  <c r="AF98" i="22"/>
  <c r="AG98" i="22"/>
  <c r="AH98" i="22"/>
  <c r="AI98" i="22"/>
  <c r="AJ98" i="22"/>
  <c r="AM98" i="22"/>
  <c r="AN98" i="22"/>
  <c r="AO98" i="22"/>
  <c r="AP98" i="22"/>
  <c r="AQ98" i="22"/>
  <c r="AR98" i="22"/>
  <c r="AS98" i="22"/>
  <c r="AT98" i="22"/>
  <c r="AU98" i="22"/>
  <c r="AV98" i="22"/>
  <c r="AW98" i="22"/>
  <c r="AX98" i="22"/>
  <c r="AY98" i="22"/>
  <c r="AZ98" i="22"/>
  <c r="BA98" i="22"/>
  <c r="BB98" i="22"/>
  <c r="BC98" i="22"/>
  <c r="BD98" i="22"/>
  <c r="BE98" i="22"/>
  <c r="BF98" i="22"/>
  <c r="AD99" i="22"/>
  <c r="AE99" i="22"/>
  <c r="AF99" i="22"/>
  <c r="AG99" i="22"/>
  <c r="AH99" i="22"/>
  <c r="AI99" i="22"/>
  <c r="AJ99" i="22"/>
  <c r="AM99" i="22"/>
  <c r="AN99" i="22"/>
  <c r="AO99" i="22"/>
  <c r="AP99" i="22"/>
  <c r="AQ99" i="22"/>
  <c r="AR99" i="22"/>
  <c r="AS99" i="22"/>
  <c r="AT99" i="22"/>
  <c r="AU99" i="22"/>
  <c r="AV99" i="22"/>
  <c r="AW99" i="22"/>
  <c r="AX99" i="22"/>
  <c r="AY99" i="22"/>
  <c r="AZ99" i="22"/>
  <c r="BA99" i="22"/>
  <c r="BB99" i="22"/>
  <c r="BC99" i="22"/>
  <c r="BD99" i="22"/>
  <c r="BE99" i="22"/>
  <c r="BF99" i="22"/>
  <c r="AD100" i="22"/>
  <c r="AE100" i="22"/>
  <c r="AF100" i="22"/>
  <c r="AG100" i="22"/>
  <c r="AH100" i="22"/>
  <c r="AI100" i="22"/>
  <c r="AJ100" i="22"/>
  <c r="AM100" i="22"/>
  <c r="AN100" i="22"/>
  <c r="AO100" i="22"/>
  <c r="AP100" i="22"/>
  <c r="AQ100" i="22"/>
  <c r="AR100" i="22"/>
  <c r="AS100" i="22"/>
  <c r="AT100" i="22"/>
  <c r="AU100" i="22"/>
  <c r="AV100" i="22"/>
  <c r="AW100" i="22"/>
  <c r="AX100" i="22"/>
  <c r="AY100" i="22"/>
  <c r="AZ100" i="22"/>
  <c r="BA100" i="22"/>
  <c r="BB100" i="22"/>
  <c r="BC100" i="22"/>
  <c r="BD100" i="22"/>
  <c r="BE100" i="22"/>
  <c r="BF100" i="22"/>
  <c r="AD101" i="22"/>
  <c r="AE101" i="22"/>
  <c r="AF101" i="22"/>
  <c r="AG101" i="22"/>
  <c r="AH101" i="22"/>
  <c r="AI101" i="22"/>
  <c r="AJ101" i="22"/>
  <c r="AM101" i="22"/>
  <c r="AN101" i="22"/>
  <c r="AO101" i="22"/>
  <c r="AP101" i="22"/>
  <c r="AQ101" i="22"/>
  <c r="AR101" i="22"/>
  <c r="AS101" i="22"/>
  <c r="AT101" i="22"/>
  <c r="AU101" i="22"/>
  <c r="AV101" i="22"/>
  <c r="AW101" i="22"/>
  <c r="AX101" i="22"/>
  <c r="AY101" i="22"/>
  <c r="AZ101" i="22"/>
  <c r="BA101" i="22"/>
  <c r="BB101" i="22"/>
  <c r="BC101" i="22"/>
  <c r="BD101" i="22"/>
  <c r="BE101" i="22"/>
  <c r="BF101" i="22"/>
  <c r="AD102" i="22"/>
  <c r="AE102" i="22"/>
  <c r="AF102" i="22"/>
  <c r="AG102" i="22"/>
  <c r="AH102" i="22"/>
  <c r="AI102" i="22"/>
  <c r="AJ102" i="22"/>
  <c r="AM102" i="22"/>
  <c r="AN102" i="22"/>
  <c r="AO102" i="22"/>
  <c r="AP102" i="22"/>
  <c r="AQ102" i="22"/>
  <c r="AR102" i="22"/>
  <c r="AS102" i="22"/>
  <c r="AT102" i="22"/>
  <c r="AU102" i="22"/>
  <c r="AV102" i="22"/>
  <c r="AW102" i="22"/>
  <c r="AX102" i="22"/>
  <c r="AY102" i="22"/>
  <c r="AZ102" i="22"/>
  <c r="BA102" i="22"/>
  <c r="BB102" i="22"/>
  <c r="BC102" i="22"/>
  <c r="BD102" i="22"/>
  <c r="BE102" i="22"/>
  <c r="BF102" i="22"/>
  <c r="AD103" i="22"/>
  <c r="AE103" i="22"/>
  <c r="AF103" i="22"/>
  <c r="AG103" i="22"/>
  <c r="AH103" i="22"/>
  <c r="AI103" i="22"/>
  <c r="AJ103" i="22"/>
  <c r="AM103" i="22"/>
  <c r="AN103" i="22"/>
  <c r="AO103" i="22"/>
  <c r="AP103" i="22"/>
  <c r="AQ103" i="22"/>
  <c r="AR103" i="22"/>
  <c r="AS103" i="22"/>
  <c r="AT103" i="22"/>
  <c r="AU103" i="22"/>
  <c r="AV103" i="22"/>
  <c r="AW103" i="22"/>
  <c r="AX103" i="22"/>
  <c r="AY103" i="22"/>
  <c r="AZ103" i="22"/>
  <c r="BA103" i="22"/>
  <c r="BB103" i="22"/>
  <c r="BC103" i="22"/>
  <c r="BD103" i="22"/>
  <c r="BE103" i="22"/>
  <c r="BF103" i="22"/>
  <c r="AD104" i="22"/>
  <c r="AE104" i="22"/>
  <c r="AF104" i="22"/>
  <c r="AG104" i="22"/>
  <c r="AH104" i="22"/>
  <c r="AI104" i="22"/>
  <c r="AJ104" i="22"/>
  <c r="AM104" i="22"/>
  <c r="AN104" i="22"/>
  <c r="AO104" i="22"/>
  <c r="AP104" i="22"/>
  <c r="AQ104" i="22"/>
  <c r="AR104" i="22"/>
  <c r="AS104" i="22"/>
  <c r="AT104" i="22"/>
  <c r="AU104" i="22"/>
  <c r="AV104" i="22"/>
  <c r="AW104" i="22"/>
  <c r="AX104" i="22"/>
  <c r="AY104" i="22"/>
  <c r="AZ104" i="22"/>
  <c r="BA104" i="22"/>
  <c r="BB104" i="22"/>
  <c r="BC104" i="22"/>
  <c r="BD104" i="22"/>
  <c r="BE104" i="22"/>
  <c r="BF104" i="22"/>
  <c r="AD105" i="22"/>
  <c r="AE105" i="22"/>
  <c r="AF105" i="22"/>
  <c r="AG105" i="22"/>
  <c r="AH105" i="22"/>
  <c r="AI105" i="22"/>
  <c r="AJ105" i="22"/>
  <c r="AM105" i="22"/>
  <c r="AN105" i="22"/>
  <c r="AO105" i="22"/>
  <c r="AP105" i="22"/>
  <c r="AQ105" i="22"/>
  <c r="AR105" i="22"/>
  <c r="AS105" i="22"/>
  <c r="AT105" i="22"/>
  <c r="AU105" i="22"/>
  <c r="AV105" i="22"/>
  <c r="AW105" i="22"/>
  <c r="AX105" i="22"/>
  <c r="AY105" i="22"/>
  <c r="AZ105" i="22"/>
  <c r="BA105" i="22"/>
  <c r="BB105" i="22"/>
  <c r="BC105" i="22"/>
  <c r="BD105" i="22"/>
  <c r="BE105" i="22"/>
  <c r="BF105" i="22"/>
  <c r="H26" i="22"/>
  <c r="I26" i="22"/>
  <c r="J26" i="22"/>
  <c r="K26" i="22"/>
  <c r="L26" i="22"/>
  <c r="M26" i="22"/>
  <c r="N26" i="22"/>
  <c r="H20" i="22"/>
  <c r="I20" i="22"/>
  <c r="J20" i="22"/>
  <c r="K20" i="22"/>
  <c r="L20" i="22"/>
  <c r="M20" i="22"/>
  <c r="N20" i="22"/>
  <c r="O20" i="22"/>
  <c r="O26" i="22"/>
  <c r="Q26" i="22"/>
  <c r="R26" i="22"/>
  <c r="S26" i="22"/>
  <c r="T26" i="22"/>
  <c r="U26" i="22"/>
  <c r="V26" i="22"/>
  <c r="W26" i="22"/>
  <c r="Q20" i="22"/>
  <c r="R20" i="22"/>
  <c r="S20" i="22"/>
  <c r="T20" i="22"/>
  <c r="U20" i="22"/>
  <c r="V20" i="22"/>
  <c r="W20" i="22"/>
  <c r="X20" i="22"/>
  <c r="X26" i="22"/>
  <c r="Z26" i="22"/>
  <c r="AA26" i="22"/>
  <c r="AB26" i="22"/>
  <c r="AC26" i="22"/>
  <c r="AD26" i="22"/>
  <c r="AD92" i="22" s="1"/>
  <c r="AE26" i="22"/>
  <c r="AE92" i="22" s="1"/>
  <c r="AF26" i="22"/>
  <c r="AF92" i="22" s="1"/>
  <c r="AG26" i="22"/>
  <c r="AG92" i="22" s="1"/>
  <c r="AH26" i="22"/>
  <c r="AH92" i="22" s="1"/>
  <c r="AI26" i="22"/>
  <c r="AI92" i="22" s="1"/>
  <c r="Z20" i="22"/>
  <c r="AA20" i="22"/>
  <c r="AB20" i="22"/>
  <c r="AC20" i="22"/>
  <c r="AD20" i="22"/>
  <c r="AE20" i="22"/>
  <c r="AF20" i="22"/>
  <c r="AG20" i="22"/>
  <c r="AH20" i="22"/>
  <c r="AI20" i="22"/>
  <c r="AC223" i="45"/>
  <c r="M149" i="45"/>
  <c r="AC92" i="22"/>
  <c r="Z92" i="22"/>
  <c r="AA92" i="22"/>
  <c r="AB92" i="22"/>
  <c r="Z15" i="22"/>
  <c r="Y53" i="42" s="1"/>
  <c r="Z17" i="22"/>
  <c r="Y55" i="42" s="1"/>
  <c r="Z18" i="22"/>
  <c r="Y56" i="42" s="1"/>
  <c r="Z19" i="22"/>
  <c r="Z21" i="22"/>
  <c r="Y59" i="42" s="1"/>
  <c r="Z23" i="22"/>
  <c r="Y61" i="42" s="1"/>
  <c r="Z24" i="22"/>
  <c r="Y62" i="42" s="1"/>
  <c r="Z25" i="22"/>
  <c r="Z58" i="22" s="1"/>
  <c r="Z27" i="22"/>
  <c r="Y65" i="42" s="1"/>
  <c r="Z28" i="22"/>
  <c r="Z29" i="22"/>
  <c r="Y67" i="42" s="1"/>
  <c r="Z65" i="22" l="1"/>
  <c r="Z63" i="22"/>
  <c r="Z57" i="22"/>
  <c r="Z55" i="22"/>
  <c r="Y66" i="42"/>
  <c r="Y43" i="42"/>
  <c r="Z42" i="22"/>
  <c r="Z50" i="22"/>
  <c r="Z43" i="22"/>
  <c r="Z51" i="22"/>
  <c r="Z44" i="22"/>
  <c r="Z52" i="22"/>
  <c r="Z45" i="22"/>
  <c r="Z53" i="22"/>
  <c r="Z46" i="22"/>
  <c r="Z47" i="22"/>
  <c r="Z40" i="22"/>
  <c r="Z48" i="22"/>
  <c r="Z41" i="22"/>
  <c r="Z49" i="22"/>
  <c r="Z64" i="22"/>
  <c r="Z56" i="22"/>
  <c r="Z62" i="22"/>
  <c r="Z54" i="22"/>
  <c r="Z61" i="22"/>
  <c r="Z60" i="22"/>
  <c r="Z67" i="22"/>
  <c r="Z59" i="22"/>
  <c r="Z66" i="22"/>
  <c r="Y63" i="42" l="1"/>
  <c r="Y57" i="42"/>
  <c r="AD81" i="22"/>
  <c r="AD89" i="22"/>
  <c r="AD85" i="22"/>
  <c r="AD88" i="22"/>
  <c r="AD84" i="22"/>
  <c r="AD86" i="22"/>
  <c r="AD79" i="22"/>
  <c r="AD91" i="22"/>
  <c r="AD87" i="22"/>
  <c r="AD78" i="22"/>
  <c r="AD82" i="22"/>
  <c r="AD80" i="22"/>
  <c r="AD90" i="22"/>
  <c r="AD83" i="22"/>
  <c r="AE81" i="22"/>
  <c r="AE89" i="22"/>
  <c r="AE83" i="22"/>
  <c r="AE82" i="22"/>
  <c r="AE90" i="22"/>
  <c r="AE91" i="22"/>
  <c r="AE88" i="22"/>
  <c r="AE85" i="22"/>
  <c r="AE87" i="22"/>
  <c r="AE84" i="22"/>
  <c r="AE79" i="22"/>
  <c r="AE80" i="22"/>
  <c r="AE86" i="22"/>
  <c r="AB81" i="22"/>
  <c r="AB89" i="22"/>
  <c r="AB82" i="22"/>
  <c r="AB90" i="22"/>
  <c r="AB83" i="22"/>
  <c r="AB91" i="22"/>
  <c r="AB84" i="22"/>
  <c r="AB78" i="22"/>
  <c r="AB85" i="22"/>
  <c r="AB86" i="22"/>
  <c r="AB79" i="22"/>
  <c r="AB80" i="22"/>
  <c r="AB87" i="22"/>
  <c r="AB88" i="22"/>
  <c r="AA78" i="22"/>
  <c r="AH79" i="22"/>
  <c r="AH87" i="22"/>
  <c r="AH91" i="22"/>
  <c r="AH80" i="22"/>
  <c r="AH88" i="22"/>
  <c r="AH78" i="22"/>
  <c r="AH81" i="22"/>
  <c r="AH89" i="22"/>
  <c r="AH85" i="22"/>
  <c r="AH82" i="22"/>
  <c r="AH90" i="22"/>
  <c r="AH86" i="22"/>
  <c r="AH83" i="22"/>
  <c r="AH84" i="22"/>
  <c r="Z84" i="22"/>
  <c r="Z78" i="22"/>
  <c r="Z85" i="22"/>
  <c r="Z86" i="22"/>
  <c r="Z79" i="22"/>
  <c r="Z87" i="22"/>
  <c r="Z80" i="22"/>
  <c r="Z88" i="22"/>
  <c r="Z81" i="22"/>
  <c r="Z89" i="22"/>
  <c r="Z82" i="22"/>
  <c r="Z83" i="22"/>
  <c r="Z90" i="22"/>
  <c r="Z91" i="22"/>
  <c r="AG90" i="22"/>
  <c r="AG81" i="22"/>
  <c r="AG85" i="22"/>
  <c r="AG89" i="22"/>
  <c r="AG86" i="22"/>
  <c r="AG83" i="22"/>
  <c r="AG80" i="22"/>
  <c r="AG78" i="22"/>
  <c r="AG87" i="22"/>
  <c r="AG88" i="22"/>
  <c r="AG82" i="22"/>
  <c r="AG79" i="22"/>
  <c r="AG91" i="22"/>
  <c r="AG84" i="22"/>
  <c r="Z96" i="22"/>
  <c r="Z104" i="22"/>
  <c r="Z97" i="22"/>
  <c r="Z105" i="22"/>
  <c r="Z98" i="22"/>
  <c r="Z99" i="22"/>
  <c r="Z100" i="22"/>
  <c r="Z93" i="22"/>
  <c r="Z101" i="22"/>
  <c r="Z102" i="22"/>
  <c r="Z103" i="22"/>
  <c r="Z94" i="22"/>
  <c r="Z95" i="22"/>
  <c r="AB93" i="22"/>
  <c r="AB101" i="22"/>
  <c r="AB94" i="22"/>
  <c r="AB102" i="22"/>
  <c r="AB95" i="22"/>
  <c r="AB103" i="22"/>
  <c r="AB96" i="22"/>
  <c r="AB104" i="22"/>
  <c r="AB97" i="22"/>
  <c r="AB105" i="22"/>
  <c r="AB98" i="22"/>
  <c r="AB99" i="22"/>
  <c r="AB100" i="22"/>
  <c r="AF84" i="22"/>
  <c r="AF85" i="22"/>
  <c r="AF78" i="22"/>
  <c r="AF82" i="22"/>
  <c r="AF86" i="22"/>
  <c r="AF80" i="22"/>
  <c r="AF79" i="22"/>
  <c r="AF87" i="22"/>
  <c r="AF88" i="22"/>
  <c r="AF83" i="22"/>
  <c r="AF81" i="22"/>
  <c r="AF89" i="22"/>
  <c r="AF90" i="22"/>
  <c r="AF91" i="22"/>
  <c r="AK19" i="48"/>
  <c r="AL19" i="48"/>
  <c r="AM19" i="48"/>
  <c r="AN19" i="48"/>
  <c r="AO19" i="48"/>
  <c r="AP19" i="48"/>
  <c r="AQ19" i="48"/>
  <c r="AR19" i="48"/>
  <c r="AS19" i="48"/>
  <c r="AT19" i="48"/>
  <c r="AU19" i="48"/>
  <c r="AV19" i="48"/>
  <c r="AW19" i="48"/>
  <c r="AX19" i="48"/>
  <c r="AY19" i="48"/>
  <c r="AZ19" i="48"/>
  <c r="BA19" i="48"/>
  <c r="BB19" i="48"/>
  <c r="BC19" i="48"/>
  <c r="BD19" i="48"/>
  <c r="BE19" i="48"/>
  <c r="BF19" i="48"/>
  <c r="AJ19" i="48"/>
  <c r="AJ20" i="22" s="1"/>
  <c r="Y64" i="42" l="1"/>
  <c r="Y58" i="42"/>
  <c r="AJ26" i="22"/>
  <c r="AJ92" i="22" s="1"/>
  <c r="AW20" i="22"/>
  <c r="AW26" i="22"/>
  <c r="AW92" i="22" s="1"/>
  <c r="AZ26" i="22"/>
  <c r="AZ92" i="22" s="1"/>
  <c r="AZ20" i="22"/>
  <c r="AQ26" i="22"/>
  <c r="AQ92" i="22" s="1"/>
  <c r="AQ20" i="22"/>
  <c r="AL26" i="22"/>
  <c r="AL20" i="22"/>
  <c r="AR26" i="22"/>
  <c r="AR92" i="22" s="1"/>
  <c r="AR20" i="22"/>
  <c r="AY26" i="22"/>
  <c r="AY92" i="22" s="1"/>
  <c r="AY20" i="22"/>
  <c r="BF20" i="22"/>
  <c r="BF26" i="22"/>
  <c r="BF92" i="22" s="1"/>
  <c r="AX20" i="22"/>
  <c r="AX26" i="22"/>
  <c r="AX92" i="22" s="1"/>
  <c r="AP20" i="22"/>
  <c r="AP26" i="22"/>
  <c r="AP92" i="22" s="1"/>
  <c r="BE20" i="22"/>
  <c r="BE26" i="22"/>
  <c r="BE92" i="22" s="1"/>
  <c r="AO20" i="22"/>
  <c r="AO26" i="22"/>
  <c r="AO92" i="22" s="1"/>
  <c r="BD20" i="22"/>
  <c r="BD26" i="22"/>
  <c r="BD92" i="22" s="1"/>
  <c r="AV20" i="22"/>
  <c r="AV26" i="22"/>
  <c r="AV92" i="22" s="1"/>
  <c r="AN20" i="22"/>
  <c r="AN26" i="22"/>
  <c r="AN92" i="22" s="1"/>
  <c r="BC20" i="22"/>
  <c r="BC26" i="22"/>
  <c r="BC92" i="22" s="1"/>
  <c r="AU26" i="22"/>
  <c r="AU92" i="22" s="1"/>
  <c r="AU20" i="22"/>
  <c r="AM26" i="22"/>
  <c r="AM92" i="22" s="1"/>
  <c r="AM20" i="22"/>
  <c r="BB26" i="22"/>
  <c r="BB92" i="22" s="1"/>
  <c r="BB20" i="22"/>
  <c r="AT26" i="22"/>
  <c r="AT92" i="22" s="1"/>
  <c r="AT20" i="22"/>
  <c r="BA26" i="22"/>
  <c r="BA92" i="22" s="1"/>
  <c r="BA20" i="22"/>
  <c r="AS26" i="22"/>
  <c r="AS92" i="22" s="1"/>
  <c r="AS20" i="22"/>
  <c r="AK20" i="22"/>
  <c r="AK26" i="22"/>
  <c r="AK92" i="22" l="1"/>
  <c r="AK98" i="22"/>
  <c r="AK96" i="22"/>
  <c r="AK95" i="22"/>
  <c r="AK103" i="22"/>
  <c r="AK100" i="22"/>
  <c r="AK97" i="22"/>
  <c r="AK105" i="22"/>
  <c r="AK94" i="22"/>
  <c r="AK102" i="22"/>
  <c r="AK99" i="22"/>
  <c r="AK104" i="22"/>
  <c r="AK93" i="22"/>
  <c r="AK101" i="22"/>
  <c r="AL92" i="22"/>
  <c r="AL93" i="22"/>
  <c r="AL101" i="22"/>
  <c r="AL99" i="22"/>
  <c r="AL98" i="22"/>
  <c r="AL95" i="22"/>
  <c r="AL103" i="22"/>
  <c r="AL100" i="22"/>
  <c r="AL97" i="22"/>
  <c r="AL105" i="22"/>
  <c r="AL94" i="22"/>
  <c r="AL102" i="22"/>
  <c r="AL96" i="22"/>
  <c r="AL104" i="22"/>
  <c r="AI82" i="22"/>
  <c r="AI79" i="22"/>
  <c r="AI87" i="22"/>
  <c r="AI89" i="22"/>
  <c r="AI86" i="22"/>
  <c r="AI80" i="22"/>
  <c r="AI91" i="22"/>
  <c r="AI85" i="22"/>
  <c r="AI84" i="22"/>
  <c r="AI78" i="22"/>
  <c r="AI88" i="22"/>
  <c r="AI90" i="22"/>
  <c r="AI81" i="22"/>
  <c r="AI83" i="22"/>
  <c r="AO78" i="22"/>
  <c r="AN58" i="42" s="1"/>
  <c r="AO82" i="22"/>
  <c r="AO86" i="22"/>
  <c r="AO90" i="22"/>
  <c r="AO79" i="22"/>
  <c r="AO83" i="22"/>
  <c r="AO87" i="22"/>
  <c r="AO91" i="22"/>
  <c r="AO80" i="22"/>
  <c r="AO84" i="22"/>
  <c r="AO88" i="22"/>
  <c r="AO81" i="22"/>
  <c r="AO85" i="22"/>
  <c r="AO89" i="22"/>
  <c r="AP64" i="42"/>
  <c r="AZ80" i="22"/>
  <c r="AZ84" i="22"/>
  <c r="AZ88" i="22"/>
  <c r="AZ81" i="22"/>
  <c r="AZ85" i="22"/>
  <c r="AZ89" i="22"/>
  <c r="AZ78" i="22"/>
  <c r="AY58" i="42" s="1"/>
  <c r="AZ82" i="22"/>
  <c r="AZ86" i="22"/>
  <c r="AZ90" i="22"/>
  <c r="AZ87" i="22"/>
  <c r="AZ91" i="22"/>
  <c r="AZ79" i="22"/>
  <c r="AZ83" i="22"/>
  <c r="BB64" i="42"/>
  <c r="AY64" i="42"/>
  <c r="AT79" i="22"/>
  <c r="AT83" i="22"/>
  <c r="AT87" i="22"/>
  <c r="AT91" i="22"/>
  <c r="AT80" i="22"/>
  <c r="AT84" i="22"/>
  <c r="AT88" i="22"/>
  <c r="AT81" i="22"/>
  <c r="AT85" i="22"/>
  <c r="AT89" i="22"/>
  <c r="AT82" i="22"/>
  <c r="AT86" i="22"/>
  <c r="AT90" i="22"/>
  <c r="AT78" i="22"/>
  <c r="AS58" i="42" s="1"/>
  <c r="BC79" i="22"/>
  <c r="BC83" i="22"/>
  <c r="BC87" i="22"/>
  <c r="BC91" i="22"/>
  <c r="BC80" i="22"/>
  <c r="BC84" i="22"/>
  <c r="BC88" i="22"/>
  <c r="BC81" i="22"/>
  <c r="BC85" i="22"/>
  <c r="BC89" i="22"/>
  <c r="BC78" i="22"/>
  <c r="BB58" i="42" s="1"/>
  <c r="BC82" i="22"/>
  <c r="BC86" i="22"/>
  <c r="BC90" i="22"/>
  <c r="BA64" i="42"/>
  <c r="AV64" i="42"/>
  <c r="BE64" i="42"/>
  <c r="BF81" i="22"/>
  <c r="BF85" i="22"/>
  <c r="BF89" i="22"/>
  <c r="BF78" i="22"/>
  <c r="BE58" i="42" s="1"/>
  <c r="BF82" i="22"/>
  <c r="BF86" i="22"/>
  <c r="BF90" i="22"/>
  <c r="BF79" i="22"/>
  <c r="BF83" i="22"/>
  <c r="BF87" i="22"/>
  <c r="BF91" i="22"/>
  <c r="BF80" i="22"/>
  <c r="BF84" i="22"/>
  <c r="BF88" i="22"/>
  <c r="BD64" i="42"/>
  <c r="BE78" i="22"/>
  <c r="BD58" i="42" s="1"/>
  <c r="BE82" i="22"/>
  <c r="BE86" i="22"/>
  <c r="BE90" i="22"/>
  <c r="BE79" i="22"/>
  <c r="BE83" i="22"/>
  <c r="BE87" i="22"/>
  <c r="BE91" i="22"/>
  <c r="BE80" i="22"/>
  <c r="BE84" i="22"/>
  <c r="BE88" i="22"/>
  <c r="BE85" i="22"/>
  <c r="BE89" i="22"/>
  <c r="BE81" i="22"/>
  <c r="AW78" i="22"/>
  <c r="AV58" i="42" s="1"/>
  <c r="AW82" i="22"/>
  <c r="AW86" i="22"/>
  <c r="AW90" i="22"/>
  <c r="AW79" i="22"/>
  <c r="AW83" i="22"/>
  <c r="AW87" i="22"/>
  <c r="AW91" i="22"/>
  <c r="AW80" i="22"/>
  <c r="AW84" i="22"/>
  <c r="AW88" i="22"/>
  <c r="AW89" i="22"/>
  <c r="AW81" i="22"/>
  <c r="AW85" i="22"/>
  <c r="AN64" i="42"/>
  <c r="AS64" i="42"/>
  <c r="AX64" i="42"/>
  <c r="AU64" i="42"/>
  <c r="AR80" i="22"/>
  <c r="AR84" i="22"/>
  <c r="AR88" i="22"/>
  <c r="AR81" i="22"/>
  <c r="AR85" i="22"/>
  <c r="AR89" i="22"/>
  <c r="AR78" i="22"/>
  <c r="AQ58" i="42" s="1"/>
  <c r="AR82" i="22"/>
  <c r="AR86" i="22"/>
  <c r="AR90" i="22"/>
  <c r="AR91" i="22"/>
  <c r="AR79" i="22"/>
  <c r="AR83" i="22"/>
  <c r="AR87" i="22"/>
  <c r="AV78" i="22"/>
  <c r="AU58" i="42" s="1"/>
  <c r="AV82" i="22"/>
  <c r="AV86" i="22"/>
  <c r="AV90" i="22"/>
  <c r="AV79" i="22"/>
  <c r="AV83" i="22"/>
  <c r="AV87" i="22"/>
  <c r="AV91" i="22"/>
  <c r="AV80" i="22"/>
  <c r="AV84" i="22"/>
  <c r="AV88" i="22"/>
  <c r="AV89" i="22"/>
  <c r="AV81" i="22"/>
  <c r="AV85" i="22"/>
  <c r="AQ64" i="42"/>
  <c r="BA80" i="22"/>
  <c r="BA84" i="22"/>
  <c r="BA88" i="22"/>
  <c r="BA81" i="22"/>
  <c r="BA85" i="22"/>
  <c r="BA89" i="22"/>
  <c r="BA78" i="22"/>
  <c r="AZ58" i="42" s="1"/>
  <c r="BA82" i="22"/>
  <c r="BA86" i="22"/>
  <c r="BA90" i="22"/>
  <c r="BA87" i="22"/>
  <c r="BA91" i="22"/>
  <c r="BA79" i="22"/>
  <c r="BA83" i="22"/>
  <c r="BC64" i="42"/>
  <c r="AW64" i="42"/>
  <c r="AQ81" i="22"/>
  <c r="AQ85" i="22"/>
  <c r="AQ89" i="22"/>
  <c r="AQ78" i="22"/>
  <c r="AP58" i="42" s="1"/>
  <c r="AQ82" i="22"/>
  <c r="AQ86" i="22"/>
  <c r="AQ90" i="22"/>
  <c r="AQ79" i="22"/>
  <c r="AQ83" i="22"/>
  <c r="AQ87" i="22"/>
  <c r="AQ91" i="22"/>
  <c r="AQ84" i="22"/>
  <c r="AQ88" i="22"/>
  <c r="AQ80" i="22"/>
  <c r="BB79" i="22"/>
  <c r="BB83" i="22"/>
  <c r="BB87" i="22"/>
  <c r="BB91" i="22"/>
  <c r="BB80" i="22"/>
  <c r="BB84" i="22"/>
  <c r="BB88" i="22"/>
  <c r="BB81" i="22"/>
  <c r="BB85" i="22"/>
  <c r="BB89" i="22"/>
  <c r="BB78" i="22"/>
  <c r="BA58" i="42" s="1"/>
  <c r="BB82" i="22"/>
  <c r="BB86" i="22"/>
  <c r="BB90" i="22"/>
  <c r="AY81" i="22"/>
  <c r="AY85" i="22"/>
  <c r="AY89" i="22"/>
  <c r="AY78" i="22"/>
  <c r="AX58" i="42" s="1"/>
  <c r="AY82" i="22"/>
  <c r="AY86" i="22"/>
  <c r="AY90" i="22"/>
  <c r="AY79" i="22"/>
  <c r="AY83" i="22"/>
  <c r="AY87" i="22"/>
  <c r="AY91" i="22"/>
  <c r="AY80" i="22"/>
  <c r="AY84" i="22"/>
  <c r="AY88" i="22"/>
  <c r="AS80" i="22"/>
  <c r="AS84" i="22"/>
  <c r="AS88" i="22"/>
  <c r="AS81" i="22"/>
  <c r="AS85" i="22"/>
  <c r="AS89" i="22"/>
  <c r="AS78" i="22"/>
  <c r="AR58" i="42" s="1"/>
  <c r="AS82" i="22"/>
  <c r="AS86" i="22"/>
  <c r="AS90" i="22"/>
  <c r="AS91" i="22"/>
  <c r="AS79" i="22"/>
  <c r="AS83" i="22"/>
  <c r="AS87" i="22"/>
  <c r="AO64" i="42"/>
  <c r="AR64" i="42"/>
  <c r="AP81" i="22"/>
  <c r="AP85" i="22"/>
  <c r="AP89" i="22"/>
  <c r="AP78" i="22"/>
  <c r="AO58" i="42" s="1"/>
  <c r="AP82" i="22"/>
  <c r="AP86" i="22"/>
  <c r="AP90" i="22"/>
  <c r="AP79" i="22"/>
  <c r="AP83" i="22"/>
  <c r="AP87" i="22"/>
  <c r="AP91" i="22"/>
  <c r="AP84" i="22"/>
  <c r="AP88" i="22"/>
  <c r="AP80" i="22"/>
  <c r="AU79" i="22"/>
  <c r="AU83" i="22"/>
  <c r="AU87" i="22"/>
  <c r="AU91" i="22"/>
  <c r="AU80" i="22"/>
  <c r="AU84" i="22"/>
  <c r="AU88" i="22"/>
  <c r="AU81" i="22"/>
  <c r="AU85" i="22"/>
  <c r="AU89" i="22"/>
  <c r="AU82" i="22"/>
  <c r="AU86" i="22"/>
  <c r="AU90" i="22"/>
  <c r="AU78" i="22"/>
  <c r="AT58" i="42" s="1"/>
  <c r="AZ64" i="42"/>
  <c r="AT64" i="42"/>
  <c r="BD78" i="22"/>
  <c r="BC58" i="42" s="1"/>
  <c r="BD82" i="22"/>
  <c r="BD86" i="22"/>
  <c r="BD90" i="22"/>
  <c r="BD79" i="22"/>
  <c r="BD83" i="22"/>
  <c r="BD87" i="22"/>
  <c r="BD91" i="22"/>
  <c r="BD80" i="22"/>
  <c r="BD84" i="22"/>
  <c r="BD88" i="22"/>
  <c r="BD85" i="22"/>
  <c r="BD89" i="22"/>
  <c r="BD81" i="22"/>
  <c r="AX81" i="22"/>
  <c r="AX85" i="22"/>
  <c r="AX89" i="22"/>
  <c r="AX78" i="22"/>
  <c r="AW58" i="42" s="1"/>
  <c r="AX82" i="22"/>
  <c r="AX86" i="22"/>
  <c r="AX90" i="22"/>
  <c r="AX79" i="22"/>
  <c r="AX83" i="22"/>
  <c r="AX87" i="22"/>
  <c r="AX91" i="22"/>
  <c r="AX80" i="22"/>
  <c r="AX84" i="22"/>
  <c r="AX88" i="22"/>
  <c r="AJ80" i="22"/>
  <c r="AJ88" i="22"/>
  <c r="AJ89" i="22"/>
  <c r="AJ82" i="22"/>
  <c r="AJ90" i="22"/>
  <c r="AJ83" i="22"/>
  <c r="AJ91" i="22"/>
  <c r="AJ78" i="22"/>
  <c r="AJ84" i="22"/>
  <c r="AJ85" i="22"/>
  <c r="AJ86" i="22"/>
  <c r="AJ79" i="22"/>
  <c r="AJ87" i="22"/>
  <c r="AJ81" i="22"/>
  <c r="AN78" i="22"/>
  <c r="AN86" i="22"/>
  <c r="AN88" i="22"/>
  <c r="AN83" i="22"/>
  <c r="AN81" i="22"/>
  <c r="AN89" i="22"/>
  <c r="AN84" i="22"/>
  <c r="AN87" i="22"/>
  <c r="AN90" i="22"/>
  <c r="AN80" i="22"/>
  <c r="AN91" i="22"/>
  <c r="AN79" i="22"/>
  <c r="AN82" i="22"/>
  <c r="AN85" i="22"/>
  <c r="AM86" i="22"/>
  <c r="AM87" i="22"/>
  <c r="AM82" i="22"/>
  <c r="AM84" i="22"/>
  <c r="AM85" i="22"/>
  <c r="AM80" i="22"/>
  <c r="AM88" i="22"/>
  <c r="AM81" i="22"/>
  <c r="AM89" i="22"/>
  <c r="AM90" i="22"/>
  <c r="AM79" i="22"/>
  <c r="AM78" i="22"/>
  <c r="AM83" i="22"/>
  <c r="AM91" i="22"/>
  <c r="AH64" i="42" l="1"/>
  <c r="AC93" i="22"/>
  <c r="AC94" i="22"/>
  <c r="AC95" i="22"/>
  <c r="AC96" i="22"/>
  <c r="AC97" i="22"/>
  <c r="AC98" i="22"/>
  <c r="AC99" i="22"/>
  <c r="AC100" i="22"/>
  <c r="AC101" i="22"/>
  <c r="AC102" i="22"/>
  <c r="AC103" i="22"/>
  <c r="AC104" i="22"/>
  <c r="AC105" i="22"/>
  <c r="AA93" i="22"/>
  <c r="AA94" i="22"/>
  <c r="AA95" i="22"/>
  <c r="AA96" i="22"/>
  <c r="AA97" i="22"/>
  <c r="AA98" i="22"/>
  <c r="AA99" i="22"/>
  <c r="AA100" i="22"/>
  <c r="AA101" i="22"/>
  <c r="AA102" i="22"/>
  <c r="AA103" i="22"/>
  <c r="AA104" i="22"/>
  <c r="AA105" i="22"/>
  <c r="AC78" i="22"/>
  <c r="AE78" i="22"/>
  <c r="AC79" i="22"/>
  <c r="AC80" i="22"/>
  <c r="AC81" i="22"/>
  <c r="AC82" i="22"/>
  <c r="AC83" i="22"/>
  <c r="AC84" i="22"/>
  <c r="AC85" i="22"/>
  <c r="AC86" i="22"/>
  <c r="AC87" i="22"/>
  <c r="AC88" i="22"/>
  <c r="AC89" i="22"/>
  <c r="AC90" i="22"/>
  <c r="AC91" i="22"/>
  <c r="AL58" i="42"/>
  <c r="AM58" i="42"/>
  <c r="AA79" i="22"/>
  <c r="AA80" i="22"/>
  <c r="AA81" i="22"/>
  <c r="AA82" i="22"/>
  <c r="AA83" i="22"/>
  <c r="AA84" i="22"/>
  <c r="AA85" i="22"/>
  <c r="AA86" i="22"/>
  <c r="AA87" i="22"/>
  <c r="AA88" i="22"/>
  <c r="AA89" i="22"/>
  <c r="AA90" i="22"/>
  <c r="AA91" i="22"/>
  <c r="AI27" i="18"/>
  <c r="Z64" i="42" l="1"/>
  <c r="AG64" i="42"/>
  <c r="AF64" i="42"/>
  <c r="AI64" i="42"/>
  <c r="AE64" i="42"/>
  <c r="AD64" i="42"/>
  <c r="AC64" i="42"/>
  <c r="AB64" i="42"/>
  <c r="AA64" i="42"/>
  <c r="AB58" i="42"/>
  <c r="Z58" i="42"/>
  <c r="AG58" i="42"/>
  <c r="AF58" i="42"/>
  <c r="AE58" i="42"/>
  <c r="AD58" i="42"/>
  <c r="AI58" i="42"/>
  <c r="AC58" i="42"/>
  <c r="AH58" i="42"/>
  <c r="AA58" i="42"/>
  <c r="X92" i="22"/>
  <c r="AM64" i="42"/>
  <c r="AL64" i="42"/>
  <c r="J84" i="22" l="1"/>
  <c r="J82" i="22"/>
  <c r="J85" i="22"/>
  <c r="J86" i="22"/>
  <c r="J91" i="22"/>
  <c r="J78" i="22"/>
  <c r="J79" i="22"/>
  <c r="J87" i="22"/>
  <c r="J80" i="22"/>
  <c r="J83" i="22"/>
  <c r="J88" i="22"/>
  <c r="J81" i="22"/>
  <c r="J90" i="22"/>
  <c r="J89" i="22"/>
  <c r="J93" i="22"/>
  <c r="J97" i="22"/>
  <c r="J101" i="22"/>
  <c r="J105" i="22"/>
  <c r="J94" i="22"/>
  <c r="J92" i="22"/>
  <c r="J96" i="22"/>
  <c r="J100" i="22"/>
  <c r="J104" i="22"/>
  <c r="J95" i="22"/>
  <c r="J99" i="22"/>
  <c r="J98" i="22"/>
  <c r="J103" i="22"/>
  <c r="J102" i="22"/>
  <c r="T79" i="22"/>
  <c r="T83" i="22"/>
  <c r="T87" i="22"/>
  <c r="T91" i="22"/>
  <c r="T80" i="22"/>
  <c r="T84" i="22"/>
  <c r="T78" i="22"/>
  <c r="T82" i="22"/>
  <c r="T86" i="22"/>
  <c r="T90" i="22"/>
  <c r="T88" i="22"/>
  <c r="T81" i="22"/>
  <c r="T85" i="22"/>
  <c r="T89" i="22"/>
  <c r="S94" i="22"/>
  <c r="S98" i="22"/>
  <c r="S102" i="22"/>
  <c r="S93" i="22"/>
  <c r="S97" i="22"/>
  <c r="S101" i="22"/>
  <c r="S105" i="22"/>
  <c r="S92" i="22"/>
  <c r="S96" i="22"/>
  <c r="S100" i="22"/>
  <c r="S104" i="22"/>
  <c r="S95" i="22"/>
  <c r="S99" i="22"/>
  <c r="S103" i="22"/>
  <c r="S79" i="22"/>
  <c r="S83" i="22"/>
  <c r="S87" i="22"/>
  <c r="S91" i="22"/>
  <c r="S78" i="22"/>
  <c r="S82" i="22"/>
  <c r="S86" i="22"/>
  <c r="S90" i="22"/>
  <c r="S89" i="22"/>
  <c r="S88" i="22"/>
  <c r="S81" i="22"/>
  <c r="S85" i="22"/>
  <c r="S80" i="22"/>
  <c r="S84" i="22"/>
  <c r="R81" i="22"/>
  <c r="R89" i="22"/>
  <c r="R82" i="22"/>
  <c r="R90" i="22"/>
  <c r="R80" i="22"/>
  <c r="R83" i="22"/>
  <c r="R91" i="22"/>
  <c r="R84" i="22"/>
  <c r="R78" i="22"/>
  <c r="R88" i="22"/>
  <c r="R85" i="22"/>
  <c r="R86" i="22"/>
  <c r="R79" i="22"/>
  <c r="R87" i="22"/>
  <c r="I83" i="22"/>
  <c r="I91" i="22"/>
  <c r="I84" i="22"/>
  <c r="I78" i="22"/>
  <c r="I85" i="22"/>
  <c r="I81" i="22"/>
  <c r="I82" i="22"/>
  <c r="I86" i="22"/>
  <c r="I79" i="22"/>
  <c r="I80" i="22"/>
  <c r="I89" i="22"/>
  <c r="I87" i="22"/>
  <c r="I90" i="22"/>
  <c r="I88" i="22"/>
  <c r="H82" i="22"/>
  <c r="H90" i="22"/>
  <c r="H80" i="22"/>
  <c r="H83" i="22"/>
  <c r="H78" i="22"/>
  <c r="H84" i="22"/>
  <c r="H88" i="22"/>
  <c r="H85" i="22"/>
  <c r="H91" i="22"/>
  <c r="H86" i="22"/>
  <c r="H87" i="22"/>
  <c r="H81" i="22"/>
  <c r="H79" i="22"/>
  <c r="H89" i="22"/>
  <c r="H95" i="22"/>
  <c r="H103" i="22"/>
  <c r="H96" i="22"/>
  <c r="H104" i="22"/>
  <c r="H105" i="22"/>
  <c r="H101" i="22"/>
  <c r="H97" i="22"/>
  <c r="H94" i="22"/>
  <c r="H98" i="22"/>
  <c r="H92" i="22"/>
  <c r="H99" i="22"/>
  <c r="H102" i="22"/>
  <c r="H100" i="22"/>
  <c r="H93" i="22"/>
  <c r="X96" i="22"/>
  <c r="X100" i="22"/>
  <c r="X104" i="22"/>
  <c r="X95" i="22"/>
  <c r="X99" i="22"/>
  <c r="X103" i="22"/>
  <c r="X97" i="22"/>
  <c r="X101" i="22"/>
  <c r="X105" i="22"/>
  <c r="X94" i="22"/>
  <c r="X98" i="22"/>
  <c r="X102" i="22"/>
  <c r="X93" i="22"/>
  <c r="R93" i="22"/>
  <c r="R101" i="22"/>
  <c r="R94" i="22"/>
  <c r="R102" i="22"/>
  <c r="R95" i="22"/>
  <c r="R103" i="22"/>
  <c r="R96" i="22"/>
  <c r="R104" i="22"/>
  <c r="R97" i="22"/>
  <c r="R105" i="22"/>
  <c r="R98" i="22"/>
  <c r="R92" i="22"/>
  <c r="R100" i="22"/>
  <c r="R99" i="22"/>
  <c r="O95" i="22"/>
  <c r="O99" i="22"/>
  <c r="O103" i="22"/>
  <c r="O96" i="22"/>
  <c r="O94" i="22"/>
  <c r="O98" i="22"/>
  <c r="O102" i="22"/>
  <c r="O92" i="22"/>
  <c r="O104" i="22"/>
  <c r="O93" i="22"/>
  <c r="O97" i="22"/>
  <c r="O101" i="22"/>
  <c r="O105" i="22"/>
  <c r="O100" i="22"/>
  <c r="W92" i="22"/>
  <c r="W96" i="22"/>
  <c r="W100" i="22"/>
  <c r="W104" i="22"/>
  <c r="W95" i="22"/>
  <c r="W99" i="22"/>
  <c r="W103" i="22"/>
  <c r="W94" i="22"/>
  <c r="W98" i="22"/>
  <c r="W102" i="22"/>
  <c r="W93" i="22"/>
  <c r="W97" i="22"/>
  <c r="W101" i="22"/>
  <c r="W105" i="22"/>
  <c r="K80" i="22"/>
  <c r="K88" i="22"/>
  <c r="K85" i="22"/>
  <c r="K78" i="22"/>
  <c r="K82" i="22"/>
  <c r="K90" i="22"/>
  <c r="K79" i="22"/>
  <c r="K87" i="22"/>
  <c r="K84" i="22"/>
  <c r="K81" i="22"/>
  <c r="K83" i="22"/>
  <c r="K89" i="22"/>
  <c r="K91" i="22"/>
  <c r="K86" i="22"/>
  <c r="K93" i="22"/>
  <c r="K97" i="22"/>
  <c r="K101" i="22"/>
  <c r="K105" i="22"/>
  <c r="K94" i="22"/>
  <c r="K102" i="22"/>
  <c r="K92" i="22"/>
  <c r="K96" i="22"/>
  <c r="K100" i="22"/>
  <c r="K104" i="22"/>
  <c r="K98" i="22"/>
  <c r="K95" i="22"/>
  <c r="K99" i="22"/>
  <c r="K103" i="22"/>
  <c r="U80" i="22"/>
  <c r="U84" i="22"/>
  <c r="U88" i="22"/>
  <c r="U89" i="22"/>
  <c r="U81" i="22"/>
  <c r="U79" i="22"/>
  <c r="U83" i="22"/>
  <c r="U87" i="22"/>
  <c r="U91" i="22"/>
  <c r="U85" i="22"/>
  <c r="U82" i="22"/>
  <c r="U78" i="22"/>
  <c r="U86" i="22"/>
  <c r="U90" i="22"/>
  <c r="T94" i="22"/>
  <c r="T98" i="22"/>
  <c r="T102" i="22"/>
  <c r="T93" i="22"/>
  <c r="T97" i="22"/>
  <c r="T101" i="22"/>
  <c r="T105" i="22"/>
  <c r="T95" i="22"/>
  <c r="T103" i="22"/>
  <c r="T92" i="22"/>
  <c r="T96" i="22"/>
  <c r="T100" i="22"/>
  <c r="T104" i="22"/>
  <c r="T99" i="22"/>
  <c r="Q95" i="22"/>
  <c r="Q103" i="22"/>
  <c r="Q96" i="22"/>
  <c r="Q104" i="22"/>
  <c r="Q97" i="22"/>
  <c r="Q105" i="22"/>
  <c r="Q98" i="22"/>
  <c r="Q92" i="22"/>
  <c r="Q99" i="22"/>
  <c r="Q94" i="22"/>
  <c r="Q100" i="22"/>
  <c r="Q93" i="22"/>
  <c r="Q101" i="22"/>
  <c r="Q102" i="22"/>
  <c r="N81" i="22"/>
  <c r="N89" i="22"/>
  <c r="N78" i="22"/>
  <c r="N86" i="22"/>
  <c r="N83" i="22"/>
  <c r="N91" i="22"/>
  <c r="N84" i="22"/>
  <c r="N80" i="22"/>
  <c r="N88" i="22"/>
  <c r="N85" i="22"/>
  <c r="N79" i="22"/>
  <c r="N90" i="22"/>
  <c r="N82" i="22"/>
  <c r="N87" i="22"/>
  <c r="N95" i="22"/>
  <c r="N99" i="22"/>
  <c r="N103" i="22"/>
  <c r="N94" i="22"/>
  <c r="N102" i="22"/>
  <c r="N98" i="22"/>
  <c r="N97" i="22"/>
  <c r="N101" i="22"/>
  <c r="N93" i="22"/>
  <c r="N105" i="22"/>
  <c r="N92" i="22"/>
  <c r="N96" i="22"/>
  <c r="N104" i="22"/>
  <c r="N100" i="22"/>
  <c r="X81" i="22"/>
  <c r="X85" i="22"/>
  <c r="X89" i="22"/>
  <c r="X86" i="22"/>
  <c r="X78" i="22"/>
  <c r="X90" i="22"/>
  <c r="X80" i="22"/>
  <c r="X84" i="22"/>
  <c r="X88" i="22"/>
  <c r="X82" i="22"/>
  <c r="X79" i="22"/>
  <c r="X83" i="22"/>
  <c r="X87" i="22"/>
  <c r="X91" i="22"/>
  <c r="M78" i="22"/>
  <c r="M86" i="22"/>
  <c r="M83" i="22"/>
  <c r="M91" i="22"/>
  <c r="M80" i="22"/>
  <c r="M88" i="22"/>
  <c r="M85" i="22"/>
  <c r="M90" i="22"/>
  <c r="M89" i="22"/>
  <c r="M82" i="22"/>
  <c r="M84" i="22"/>
  <c r="M79" i="22"/>
  <c r="M87" i="22"/>
  <c r="M81" i="22"/>
  <c r="V95" i="22"/>
  <c r="V99" i="22"/>
  <c r="V103" i="22"/>
  <c r="V94" i="22"/>
  <c r="V98" i="22"/>
  <c r="V102" i="22"/>
  <c r="V92" i="22"/>
  <c r="V93" i="22"/>
  <c r="V97" i="22"/>
  <c r="V101" i="22"/>
  <c r="V105" i="22"/>
  <c r="V100" i="22"/>
  <c r="V96" i="22"/>
  <c r="V104" i="22"/>
  <c r="I93" i="22"/>
  <c r="I101" i="22"/>
  <c r="I94" i="22"/>
  <c r="I102" i="22"/>
  <c r="I95" i="22"/>
  <c r="I103" i="22"/>
  <c r="I96" i="22"/>
  <c r="I104" i="22"/>
  <c r="I97" i="22"/>
  <c r="I105" i="22"/>
  <c r="I92" i="22"/>
  <c r="I98" i="22"/>
  <c r="I100" i="22"/>
  <c r="I99" i="22"/>
  <c r="O84" i="22"/>
  <c r="O81" i="22"/>
  <c r="O89" i="22"/>
  <c r="O90" i="22"/>
  <c r="O87" i="22"/>
  <c r="O78" i="22"/>
  <c r="O86" i="22"/>
  <c r="O82" i="22"/>
  <c r="O79" i="22"/>
  <c r="O83" i="22"/>
  <c r="O91" i="22"/>
  <c r="O80" i="22"/>
  <c r="O88" i="22"/>
  <c r="O85" i="22"/>
  <c r="Q82" i="22"/>
  <c r="Q90" i="22"/>
  <c r="Q83" i="22"/>
  <c r="Q78" i="22"/>
  <c r="Q81" i="22"/>
  <c r="Q84" i="22"/>
  <c r="Q89" i="22"/>
  <c r="Q85" i="22"/>
  <c r="Q91" i="22"/>
  <c r="Q86" i="22"/>
  <c r="Q88" i="22"/>
  <c r="Q79" i="22"/>
  <c r="Q87" i="22"/>
  <c r="Q80" i="22"/>
  <c r="M94" i="22"/>
  <c r="M98" i="22"/>
  <c r="M102" i="22"/>
  <c r="M99" i="22"/>
  <c r="M103" i="22"/>
  <c r="M93" i="22"/>
  <c r="M97" i="22"/>
  <c r="M101" i="22"/>
  <c r="M105" i="22"/>
  <c r="M95" i="22"/>
  <c r="M92" i="22"/>
  <c r="M96" i="22"/>
  <c r="M100" i="22"/>
  <c r="M104" i="22"/>
  <c r="W81" i="22"/>
  <c r="W85" i="22"/>
  <c r="W89" i="22"/>
  <c r="W80" i="22"/>
  <c r="W84" i="22"/>
  <c r="W88" i="22"/>
  <c r="W91" i="22"/>
  <c r="W79" i="22"/>
  <c r="W83" i="22"/>
  <c r="W87" i="22"/>
  <c r="W82" i="22"/>
  <c r="W86" i="22"/>
  <c r="W90" i="22"/>
  <c r="W78" i="22"/>
  <c r="L83" i="22"/>
  <c r="L91" i="22"/>
  <c r="L81" i="22"/>
  <c r="L89" i="22"/>
  <c r="L80" i="22"/>
  <c r="L88" i="22"/>
  <c r="L85" i="22"/>
  <c r="L82" i="22"/>
  <c r="L90" i="22"/>
  <c r="L79" i="22"/>
  <c r="L87" i="22"/>
  <c r="L84" i="22"/>
  <c r="L78" i="22"/>
  <c r="L86" i="22"/>
  <c r="L94" i="22"/>
  <c r="L98" i="22"/>
  <c r="L102" i="22"/>
  <c r="L103" i="22"/>
  <c r="L105" i="22"/>
  <c r="L95" i="22"/>
  <c r="L93" i="22"/>
  <c r="L97" i="22"/>
  <c r="L101" i="22"/>
  <c r="L99" i="22"/>
  <c r="L92" i="22"/>
  <c r="L104" i="22"/>
  <c r="L96" i="22"/>
  <c r="L100" i="22"/>
  <c r="V80" i="22"/>
  <c r="V84" i="22"/>
  <c r="V88" i="22"/>
  <c r="V85" i="22"/>
  <c r="V89" i="22"/>
  <c r="V79" i="22"/>
  <c r="V83" i="22"/>
  <c r="V87" i="22"/>
  <c r="V91" i="22"/>
  <c r="V78" i="22"/>
  <c r="V82" i="22"/>
  <c r="V86" i="22"/>
  <c r="V90" i="22"/>
  <c r="V81" i="22"/>
  <c r="U95" i="22"/>
  <c r="U99" i="22"/>
  <c r="U103" i="22"/>
  <c r="U94" i="22"/>
  <c r="U98" i="22"/>
  <c r="U102" i="22"/>
  <c r="U93" i="22"/>
  <c r="U97" i="22"/>
  <c r="U101" i="22"/>
  <c r="U105" i="22"/>
  <c r="U92" i="22"/>
  <c r="U96" i="22"/>
  <c r="U100" i="22"/>
  <c r="U104" i="22"/>
  <c r="I18" i="21"/>
  <c r="H18" i="21"/>
  <c r="H17" i="21"/>
  <c r="V58" i="42" l="1"/>
  <c r="U58" i="42"/>
  <c r="S64" i="42"/>
  <c r="I64" i="42"/>
  <c r="V64" i="42"/>
  <c r="G58" i="42"/>
  <c r="P58" i="42"/>
  <c r="T58" i="42"/>
  <c r="J58" i="42"/>
  <c r="T64" i="42"/>
  <c r="K64" i="42"/>
  <c r="H64" i="42"/>
  <c r="U64" i="42"/>
  <c r="M64" i="42"/>
  <c r="J64" i="42"/>
  <c r="S58" i="42"/>
  <c r="G64" i="42"/>
  <c r="N58" i="42"/>
  <c r="I58" i="42"/>
  <c r="K58" i="42"/>
  <c r="L58" i="42"/>
  <c r="W58" i="42"/>
  <c r="W64" i="42"/>
  <c r="Q58" i="42"/>
  <c r="R58" i="42"/>
  <c r="P64" i="42"/>
  <c r="N64" i="42"/>
  <c r="Q64" i="42"/>
  <c r="H58" i="42"/>
  <c r="R64" i="42"/>
  <c r="L64" i="42"/>
  <c r="M58" i="42"/>
  <c r="H27" i="22"/>
  <c r="D23" i="45" l="1"/>
  <c r="Z16" i="47" l="1"/>
  <c r="AF19" i="17" l="1"/>
  <c r="AB17" i="22" l="1"/>
  <c r="AB18" i="22"/>
  <c r="AA56" i="42" s="1"/>
  <c r="AB19" i="22"/>
  <c r="AB40" i="22" s="1"/>
  <c r="AB23" i="22"/>
  <c r="AA61" i="42" s="1"/>
  <c r="AB24" i="22"/>
  <c r="AA62" i="42" s="1"/>
  <c r="AB25" i="22"/>
  <c r="AB58" i="22" s="1"/>
  <c r="AB27" i="22"/>
  <c r="AA65" i="42" s="1"/>
  <c r="AB28" i="22"/>
  <c r="AA66" i="42" s="1"/>
  <c r="AB29" i="22"/>
  <c r="AA67" i="42" s="1"/>
  <c r="AA55" i="42"/>
  <c r="AB53" i="22" l="1"/>
  <c r="AB50" i="22"/>
  <c r="AB49" i="22"/>
  <c r="AB52" i="22"/>
  <c r="AB48" i="22"/>
  <c r="AB47" i="22"/>
  <c r="AB65" i="22"/>
  <c r="AB63" i="22"/>
  <c r="AB55" i="22"/>
  <c r="AB62" i="22"/>
  <c r="AB54" i="22"/>
  <c r="AB46" i="22"/>
  <c r="AB45" i="22"/>
  <c r="AB57" i="22"/>
  <c r="AB44" i="22"/>
  <c r="AB64" i="22"/>
  <c r="AB56" i="22"/>
  <c r="AB61" i="22"/>
  <c r="AB60" i="22"/>
  <c r="AB67" i="22"/>
  <c r="AB59" i="22"/>
  <c r="AB51" i="22"/>
  <c r="AB43" i="22"/>
  <c r="AB66" i="22"/>
  <c r="AB42" i="22"/>
  <c r="AB41" i="22"/>
  <c r="AD24" i="18"/>
  <c r="AD25" i="18"/>
  <c r="AD26" i="18"/>
  <c r="AD27" i="18"/>
  <c r="AD28" i="18"/>
  <c r="AD29" i="18"/>
  <c r="AA57" i="42" l="1"/>
  <c r="AA63" i="42"/>
  <c r="U225" i="45"/>
  <c r="V225" i="45"/>
  <c r="U223" i="45"/>
  <c r="V223" i="45"/>
  <c r="S225" i="45"/>
  <c r="T225"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1" i="22"/>
  <c r="AA59" i="42" s="1"/>
  <c r="T171" i="45"/>
  <c r="S196" i="45" s="1"/>
  <c r="S171" i="45"/>
  <c r="V171" i="45"/>
  <c r="U196" i="45" s="1"/>
  <c r="U171" i="45"/>
  <c r="AO25" i="18"/>
  <c r="BE27" i="18"/>
  <c r="BE29" i="18"/>
  <c r="BE23" i="22" s="1"/>
  <c r="BD61" i="42" s="1"/>
  <c r="BE28" i="18"/>
  <c r="BE27" i="22" s="1"/>
  <c r="BD65" i="42" s="1"/>
  <c r="AY27" i="18"/>
  <c r="AY19" i="20"/>
  <c r="AY15" i="22" s="1"/>
  <c r="BB19" i="20"/>
  <c r="BF18" i="20"/>
  <c r="AD18" i="20"/>
  <c r="X223" i="45"/>
  <c r="Y223" i="45"/>
  <c r="Z223" i="45"/>
  <c r="AA223" i="45"/>
  <c r="AB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Q171" i="45" s="1"/>
  <c r="AR146" i="45"/>
  <c r="AR171" i="45" s="1"/>
  <c r="AS146" i="45"/>
  <c r="AS171" i="45" s="1"/>
  <c r="AT146" i="45"/>
  <c r="AT171" i="45" s="1"/>
  <c r="AT196" i="45" s="1"/>
  <c r="AU146" i="45"/>
  <c r="AV146" i="45"/>
  <c r="AV171" i="45" s="1"/>
  <c r="AW146" i="45"/>
  <c r="AW171" i="45" s="1"/>
  <c r="AX146" i="45"/>
  <c r="AX171" i="45" s="1"/>
  <c r="AX196" i="45" s="1"/>
  <c r="AY146" i="45"/>
  <c r="AY171" i="45" s="1"/>
  <c r="V147" i="45"/>
  <c r="V172" i="45" s="1"/>
  <c r="W147" i="45"/>
  <c r="W172" i="45" s="1"/>
  <c r="X147" i="45"/>
  <c r="X172" i="45" s="1"/>
  <c r="Y147" i="45"/>
  <c r="Z147" i="45"/>
  <c r="AA147" i="45"/>
  <c r="AA172" i="45" s="1"/>
  <c r="AB147" i="45"/>
  <c r="AB172" i="45" s="1"/>
  <c r="AC147" i="45"/>
  <c r="AC172" i="45" s="1"/>
  <c r="AD147" i="45"/>
  <c r="AD172" i="45" s="1"/>
  <c r="AD197" i="45" s="1"/>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H173" i="45" s="1"/>
  <c r="AH198" i="45" s="1"/>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Z174" i="45" s="1"/>
  <c r="Z199" i="45" s="1"/>
  <c r="AA149" i="45"/>
  <c r="AA174" i="45" s="1"/>
  <c r="AB149" i="45"/>
  <c r="AB174" i="45" s="1"/>
  <c r="AC149" i="45"/>
  <c r="AC174" i="45" s="1"/>
  <c r="AD149" i="45"/>
  <c r="AD174" i="45" s="1"/>
  <c r="AE149" i="45"/>
  <c r="AE174" i="45" s="1"/>
  <c r="AF149" i="45"/>
  <c r="AF174" i="45" s="1"/>
  <c r="AG149" i="45"/>
  <c r="AH149" i="45"/>
  <c r="AH174" i="45" s="1"/>
  <c r="AH199" i="45" s="1"/>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I175" i="45" s="1"/>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D176" i="45" s="1"/>
  <c r="AE151" i="45"/>
  <c r="AE176" i="45" s="1"/>
  <c r="AF151" i="45"/>
  <c r="AF176" i="45" s="1"/>
  <c r="AG151" i="45"/>
  <c r="AH151" i="45"/>
  <c r="AH176" i="45" s="1"/>
  <c r="AI151" i="45"/>
  <c r="AI176" i="45" s="1"/>
  <c r="AJ151" i="45"/>
  <c r="AJ176" i="45" s="1"/>
  <c r="AK151" i="45"/>
  <c r="AL151" i="45"/>
  <c r="AL176" i="45" s="1"/>
  <c r="AM151" i="45"/>
  <c r="AM176" i="45" s="1"/>
  <c r="AN151" i="45"/>
  <c r="AN176" i="45" s="1"/>
  <c r="AO151" i="45"/>
  <c r="AO176" i="45" s="1"/>
  <c r="AP151" i="45"/>
  <c r="AP176" i="45" s="1"/>
  <c r="AQ151" i="45"/>
  <c r="AQ176" i="45" s="1"/>
  <c r="AR151" i="45"/>
  <c r="AR176" i="45" s="1"/>
  <c r="AS151" i="45"/>
  <c r="AS176" i="45" s="1"/>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C154" i="45"/>
  <c r="AD154" i="45"/>
  <c r="AD179" i="45" s="1"/>
  <c r="AE154" i="45"/>
  <c r="AE179" i="45" s="1"/>
  <c r="AF154" i="45"/>
  <c r="AF179" i="45" s="1"/>
  <c r="AG154" i="45"/>
  <c r="AG179" i="45" s="1"/>
  <c r="AH154" i="45"/>
  <c r="AI154" i="45"/>
  <c r="AJ154" i="45"/>
  <c r="AK154" i="45"/>
  <c r="AL154" i="45"/>
  <c r="AL179" i="45" s="1"/>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55" i="45"/>
  <c r="AF180" i="45" s="1"/>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G156" i="45"/>
  <c r="AH156" i="45"/>
  <c r="AH181" i="45" s="1"/>
  <c r="AI156" i="45"/>
  <c r="AJ156" i="45"/>
  <c r="AJ181" i="45" s="1"/>
  <c r="AK156" i="45"/>
  <c r="AK181" i="45" s="1"/>
  <c r="AL156" i="45"/>
  <c r="AL181" i="45" s="1"/>
  <c r="AM156" i="45"/>
  <c r="AN156" i="45"/>
  <c r="AN181" i="45" s="1"/>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J183" i="45" s="1"/>
  <c r="AK158" i="45"/>
  <c r="AL158" i="45"/>
  <c r="AL183" i="45" s="1"/>
  <c r="AM158" i="45"/>
  <c r="AM183" i="45" s="1"/>
  <c r="AN158" i="45"/>
  <c r="AN183" i="45" s="1"/>
  <c r="AO158" i="45"/>
  <c r="AO183" i="45" s="1"/>
  <c r="AP158" i="45"/>
  <c r="AP183" i="45" s="1"/>
  <c r="AQ158" i="45"/>
  <c r="AR158" i="45"/>
  <c r="AR183" i="45" s="1"/>
  <c r="AS158" i="45"/>
  <c r="AT158" i="45"/>
  <c r="AT183" i="45" s="1"/>
  <c r="AU158" i="45"/>
  <c r="AV158" i="45"/>
  <c r="AV183" i="45" s="1"/>
  <c r="AW158" i="45"/>
  <c r="AW183" i="45" s="1"/>
  <c r="AX158" i="45"/>
  <c r="AX183" i="45" s="1"/>
  <c r="AY158" i="45"/>
  <c r="V159" i="45"/>
  <c r="W159" i="45"/>
  <c r="X159" i="45"/>
  <c r="X184" i="45" s="1"/>
  <c r="Y159" i="45"/>
  <c r="Z159" i="45"/>
  <c r="Z184" i="45" s="1"/>
  <c r="AA159" i="45"/>
  <c r="AA184" i="45" s="1"/>
  <c r="AB159" i="45"/>
  <c r="AB184" i="45" s="1"/>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W185" i="45" s="1"/>
  <c r="X160" i="45"/>
  <c r="Y160" i="45"/>
  <c r="Z160" i="45"/>
  <c r="Z185" i="45" s="1"/>
  <c r="AA160" i="45"/>
  <c r="AB160" i="45"/>
  <c r="AB185" i="45" s="1"/>
  <c r="AC160" i="45"/>
  <c r="AC185" i="45" s="1"/>
  <c r="AD160" i="45"/>
  <c r="AE160" i="45"/>
  <c r="AF160" i="45"/>
  <c r="AF185" i="45" s="1"/>
  <c r="AG160" i="45"/>
  <c r="AH160" i="45"/>
  <c r="AH185" i="45" s="1"/>
  <c r="AI160" i="45"/>
  <c r="AJ160" i="45"/>
  <c r="AJ185" i="45" s="1"/>
  <c r="AK160" i="45"/>
  <c r="AK185" i="45" s="1"/>
  <c r="AL160" i="45"/>
  <c r="AL185" i="45" s="1"/>
  <c r="AM160" i="45"/>
  <c r="AN160" i="45"/>
  <c r="AN185" i="45" s="1"/>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54" i="45"/>
  <c r="T155" i="45"/>
  <c r="T156" i="45"/>
  <c r="T157" i="45"/>
  <c r="T182" i="45" s="1"/>
  <c r="T158" i="45"/>
  <c r="T159" i="45"/>
  <c r="T160" i="45"/>
  <c r="T185" i="45" s="1"/>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N177" i="45" s="1"/>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E173" i="45" s="1"/>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Z172" i="45"/>
  <c r="Z197" i="45" s="1"/>
  <c r="AR172" i="45"/>
  <c r="AV172" i="45"/>
  <c r="AX172" i="45"/>
  <c r="AX197" i="45" s="1"/>
  <c r="W173" i="45"/>
  <c r="AL173" i="45"/>
  <c r="AL198" i="45" s="1"/>
  <c r="AT174" i="45"/>
  <c r="AV174" i="45"/>
  <c r="AP175" i="45"/>
  <c r="AP200" i="45" s="1"/>
  <c r="AB176" i="45"/>
  <c r="AN178" i="45"/>
  <c r="AB179" i="45"/>
  <c r="AH179" i="45"/>
  <c r="AJ179" i="45"/>
  <c r="AV179" i="45"/>
  <c r="AX179" i="45"/>
  <c r="AJ180" i="45"/>
  <c r="V181" i="45"/>
  <c r="AF181" i="45"/>
  <c r="AT181" i="45"/>
  <c r="V182" i="45"/>
  <c r="AF182" i="45"/>
  <c r="AV182" i="45"/>
  <c r="AH183" i="45"/>
  <c r="AQ183" i="45"/>
  <c r="AR184" i="45"/>
  <c r="AR185" i="45"/>
  <c r="X186" i="45"/>
  <c r="Y186" i="45"/>
  <c r="AL186" i="45"/>
  <c r="T178" i="45"/>
  <c r="T184" i="45"/>
  <c r="T209" i="45" s="1"/>
  <c r="P171" i="45"/>
  <c r="Q172" i="45"/>
  <c r="L175" i="45"/>
  <c r="M176" i="45"/>
  <c r="O178" i="45"/>
  <c r="P178" i="45"/>
  <c r="N179" i="45"/>
  <c r="Q180" i="45"/>
  <c r="AQ15" i="22"/>
  <c r="BB15" i="22"/>
  <c r="AP18" i="22"/>
  <c r="AO56" i="42" s="1"/>
  <c r="AX18" i="22"/>
  <c r="AW56" i="42" s="1"/>
  <c r="BA18" i="22"/>
  <c r="AZ56" i="42" s="1"/>
  <c r="BB18" i="22"/>
  <c r="BA56" i="42" s="1"/>
  <c r="BC18" i="22"/>
  <c r="BB56" i="42" s="1"/>
  <c r="BD18" i="22"/>
  <c r="BC56" i="42" s="1"/>
  <c r="BF18" i="22"/>
  <c r="BE56" i="42" s="1"/>
  <c r="AK19" i="22"/>
  <c r="AK41" i="22" s="1"/>
  <c r="AQ19" i="22"/>
  <c r="AQ44" i="22" s="1"/>
  <c r="AY21" i="22"/>
  <c r="BB21" i="22"/>
  <c r="AF24" i="22"/>
  <c r="AE62" i="42" s="1"/>
  <c r="AN24" i="22"/>
  <c r="AM62" i="42" s="1"/>
  <c r="AS24" i="22"/>
  <c r="AR62" i="42" s="1"/>
  <c r="BA24" i="22"/>
  <c r="AZ62" i="42" s="1"/>
  <c r="BB24" i="22"/>
  <c r="BA62" i="42" s="1"/>
  <c r="BD24" i="22"/>
  <c r="BC62" i="42" s="1"/>
  <c r="AK25" i="22"/>
  <c r="AK55" i="22" s="1"/>
  <c r="AV25" i="22"/>
  <c r="AV61" i="22" s="1"/>
  <c r="AF28" i="22"/>
  <c r="AE66" i="42" s="1"/>
  <c r="AR28" i="22"/>
  <c r="AQ66" i="42" s="1"/>
  <c r="AT28" i="22"/>
  <c r="AS66" i="42" s="1"/>
  <c r="AV28" i="22"/>
  <c r="AU66" i="42" s="1"/>
  <c r="AX28" i="22"/>
  <c r="AW66" i="42" s="1"/>
  <c r="BB28" i="22"/>
  <c r="BA66" i="42" s="1"/>
  <c r="BD28" i="22"/>
  <c r="BC66" i="42" s="1"/>
  <c r="BF28" i="22"/>
  <c r="BE66" i="42" s="1"/>
  <c r="BA29" i="22"/>
  <c r="AZ67" i="42" s="1"/>
  <c r="AE16" i="47"/>
  <c r="AE29" i="22" s="1"/>
  <c r="AD67" i="42" s="1"/>
  <c r="AF16" i="47"/>
  <c r="AF29" i="22" s="1"/>
  <c r="AE67" i="42" s="1"/>
  <c r="AG16" i="47"/>
  <c r="AG29" i="22" s="1"/>
  <c r="AF67" i="42" s="1"/>
  <c r="AH16" i="47"/>
  <c r="AH29" i="22" s="1"/>
  <c r="AG67" i="42" s="1"/>
  <c r="AI16" i="47"/>
  <c r="AI29" i="22" s="1"/>
  <c r="AH67" i="42" s="1"/>
  <c r="AJ16" i="47"/>
  <c r="AJ29" i="22" s="1"/>
  <c r="AI67" i="42" s="1"/>
  <c r="AK16" i="47"/>
  <c r="AK29" i="22" s="1"/>
  <c r="AJ67" i="42" s="1"/>
  <c r="AL16" i="47"/>
  <c r="AL29" i="22" s="1"/>
  <c r="AK67" i="42" s="1"/>
  <c r="AM16" i="47"/>
  <c r="AM29" i="22" s="1"/>
  <c r="AL67" i="42" s="1"/>
  <c r="AN16" i="47"/>
  <c r="AN29" i="22" s="1"/>
  <c r="AM67" i="42" s="1"/>
  <c r="AO16" i="47"/>
  <c r="AO29" i="22" s="1"/>
  <c r="AN67" i="42" s="1"/>
  <c r="AP16" i="47"/>
  <c r="AP29" i="22" s="1"/>
  <c r="AO67" i="42" s="1"/>
  <c r="AQ16" i="47"/>
  <c r="AQ29" i="22" s="1"/>
  <c r="AP67" i="42" s="1"/>
  <c r="AR16" i="47"/>
  <c r="AR29" i="22" s="1"/>
  <c r="AQ67" i="42" s="1"/>
  <c r="AS16" i="47"/>
  <c r="AS29" i="22" s="1"/>
  <c r="AR67" i="42" s="1"/>
  <c r="AT16" i="47"/>
  <c r="AT29" i="22" s="1"/>
  <c r="AS67" i="42" s="1"/>
  <c r="AU16" i="47"/>
  <c r="AU29" i="22" s="1"/>
  <c r="AT67" i="42" s="1"/>
  <c r="AV16" i="47"/>
  <c r="AV29" i="22" s="1"/>
  <c r="AU67" i="42" s="1"/>
  <c r="AW16" i="47"/>
  <c r="AW29" i="22" s="1"/>
  <c r="AV67" i="42" s="1"/>
  <c r="AX16" i="47"/>
  <c r="AX29" i="22" s="1"/>
  <c r="AW67" i="42" s="1"/>
  <c r="AY16" i="47"/>
  <c r="AY29" i="22" s="1"/>
  <c r="AX67" i="42" s="1"/>
  <c r="AZ16" i="47"/>
  <c r="AZ29" i="22" s="1"/>
  <c r="AY67" i="42" s="1"/>
  <c r="BA16" i="47"/>
  <c r="BB16" i="47"/>
  <c r="BB29" i="22" s="1"/>
  <c r="BA67" i="42" s="1"/>
  <c r="BC16" i="47"/>
  <c r="BC29" i="22" s="1"/>
  <c r="BB67" i="42" s="1"/>
  <c r="BD16" i="47"/>
  <c r="BD29" i="22" s="1"/>
  <c r="BC67" i="42" s="1"/>
  <c r="BE16" i="47"/>
  <c r="BE29" i="22" s="1"/>
  <c r="BD67" i="42" s="1"/>
  <c r="BF16" i="47"/>
  <c r="BF29" i="22" s="1"/>
  <c r="BE67" i="42" s="1"/>
  <c r="AE17" i="21"/>
  <c r="AE18" i="21" s="1"/>
  <c r="AE19" i="22" s="1"/>
  <c r="AE41" i="22" s="1"/>
  <c r="AF17" i="21"/>
  <c r="AF18" i="21" s="1"/>
  <c r="AF19" i="22" s="1"/>
  <c r="AG17" i="21"/>
  <c r="AG18" i="21" s="1"/>
  <c r="AH17" i="21"/>
  <c r="AI17" i="21"/>
  <c r="AJ17" i="21"/>
  <c r="AJ18" i="21" s="1"/>
  <c r="AL17" i="21"/>
  <c r="AL18" i="21" s="1"/>
  <c r="AL19" i="22" s="1"/>
  <c r="AL51" i="22" s="1"/>
  <c r="AM17" i="21"/>
  <c r="AM18" i="21" s="1"/>
  <c r="AM19" i="22" s="1"/>
  <c r="AN17" i="21"/>
  <c r="AN18" i="21" s="1"/>
  <c r="AN19" i="22" s="1"/>
  <c r="AN53" i="22" s="1"/>
  <c r="AO17" i="21"/>
  <c r="AO18" i="21" s="1"/>
  <c r="AO19" i="22" s="1"/>
  <c r="AO44" i="22" s="1"/>
  <c r="AP17" i="21"/>
  <c r="AQ17" i="21"/>
  <c r="AR17" i="21"/>
  <c r="AR18" i="21" s="1"/>
  <c r="AS17" i="21"/>
  <c r="AS18" i="21" s="1"/>
  <c r="AT17" i="21"/>
  <c r="AT18" i="21" s="1"/>
  <c r="AT19" i="22" s="1"/>
  <c r="AT50" i="22" s="1"/>
  <c r="AU17" i="21"/>
  <c r="AU18" i="21" s="1"/>
  <c r="AU19" i="22" s="1"/>
  <c r="AV17" i="21"/>
  <c r="AV18" i="21" s="1"/>
  <c r="AV19" i="22" s="1"/>
  <c r="AV49" i="22" s="1"/>
  <c r="AW17" i="21"/>
  <c r="AX17" i="21"/>
  <c r="AY17" i="21"/>
  <c r="AZ17" i="21"/>
  <c r="AZ18" i="21" s="1"/>
  <c r="BA17" i="21"/>
  <c r="BA18" i="21" s="1"/>
  <c r="BB17" i="21"/>
  <c r="BB18" i="21" s="1"/>
  <c r="BB19" i="22" s="1"/>
  <c r="BB42" i="22" s="1"/>
  <c r="BC19" i="22"/>
  <c r="BD17" i="21"/>
  <c r="BD18" i="21" s="1"/>
  <c r="BD19" i="22" s="1"/>
  <c r="BE17" i="21"/>
  <c r="BE18" i="21" s="1"/>
  <c r="BF17" i="21"/>
  <c r="AH18" i="21"/>
  <c r="AH19" i="22" s="1"/>
  <c r="AH44" i="22" s="1"/>
  <c r="AI18" i="21"/>
  <c r="AI25" i="22" s="1"/>
  <c r="AI59" i="22" s="1"/>
  <c r="AP18" i="21"/>
  <c r="AP25" i="22" s="1"/>
  <c r="AP62" i="22" s="1"/>
  <c r="AQ18" i="21"/>
  <c r="AQ25" i="22" s="1"/>
  <c r="AQ62" i="22" s="1"/>
  <c r="AW18" i="21"/>
  <c r="AW19" i="22" s="1"/>
  <c r="AW44" i="22" s="1"/>
  <c r="AX18" i="21"/>
  <c r="AX19" i="22" s="1"/>
  <c r="AX48" i="22" s="1"/>
  <c r="AY18" i="21"/>
  <c r="AY25" i="22" s="1"/>
  <c r="AY62" i="22" s="1"/>
  <c r="BF18" i="21"/>
  <c r="BF19" i="22" s="1"/>
  <c r="BF45" i="22" s="1"/>
  <c r="AE19" i="17"/>
  <c r="AF18" i="22"/>
  <c r="AE56" i="42" s="1"/>
  <c r="AG19" i="17"/>
  <c r="AG18" i="22" s="1"/>
  <c r="AF56" i="42" s="1"/>
  <c r="AH19" i="17"/>
  <c r="AH24" i="22" s="1"/>
  <c r="AG62" i="42" s="1"/>
  <c r="AI19" i="17"/>
  <c r="AI18" i="22" s="1"/>
  <c r="AH56" i="42" s="1"/>
  <c r="AJ19" i="17"/>
  <c r="AJ24" i="22" s="1"/>
  <c r="AI62" i="42" s="1"/>
  <c r="AK19" i="17"/>
  <c r="AK28" i="22" s="1"/>
  <c r="AJ66" i="42" s="1"/>
  <c r="AL19" i="17"/>
  <c r="AL18" i="22" s="1"/>
  <c r="AK56" i="42" s="1"/>
  <c r="AM19" i="17"/>
  <c r="AN19" i="17"/>
  <c r="AN18" i="22" s="1"/>
  <c r="AM56" i="42" s="1"/>
  <c r="AO19" i="17"/>
  <c r="AO18" i="22" s="1"/>
  <c r="AN56" i="42" s="1"/>
  <c r="AP19" i="17"/>
  <c r="AP24" i="22" s="1"/>
  <c r="AO62" i="42" s="1"/>
  <c r="AQ19" i="17"/>
  <c r="AQ24" i="22" s="1"/>
  <c r="AP62" i="42" s="1"/>
  <c r="AR19" i="17"/>
  <c r="AR24" i="22" s="1"/>
  <c r="AQ62" i="42" s="1"/>
  <c r="AS19" i="17"/>
  <c r="AS28" i="22" s="1"/>
  <c r="AR66" i="42" s="1"/>
  <c r="AT19" i="17"/>
  <c r="AT18" i="22" s="1"/>
  <c r="AS56" i="42" s="1"/>
  <c r="AU19" i="17"/>
  <c r="AU18" i="22" s="1"/>
  <c r="AT56" i="42" s="1"/>
  <c r="AV19" i="17"/>
  <c r="AV18" i="22" s="1"/>
  <c r="AU56" i="42" s="1"/>
  <c r="AW19" i="17"/>
  <c r="AW18" i="22" s="1"/>
  <c r="AV56" i="42" s="1"/>
  <c r="AX19" i="17"/>
  <c r="AX24" i="22" s="1"/>
  <c r="AW62" i="42" s="1"/>
  <c r="AY19" i="17"/>
  <c r="AY18" i="22" s="1"/>
  <c r="AX56" i="42" s="1"/>
  <c r="AZ19" i="17"/>
  <c r="AZ24" i="22" s="1"/>
  <c r="AY62" i="42" s="1"/>
  <c r="BA19" i="17"/>
  <c r="BA28" i="22" s="1"/>
  <c r="AZ66" i="42" s="1"/>
  <c r="BC19" i="17"/>
  <c r="BC28" i="22" s="1"/>
  <c r="BB66" i="42" s="1"/>
  <c r="BE19" i="17"/>
  <c r="BE18" i="22" s="1"/>
  <c r="BD56" i="42" s="1"/>
  <c r="BF19" i="17"/>
  <c r="BF24" i="22" s="1"/>
  <c r="BE62"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J27" i="18"/>
  <c r="AK27" i="18"/>
  <c r="AL27" i="18"/>
  <c r="AM27" i="18"/>
  <c r="AN27" i="18"/>
  <c r="AO27" i="18"/>
  <c r="AP27" i="18"/>
  <c r="AQ27" i="18"/>
  <c r="AR27" i="18"/>
  <c r="AS27" i="18"/>
  <c r="AT27" i="18"/>
  <c r="AU27" i="18"/>
  <c r="AV27" i="18"/>
  <c r="AW27" i="18"/>
  <c r="AX27" i="18"/>
  <c r="AZ27" i="18"/>
  <c r="BA27" i="18"/>
  <c r="BB27" i="18"/>
  <c r="BC27" i="18"/>
  <c r="BD27" i="18"/>
  <c r="BF27" i="18"/>
  <c r="AE28" i="18"/>
  <c r="AE27" i="22" s="1"/>
  <c r="AD65" i="42" s="1"/>
  <c r="AF28" i="18"/>
  <c r="AF27" i="22" s="1"/>
  <c r="AE65" i="42" s="1"/>
  <c r="AG28" i="18"/>
  <c r="AG27" i="22" s="1"/>
  <c r="AF65" i="42" s="1"/>
  <c r="AH28" i="18"/>
  <c r="AH27" i="22" s="1"/>
  <c r="AG65" i="42" s="1"/>
  <c r="AI28" i="18"/>
  <c r="AI27" i="22" s="1"/>
  <c r="AH65" i="42" s="1"/>
  <c r="AJ28" i="18"/>
  <c r="AJ27" i="22" s="1"/>
  <c r="AI65" i="42" s="1"/>
  <c r="AK28" i="18"/>
  <c r="AK27" i="22" s="1"/>
  <c r="AJ65" i="42" s="1"/>
  <c r="AL28" i="18"/>
  <c r="AL27" i="22" s="1"/>
  <c r="AK65" i="42" s="1"/>
  <c r="AM28" i="18"/>
  <c r="AM27" i="22" s="1"/>
  <c r="AL65" i="42" s="1"/>
  <c r="AN28" i="18"/>
  <c r="AN27" i="22" s="1"/>
  <c r="AM65" i="42" s="1"/>
  <c r="AO28" i="18"/>
  <c r="AO27" i="22" s="1"/>
  <c r="AN65" i="42" s="1"/>
  <c r="AP28" i="18"/>
  <c r="AP27" i="22" s="1"/>
  <c r="AO65" i="42" s="1"/>
  <c r="AQ28" i="18"/>
  <c r="AQ27" i="22" s="1"/>
  <c r="AP65" i="42" s="1"/>
  <c r="AR28" i="18"/>
  <c r="AR27" i="22" s="1"/>
  <c r="AQ65" i="42" s="1"/>
  <c r="AS28" i="18"/>
  <c r="AS27" i="22" s="1"/>
  <c r="AR65" i="42" s="1"/>
  <c r="AT28" i="18"/>
  <c r="AT27" i="22" s="1"/>
  <c r="AS65" i="42" s="1"/>
  <c r="AU28" i="18"/>
  <c r="AU27" i="22" s="1"/>
  <c r="AT65" i="42" s="1"/>
  <c r="AV28" i="18"/>
  <c r="AV27" i="22" s="1"/>
  <c r="AU65" i="42" s="1"/>
  <c r="AW28" i="18"/>
  <c r="AW27" i="22" s="1"/>
  <c r="AV65" i="42" s="1"/>
  <c r="AX28" i="18"/>
  <c r="AX27" i="22" s="1"/>
  <c r="AW65" i="42" s="1"/>
  <c r="AY28" i="18"/>
  <c r="AY27" i="22" s="1"/>
  <c r="AX65" i="42" s="1"/>
  <c r="AZ28" i="18"/>
  <c r="AZ27" i="22" s="1"/>
  <c r="AY65" i="42" s="1"/>
  <c r="BA28" i="18"/>
  <c r="BA27" i="22" s="1"/>
  <c r="AZ65" i="42" s="1"/>
  <c r="BB28" i="18"/>
  <c r="BB27" i="22" s="1"/>
  <c r="BA65" i="42" s="1"/>
  <c r="BC28" i="18"/>
  <c r="BC27" i="22" s="1"/>
  <c r="BB65" i="42" s="1"/>
  <c r="BD28" i="18"/>
  <c r="BD27" i="22" s="1"/>
  <c r="BC65" i="42" s="1"/>
  <c r="BF28" i="18"/>
  <c r="BF27" i="22" s="1"/>
  <c r="BE65" i="42" s="1"/>
  <c r="AE29" i="18"/>
  <c r="AE17" i="22" s="1"/>
  <c r="AD55" i="42" s="1"/>
  <c r="AF29" i="18"/>
  <c r="AF17" i="22" s="1"/>
  <c r="AE55" i="42" s="1"/>
  <c r="AG29" i="18"/>
  <c r="AG23" i="22" s="1"/>
  <c r="AF61" i="42" s="1"/>
  <c r="AH29" i="18"/>
  <c r="AH23" i="22" s="1"/>
  <c r="AG61" i="42" s="1"/>
  <c r="AI29" i="18"/>
  <c r="AI23" i="22" s="1"/>
  <c r="AH61" i="42" s="1"/>
  <c r="AJ29" i="18"/>
  <c r="AJ23" i="22" s="1"/>
  <c r="AI61" i="42" s="1"/>
  <c r="AK29" i="18"/>
  <c r="AK23" i="22" s="1"/>
  <c r="AJ61" i="42" s="1"/>
  <c r="AL29" i="18"/>
  <c r="AL17" i="22" s="1"/>
  <c r="AK55" i="42" s="1"/>
  <c r="AM29" i="18"/>
  <c r="AM17" i="22" s="1"/>
  <c r="AL55" i="42" s="1"/>
  <c r="AN29" i="18"/>
  <c r="AN17" i="22" s="1"/>
  <c r="AM55" i="42" s="1"/>
  <c r="AO29" i="18"/>
  <c r="AO23" i="22" s="1"/>
  <c r="AN61" i="42" s="1"/>
  <c r="AP29" i="18"/>
  <c r="AP23" i="22" s="1"/>
  <c r="AO61" i="42" s="1"/>
  <c r="AQ29" i="18"/>
  <c r="AQ23" i="22" s="1"/>
  <c r="AP61" i="42" s="1"/>
  <c r="AR29" i="18"/>
  <c r="AR23" i="22" s="1"/>
  <c r="AQ61" i="42" s="1"/>
  <c r="AS29" i="18"/>
  <c r="AS23" i="22" s="1"/>
  <c r="AR61" i="42" s="1"/>
  <c r="AT29" i="18"/>
  <c r="AT23" i="22" s="1"/>
  <c r="AS61" i="42" s="1"/>
  <c r="AU29" i="18"/>
  <c r="AU17" i="22" s="1"/>
  <c r="AT55" i="42" s="1"/>
  <c r="AV29" i="18"/>
  <c r="AV17" i="22" s="1"/>
  <c r="AU55" i="42" s="1"/>
  <c r="AW29" i="18"/>
  <c r="AW23" i="22" s="1"/>
  <c r="AV61" i="42" s="1"/>
  <c r="AX29" i="18"/>
  <c r="AX23" i="22" s="1"/>
  <c r="AW61" i="42" s="1"/>
  <c r="AY29" i="18"/>
  <c r="AY23" i="22" s="1"/>
  <c r="AX61" i="42" s="1"/>
  <c r="AZ29" i="18"/>
  <c r="AZ23" i="22" s="1"/>
  <c r="AY61" i="42" s="1"/>
  <c r="BA29" i="18"/>
  <c r="BA23" i="22" s="1"/>
  <c r="AZ61" i="42" s="1"/>
  <c r="BB29" i="18"/>
  <c r="BB17" i="22" s="1"/>
  <c r="BA55" i="42" s="1"/>
  <c r="BC29" i="18"/>
  <c r="BC17" i="22" s="1"/>
  <c r="BB55" i="42" s="1"/>
  <c r="BD29" i="18"/>
  <c r="BD17" i="22" s="1"/>
  <c r="BC55" i="42" s="1"/>
  <c r="BF29" i="18"/>
  <c r="BF23" i="22" s="1"/>
  <c r="BE61" i="42" s="1"/>
  <c r="AE18" i="20"/>
  <c r="AF18" i="20"/>
  <c r="AF19" i="20" s="1"/>
  <c r="AF15" i="22" s="1"/>
  <c r="AG18" i="20"/>
  <c r="AH18" i="20"/>
  <c r="AI18" i="20"/>
  <c r="AI19" i="20" s="1"/>
  <c r="AI21" i="22" s="1"/>
  <c r="AJ18" i="20"/>
  <c r="AJ19" i="20" s="1"/>
  <c r="AK18" i="20"/>
  <c r="AK19" i="20" s="1"/>
  <c r="AK21" i="22" s="1"/>
  <c r="AL18" i="20"/>
  <c r="AL19" i="20" s="1"/>
  <c r="AL21" i="22" s="1"/>
  <c r="AM18" i="20"/>
  <c r="AN18" i="20"/>
  <c r="AO18" i="20"/>
  <c r="AP18" i="20"/>
  <c r="AQ18" i="20"/>
  <c r="AR18" i="20"/>
  <c r="AS18" i="20"/>
  <c r="AT18" i="20"/>
  <c r="AU18" i="20"/>
  <c r="AV18" i="20"/>
  <c r="AW18" i="20"/>
  <c r="AX18" i="20"/>
  <c r="AY18" i="20"/>
  <c r="AZ18" i="20"/>
  <c r="BA18" i="20"/>
  <c r="BB18" i="20"/>
  <c r="BC18" i="20"/>
  <c r="BD18" i="20"/>
  <c r="BE18" i="20"/>
  <c r="AE19" i="20"/>
  <c r="AE21" i="22" s="1"/>
  <c r="AG19" i="20"/>
  <c r="AG21" i="22" s="1"/>
  <c r="AH19" i="20"/>
  <c r="AH15" i="22" s="1"/>
  <c r="AM19" i="20"/>
  <c r="AM21" i="22" s="1"/>
  <c r="AN19" i="20"/>
  <c r="AN21" i="22" s="1"/>
  <c r="AO19" i="20"/>
  <c r="AO21" i="22" s="1"/>
  <c r="AP19" i="20"/>
  <c r="AP21" i="22" s="1"/>
  <c r="AQ19" i="20"/>
  <c r="AQ21" i="22" s="1"/>
  <c r="AR19" i="20"/>
  <c r="AR21" i="22" s="1"/>
  <c r="AS19" i="20"/>
  <c r="AS15" i="22" s="1"/>
  <c r="AT19" i="20"/>
  <c r="AT21" i="22" s="1"/>
  <c r="AU19" i="20"/>
  <c r="AU21" i="22" s="1"/>
  <c r="AV19" i="20"/>
  <c r="AV21" i="22" s="1"/>
  <c r="AW19" i="20"/>
  <c r="AW21" i="22" s="1"/>
  <c r="AX19" i="20"/>
  <c r="AX21" i="22" s="1"/>
  <c r="AZ19" i="20"/>
  <c r="AZ15" i="22" s="1"/>
  <c r="BA19" i="20"/>
  <c r="BA15" i="22" s="1"/>
  <c r="BC19" i="20"/>
  <c r="BC21" i="22" s="1"/>
  <c r="BD19" i="20"/>
  <c r="BD21" i="22" s="1"/>
  <c r="BE19" i="20"/>
  <c r="BE15" i="22" s="1"/>
  <c r="BF19" i="20"/>
  <c r="BF15" i="22" s="1"/>
  <c r="AD18" i="22"/>
  <c r="AD24" i="22"/>
  <c r="AC62" i="42" s="1"/>
  <c r="AD28" i="22"/>
  <c r="BB36" i="42" l="1"/>
  <c r="BB33" i="42"/>
  <c r="BB41" i="42"/>
  <c r="BB30" i="42"/>
  <c r="BB38" i="42"/>
  <c r="BB35" i="42"/>
  <c r="BB32" i="42"/>
  <c r="BB40" i="42"/>
  <c r="BB29" i="42"/>
  <c r="BB37" i="42"/>
  <c r="BB42" i="42"/>
  <c r="BB34" i="42"/>
  <c r="BB31" i="42"/>
  <c r="BB39" i="42"/>
  <c r="AR16" i="42"/>
  <c r="AR24" i="42"/>
  <c r="AR21" i="42"/>
  <c r="AR18" i="42"/>
  <c r="AR15" i="42"/>
  <c r="AR23" i="42"/>
  <c r="AR20" i="42"/>
  <c r="AR22" i="42"/>
  <c r="AR19" i="42"/>
  <c r="AR26" i="42"/>
  <c r="AR27" i="42"/>
  <c r="AR17" i="42"/>
  <c r="AR25" i="42"/>
  <c r="AR28" i="42"/>
  <c r="AP18" i="42"/>
  <c r="AP15" i="42"/>
  <c r="AP23" i="42"/>
  <c r="AP20" i="42"/>
  <c r="AP17" i="42"/>
  <c r="AP25" i="42"/>
  <c r="AP22" i="42"/>
  <c r="AP16" i="42"/>
  <c r="AP24" i="42"/>
  <c r="AP21" i="42"/>
  <c r="AP26" i="42"/>
  <c r="AP27" i="42"/>
  <c r="AP28" i="42"/>
  <c r="AP19" i="42"/>
  <c r="AQ35" i="42"/>
  <c r="AQ32" i="42"/>
  <c r="AQ40" i="42"/>
  <c r="AQ29" i="42"/>
  <c r="AQ37" i="42"/>
  <c r="AQ34" i="42"/>
  <c r="AQ42" i="42"/>
  <c r="AQ31" i="42"/>
  <c r="AQ39" i="42"/>
  <c r="AQ36" i="42"/>
  <c r="AQ33" i="42"/>
  <c r="AQ41" i="42"/>
  <c r="AQ30" i="42"/>
  <c r="AQ38" i="42"/>
  <c r="AY21" i="42"/>
  <c r="AY18" i="42"/>
  <c r="AY15" i="42"/>
  <c r="AY23" i="42"/>
  <c r="AY20" i="42"/>
  <c r="AY17" i="42"/>
  <c r="AY25" i="42"/>
  <c r="AY19" i="42"/>
  <c r="AY16" i="42"/>
  <c r="AY24" i="42"/>
  <c r="AY27" i="42"/>
  <c r="AY28" i="42"/>
  <c r="AY22" i="42"/>
  <c r="AY26" i="42"/>
  <c r="AP32" i="42"/>
  <c r="AP40" i="42"/>
  <c r="AP29" i="42"/>
  <c r="AP37" i="42"/>
  <c r="AP34" i="42"/>
  <c r="AP42" i="42"/>
  <c r="AP31" i="42"/>
  <c r="AP39" i="42"/>
  <c r="AP36" i="42"/>
  <c r="AP33" i="42"/>
  <c r="AP41" i="42"/>
  <c r="AP30" i="42"/>
  <c r="AP38" i="42"/>
  <c r="AP35" i="42"/>
  <c r="AW29" i="42"/>
  <c r="AW37" i="42"/>
  <c r="AW34" i="42"/>
  <c r="AW42" i="42"/>
  <c r="AW31" i="42"/>
  <c r="AW39" i="42"/>
  <c r="AW36" i="42"/>
  <c r="AW33" i="42"/>
  <c r="AW41" i="42"/>
  <c r="AW30" i="42"/>
  <c r="AW38" i="42"/>
  <c r="AW35" i="42"/>
  <c r="AW32" i="42"/>
  <c r="AW40" i="42"/>
  <c r="AO29" i="42"/>
  <c r="AO37" i="42"/>
  <c r="AO34" i="42"/>
  <c r="AO42" i="42"/>
  <c r="AO31" i="42"/>
  <c r="AO39" i="42"/>
  <c r="AO36" i="42"/>
  <c r="AO33" i="42"/>
  <c r="AO41" i="42"/>
  <c r="AO30" i="42"/>
  <c r="AO38" i="42"/>
  <c r="AO35" i="42"/>
  <c r="AO32" i="42"/>
  <c r="AO40" i="42"/>
  <c r="BA59" i="42"/>
  <c r="BA33" i="42"/>
  <c r="BA41" i="42"/>
  <c r="BA30" i="42"/>
  <c r="BA38" i="42"/>
  <c r="BA35" i="42"/>
  <c r="BA32" i="42"/>
  <c r="BA40" i="42"/>
  <c r="BA29" i="42"/>
  <c r="BA37" i="42"/>
  <c r="BA42" i="42"/>
  <c r="BA34" i="42"/>
  <c r="BA31" i="42"/>
  <c r="BA39" i="42"/>
  <c r="BA36" i="42"/>
  <c r="AX18" i="42"/>
  <c r="AX15" i="42"/>
  <c r="AX23" i="42"/>
  <c r="AX20" i="42"/>
  <c r="AX17" i="42"/>
  <c r="AX25" i="42"/>
  <c r="AX22" i="42"/>
  <c r="AX16" i="42"/>
  <c r="AX24" i="42"/>
  <c r="AX21" i="42"/>
  <c r="AX19" i="42"/>
  <c r="AX28" i="42"/>
  <c r="AX26" i="42"/>
  <c r="AX27" i="42"/>
  <c r="AV34" i="42"/>
  <c r="AV42" i="42"/>
  <c r="AV31" i="42"/>
  <c r="AV39" i="42"/>
  <c r="AV36" i="42"/>
  <c r="AV41" i="42"/>
  <c r="AV33" i="42"/>
  <c r="AV30" i="42"/>
  <c r="AV38" i="42"/>
  <c r="AV35" i="42"/>
  <c r="AV32" i="42"/>
  <c r="AV40" i="42"/>
  <c r="AV29" i="42"/>
  <c r="AV37" i="42"/>
  <c r="AN34" i="42"/>
  <c r="AN42" i="42"/>
  <c r="AN31" i="42"/>
  <c r="AN39" i="42"/>
  <c r="AN36" i="42"/>
  <c r="AN33" i="42"/>
  <c r="AN41" i="42"/>
  <c r="AN30" i="42"/>
  <c r="AN38" i="42"/>
  <c r="AN35" i="42"/>
  <c r="AN32" i="42"/>
  <c r="AN40" i="42"/>
  <c r="AN29" i="42"/>
  <c r="AN37" i="42"/>
  <c r="BE15" i="42"/>
  <c r="BE23" i="42"/>
  <c r="BE20" i="42"/>
  <c r="BE17" i="42"/>
  <c r="BE22" i="42"/>
  <c r="BE19" i="42"/>
  <c r="BE21" i="42"/>
  <c r="BE18" i="42"/>
  <c r="BE24" i="42"/>
  <c r="BE16" i="42"/>
  <c r="BE26" i="42"/>
  <c r="BE28" i="42"/>
  <c r="BE25" i="42"/>
  <c r="BE27" i="42"/>
  <c r="AU31" i="42"/>
  <c r="AU39" i="42"/>
  <c r="AU36" i="42"/>
  <c r="AU33" i="42"/>
  <c r="AU41" i="42"/>
  <c r="AU30" i="42"/>
  <c r="AU38" i="42"/>
  <c r="AU35" i="42"/>
  <c r="AU42" i="42"/>
  <c r="AU32" i="42"/>
  <c r="AU40" i="42"/>
  <c r="AU29" i="42"/>
  <c r="AU37" i="42"/>
  <c r="AU34" i="42"/>
  <c r="AM31" i="42"/>
  <c r="AM39" i="42"/>
  <c r="AM36" i="42"/>
  <c r="AM33" i="42"/>
  <c r="AM41" i="42"/>
  <c r="AM30" i="42"/>
  <c r="AM38" i="42"/>
  <c r="AM35" i="42"/>
  <c r="AM32" i="42"/>
  <c r="AM40" i="42"/>
  <c r="AM42" i="42"/>
  <c r="AM29" i="42"/>
  <c r="AM37" i="42"/>
  <c r="AM34" i="42"/>
  <c r="AX32" i="42"/>
  <c r="AX40" i="42"/>
  <c r="AX29" i="42"/>
  <c r="AX37" i="42"/>
  <c r="AX34" i="42"/>
  <c r="AX42" i="42"/>
  <c r="AX31" i="42"/>
  <c r="AX39" i="42"/>
  <c r="AX36" i="42"/>
  <c r="AX33" i="42"/>
  <c r="AX41" i="42"/>
  <c r="AX30" i="42"/>
  <c r="AX38" i="42"/>
  <c r="AX35" i="42"/>
  <c r="AL36" i="42"/>
  <c r="AL33" i="42"/>
  <c r="AL41" i="42"/>
  <c r="AL30" i="42"/>
  <c r="AL38" i="42"/>
  <c r="AL35" i="42"/>
  <c r="AL32" i="42"/>
  <c r="AL40" i="42"/>
  <c r="AL29" i="42"/>
  <c r="AL37" i="42"/>
  <c r="AL34" i="42"/>
  <c r="AL42" i="42"/>
  <c r="AL31" i="42"/>
  <c r="AL39" i="42"/>
  <c r="AZ16" i="42"/>
  <c r="AZ24" i="42"/>
  <c r="AZ21" i="42"/>
  <c r="AZ18" i="42"/>
  <c r="AZ15" i="42"/>
  <c r="AZ23" i="42"/>
  <c r="AZ20" i="42"/>
  <c r="AZ22" i="42"/>
  <c r="AZ19" i="42"/>
  <c r="AZ26" i="42"/>
  <c r="AZ25" i="42"/>
  <c r="AZ27" i="42"/>
  <c r="AZ17" i="42"/>
  <c r="AZ28" i="42"/>
  <c r="BD20" i="42"/>
  <c r="BD17" i="42"/>
  <c r="BD25" i="42"/>
  <c r="BD22" i="42"/>
  <c r="BD19" i="42"/>
  <c r="BD16" i="42"/>
  <c r="BD24" i="42"/>
  <c r="BD18" i="42"/>
  <c r="BD15" i="42"/>
  <c r="BD26" i="42"/>
  <c r="BD28" i="42"/>
  <c r="BD21" i="42"/>
  <c r="BD23" i="42"/>
  <c r="BD27" i="42"/>
  <c r="AT36" i="42"/>
  <c r="AT33" i="42"/>
  <c r="AT41" i="42"/>
  <c r="AT30" i="42"/>
  <c r="AT38" i="42"/>
  <c r="AT35" i="42"/>
  <c r="AT32" i="42"/>
  <c r="AT40" i="42"/>
  <c r="AT42" i="42"/>
  <c r="AT29" i="42"/>
  <c r="AT37" i="42"/>
  <c r="AT34" i="42"/>
  <c r="AT31" i="42"/>
  <c r="AT39" i="42"/>
  <c r="BC31" i="42"/>
  <c r="BC39" i="42"/>
  <c r="BC36" i="42"/>
  <c r="BC33" i="42"/>
  <c r="BC41" i="42"/>
  <c r="BC30" i="42"/>
  <c r="BC38" i="42"/>
  <c r="BC42" i="42"/>
  <c r="BC35" i="42"/>
  <c r="BC32" i="42"/>
  <c r="BC40" i="42"/>
  <c r="BC29" i="42"/>
  <c r="BC37" i="42"/>
  <c r="BC34" i="42"/>
  <c r="AS33" i="42"/>
  <c r="AS41" i="42"/>
  <c r="AS30" i="42"/>
  <c r="AS38" i="42"/>
  <c r="AS35" i="42"/>
  <c r="AS32" i="42"/>
  <c r="AS40" i="42"/>
  <c r="AS29" i="42"/>
  <c r="AS37" i="42"/>
  <c r="AS34" i="42"/>
  <c r="AS42" i="42"/>
  <c r="AS31" i="42"/>
  <c r="AS39" i="42"/>
  <c r="AS36" i="42"/>
  <c r="BA19" i="42"/>
  <c r="BA16" i="42"/>
  <c r="BA24" i="42"/>
  <c r="BA21" i="42"/>
  <c r="BA18" i="42"/>
  <c r="BA26" i="42"/>
  <c r="BA15" i="42"/>
  <c r="BA23" i="42"/>
  <c r="BA17" i="42"/>
  <c r="BA25" i="42"/>
  <c r="BA22" i="42"/>
  <c r="BA20" i="42"/>
  <c r="BA27" i="42"/>
  <c r="BA28" i="42"/>
  <c r="AJ21" i="22"/>
  <c r="AJ15" i="22"/>
  <c r="AH28" i="22"/>
  <c r="AG66" i="42" s="1"/>
  <c r="AH18" i="22"/>
  <c r="AG56" i="42" s="1"/>
  <c r="AA53" i="42"/>
  <c r="AA43" i="42"/>
  <c r="AE25" i="22"/>
  <c r="AE57" i="22" s="1"/>
  <c r="AE15" i="22"/>
  <c r="AD53" i="42" s="1"/>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S208" i="45"/>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5" i="22" s="1"/>
  <c r="BE25" i="22"/>
  <c r="BE60" i="22" s="1"/>
  <c r="BD25" i="22"/>
  <c r="BD64" i="22" s="1"/>
  <c r="AY19" i="22"/>
  <c r="AY43" i="22" s="1"/>
  <c r="AU25" i="22"/>
  <c r="AU58" i="22" s="1"/>
  <c r="AP19" i="22"/>
  <c r="AP42" i="22" s="1"/>
  <c r="AN25" i="22"/>
  <c r="AN66" i="22" s="1"/>
  <c r="AM25" i="22"/>
  <c r="AM59" i="22" s="1"/>
  <c r="AF25" i="22"/>
  <c r="AF65" i="22" s="1"/>
  <c r="BA25" i="22"/>
  <c r="BA62" i="22" s="1"/>
  <c r="BA19" i="22"/>
  <c r="BA47" i="22" s="1"/>
  <c r="AS25" i="22"/>
  <c r="AS62" i="22" s="1"/>
  <c r="AS19" i="22"/>
  <c r="AS52" i="22" s="1"/>
  <c r="AJ25" i="22"/>
  <c r="AJ61" i="22" s="1"/>
  <c r="AJ19" i="22"/>
  <c r="AJ46" i="22" s="1"/>
  <c r="AZ25" i="22"/>
  <c r="AZ55" i="22" s="1"/>
  <c r="AZ19" i="22"/>
  <c r="AZ51" i="22" s="1"/>
  <c r="AR25" i="22"/>
  <c r="AR56" i="22" s="1"/>
  <c r="AR19" i="22"/>
  <c r="AR46" i="22" s="1"/>
  <c r="AG19" i="22"/>
  <c r="AG52" i="22" s="1"/>
  <c r="AG25" i="22"/>
  <c r="AG64" i="22" s="1"/>
  <c r="AX25" i="22"/>
  <c r="AX57" i="22" s="1"/>
  <c r="AH25" i="22"/>
  <c r="AH63" i="22" s="1"/>
  <c r="AI19" i="22"/>
  <c r="AI51" i="22" s="1"/>
  <c r="BF25" i="22"/>
  <c r="BF65" i="22" s="1"/>
  <c r="AW25" i="22"/>
  <c r="AW65" i="22" s="1"/>
  <c r="AO25" i="22"/>
  <c r="AO65" i="22" s="1"/>
  <c r="BB25" i="22"/>
  <c r="BB60" i="22" s="1"/>
  <c r="AT25" i="22"/>
  <c r="AT65" i="22" s="1"/>
  <c r="AL25" i="22"/>
  <c r="AL59" i="22" s="1"/>
  <c r="AP28" i="22"/>
  <c r="AO66" i="42" s="1"/>
  <c r="AV24" i="22"/>
  <c r="AU62" i="42" s="1"/>
  <c r="AZ18" i="22"/>
  <c r="AY56" i="42" s="1"/>
  <c r="K175" i="45"/>
  <c r="K200" i="45" s="1"/>
  <c r="D208" i="45"/>
  <c r="H204" i="45"/>
  <c r="H200" i="45"/>
  <c r="H196" i="45"/>
  <c r="J208" i="45"/>
  <c r="K209" i="45"/>
  <c r="P206" i="45"/>
  <c r="O205" i="45"/>
  <c r="L202" i="45"/>
  <c r="P198" i="45"/>
  <c r="N196" i="45"/>
  <c r="N203" i="45"/>
  <c r="AX199" i="45"/>
  <c r="E201" i="45"/>
  <c r="AO28" i="22"/>
  <c r="AN66" i="42" s="1"/>
  <c r="N205" i="45"/>
  <c r="P199" i="45"/>
  <c r="O198" i="45"/>
  <c r="T207" i="45"/>
  <c r="Z201" i="45"/>
  <c r="AT199" i="45"/>
  <c r="AD199" i="45"/>
  <c r="AH196" i="45"/>
  <c r="AZ28" i="22"/>
  <c r="AY66" i="42" s="1"/>
  <c r="AN28" i="22"/>
  <c r="AM66"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X198" i="45"/>
  <c r="AY28" i="22"/>
  <c r="AX66" i="42" s="1"/>
  <c r="AL28" i="22"/>
  <c r="AK66" i="42" s="1"/>
  <c r="AO24" i="22"/>
  <c r="AN62" i="42" s="1"/>
  <c r="AR18" i="22"/>
  <c r="AQ56" i="42" s="1"/>
  <c r="E182" i="45"/>
  <c r="E207" i="45" s="1"/>
  <c r="N186" i="45"/>
  <c r="N211" i="45" s="1"/>
  <c r="K204" i="45"/>
  <c r="L197" i="45"/>
  <c r="AT200" i="45"/>
  <c r="AL200" i="45"/>
  <c r="AD200" i="45"/>
  <c r="AX198" i="45"/>
  <c r="AP198" i="45"/>
  <c r="Z198" i="45"/>
  <c r="F211" i="45"/>
  <c r="T208" i="45"/>
  <c r="AY24" i="22"/>
  <c r="AX62" i="42" s="1"/>
  <c r="AJ28" i="22"/>
  <c r="AI66" i="42" s="1"/>
  <c r="BC24" i="22"/>
  <c r="BB62" i="42" s="1"/>
  <c r="AQ18" i="22"/>
  <c r="AP56" i="42" s="1"/>
  <c r="AH203" i="45"/>
  <c r="E203" i="45"/>
  <c r="E174" i="45"/>
  <c r="E199" i="45" s="1"/>
  <c r="P203" i="45"/>
  <c r="AL201" i="45"/>
  <c r="X202" i="45"/>
  <c r="E205" i="45"/>
  <c r="AJ18" i="22"/>
  <c r="AI56" i="42" s="1"/>
  <c r="J210" i="45"/>
  <c r="P204" i="45"/>
  <c r="M201" i="45"/>
  <c r="L200" i="45"/>
  <c r="Q197" i="45"/>
  <c r="P196" i="45"/>
  <c r="AM28" i="22"/>
  <c r="AL66" i="42" s="1"/>
  <c r="AM24" i="22"/>
  <c r="AL62"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8" i="22"/>
  <c r="AV66" i="42" s="1"/>
  <c r="AK24" i="22"/>
  <c r="AJ62" i="42" s="1"/>
  <c r="AK18" i="22"/>
  <c r="AJ56" i="42" s="1"/>
  <c r="J202" i="45"/>
  <c r="K207" i="45"/>
  <c r="Q205" i="45"/>
  <c r="O203" i="45"/>
  <c r="N202" i="45"/>
  <c r="T210" i="45"/>
  <c r="H184" i="45"/>
  <c r="H209" i="45" s="1"/>
  <c r="H176" i="45"/>
  <c r="H201" i="45" s="1"/>
  <c r="N183" i="45"/>
  <c r="N208" i="45" s="1"/>
  <c r="K180" i="45"/>
  <c r="K205" i="45" s="1"/>
  <c r="AM18" i="22"/>
  <c r="AL56" i="42" s="1"/>
  <c r="AW24" i="22"/>
  <c r="AV62" i="42" s="1"/>
  <c r="D201" i="45"/>
  <c r="E211" i="45"/>
  <c r="E209" i="45"/>
  <c r="AH200" i="45"/>
  <c r="Z200" i="45"/>
  <c r="AE28" i="22"/>
  <c r="AD66" i="42" s="1"/>
  <c r="AE24" i="22"/>
  <c r="AD62" i="42" s="1"/>
  <c r="H186" i="45"/>
  <c r="H211" i="45" s="1"/>
  <c r="H178" i="45"/>
  <c r="H203" i="45" s="1"/>
  <c r="J179" i="45"/>
  <c r="J204" i="45" s="1"/>
  <c r="O184" i="45"/>
  <c r="O209" i="45" s="1"/>
  <c r="Q178" i="45"/>
  <c r="Q203" i="45" s="1"/>
  <c r="D186" i="45"/>
  <c r="D211" i="45" s="1"/>
  <c r="AI24" i="22"/>
  <c r="AH62" i="42" s="1"/>
  <c r="BE28" i="22"/>
  <c r="BD66" i="42" s="1"/>
  <c r="AI28" i="22"/>
  <c r="AH66" i="42" s="1"/>
  <c r="BE24" i="22"/>
  <c r="BD62"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4" i="22"/>
  <c r="AF62" i="42" s="1"/>
  <c r="D182" i="45"/>
  <c r="D207" i="45" s="1"/>
  <c r="D174" i="45"/>
  <c r="D199" i="45" s="1"/>
  <c r="G183" i="45"/>
  <c r="G208" i="45" s="1"/>
  <c r="AQ28" i="22"/>
  <c r="AP66" i="42" s="1"/>
  <c r="AG28" i="22"/>
  <c r="AF66" i="42" s="1"/>
  <c r="AE18" i="22"/>
  <c r="AD56" i="42" s="1"/>
  <c r="G177" i="45"/>
  <c r="G202" i="45" s="1"/>
  <c r="D206" i="45"/>
  <c r="F210" i="45"/>
  <c r="F206" i="45"/>
  <c r="F200" i="45"/>
  <c r="F196" i="45"/>
  <c r="K203" i="45"/>
  <c r="O199" i="45"/>
  <c r="L196" i="45"/>
  <c r="AU28" i="22"/>
  <c r="AT66" i="42" s="1"/>
  <c r="AU24" i="22"/>
  <c r="AT62"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4" i="22"/>
  <c r="AS62" i="42" s="1"/>
  <c r="AL24" i="22"/>
  <c r="AK62"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3" i="22"/>
  <c r="AK61" i="42" s="1"/>
  <c r="AF23" i="22"/>
  <c r="AE61" i="42" s="1"/>
  <c r="AT17" i="22"/>
  <c r="AS55" i="42" s="1"/>
  <c r="AS17" i="22"/>
  <c r="AR55" i="42" s="1"/>
  <c r="BD23" i="22"/>
  <c r="BC61" i="42" s="1"/>
  <c r="BC23" i="22"/>
  <c r="BB61" i="42" s="1"/>
  <c r="BB23" i="22"/>
  <c r="BA61" i="42" s="1"/>
  <c r="AE23" i="22"/>
  <c r="AD61" i="42" s="1"/>
  <c r="AR17" i="22"/>
  <c r="AQ55" i="42" s="1"/>
  <c r="AV23" i="22"/>
  <c r="AU61" i="42" s="1"/>
  <c r="AU23" i="22"/>
  <c r="AT61" i="42" s="1"/>
  <c r="AK17" i="22"/>
  <c r="AJ55" i="42" s="1"/>
  <c r="AJ17" i="22"/>
  <c r="AI55" i="42" s="1"/>
  <c r="AN23" i="22"/>
  <c r="AM61" i="42" s="1"/>
  <c r="BA17" i="22"/>
  <c r="AZ55" i="42" s="1"/>
  <c r="AM23" i="22"/>
  <c r="AL61"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2" i="22"/>
  <c r="AY60" i="22"/>
  <c r="BE21" i="22"/>
  <c r="BD59" i="42" s="1"/>
  <c r="AM15" i="22"/>
  <c r="AE62" i="22"/>
  <c r="BA21" i="22"/>
  <c r="AI15" i="22"/>
  <c r="AV58" i="22"/>
  <c r="AQ67" i="22"/>
  <c r="AI55" i="22"/>
  <c r="AH21" i="22"/>
  <c r="AU15" i="22"/>
  <c r="AP53" i="22"/>
  <c r="AF21" i="22"/>
  <c r="AR15" i="22"/>
  <c r="BF49" i="22"/>
  <c r="AS21" i="22"/>
  <c r="AZ21" i="22"/>
  <c r="AX15" i="22"/>
  <c r="AW43" i="42" s="1"/>
  <c r="AP15" i="22"/>
  <c r="AO53" i="42" s="1"/>
  <c r="AM59" i="42"/>
  <c r="AW15" i="22"/>
  <c r="AV53" i="42" s="1"/>
  <c r="AO15" i="22"/>
  <c r="AG15" i="22"/>
  <c r="AF43" i="42" s="1"/>
  <c r="BD15" i="22"/>
  <c r="AV15" i="22"/>
  <c r="AN15" i="22"/>
  <c r="AM53" i="42" s="1"/>
  <c r="AU59" i="22"/>
  <c r="AL50" i="22"/>
  <c r="AT15" i="22"/>
  <c r="AL15" i="22"/>
  <c r="AN58" i="22"/>
  <c r="AO49" i="22"/>
  <c r="BC15" i="22"/>
  <c r="AK15" i="22"/>
  <c r="AY67" i="22"/>
  <c r="BB46" i="22"/>
  <c r="AX52" i="22"/>
  <c r="AQ43" i="22"/>
  <c r="AQ66" i="22"/>
  <c r="AY65" i="22"/>
  <c r="BE57" i="22"/>
  <c r="AQ52" i="22"/>
  <c r="AX49" i="22"/>
  <c r="AU65" i="22"/>
  <c r="AI62" i="22"/>
  <c r="AY59" i="22"/>
  <c r="AV57" i="22"/>
  <c r="AV54" i="22"/>
  <c r="AU63" i="42" s="1"/>
  <c r="AW49" i="22"/>
  <c r="AH43" i="22"/>
  <c r="AQ65" i="22"/>
  <c r="AI64" i="22"/>
  <c r="AI61" i="22"/>
  <c r="AY56" i="22"/>
  <c r="AG49" i="22"/>
  <c r="AX44" i="22"/>
  <c r="AT67" i="22"/>
  <c r="AY66" i="22"/>
  <c r="AE64" i="22"/>
  <c r="AV62" i="22"/>
  <c r="AR59" i="22"/>
  <c r="AI56" i="22"/>
  <c r="AH52" i="22"/>
  <c r="AP40" i="22"/>
  <c r="AO57" i="42" s="1"/>
  <c r="AV66" i="22"/>
  <c r="AX53" i="22"/>
  <c r="BE59" i="22"/>
  <c r="AN55" i="22"/>
  <c r="AN59" i="22"/>
  <c r="AN60" i="22"/>
  <c r="AN56" i="22"/>
  <c r="AH59" i="42"/>
  <c r="AT40" i="22"/>
  <c r="AS57" i="42" s="1"/>
  <c r="AT43" i="22"/>
  <c r="AT47" i="22"/>
  <c r="AT42" i="22"/>
  <c r="AT48" i="22"/>
  <c r="AT52" i="22"/>
  <c r="AT44" i="22"/>
  <c r="AT49" i="22"/>
  <c r="AT53" i="22"/>
  <c r="AT45" i="22"/>
  <c r="AL43" i="22"/>
  <c r="AL47" i="22"/>
  <c r="AL41" i="22"/>
  <c r="AL52" i="22"/>
  <c r="AL44" i="22"/>
  <c r="AL48" i="22"/>
  <c r="AL42" i="22"/>
  <c r="AL49" i="22"/>
  <c r="AL53" i="22"/>
  <c r="AL40" i="22"/>
  <c r="AL45" i="22"/>
  <c r="AG53" i="42"/>
  <c r="AY64" i="22"/>
  <c r="AQ64" i="22"/>
  <c r="AI63" i="22"/>
  <c r="AT62" i="22"/>
  <c r="AN61" i="22"/>
  <c r="AE61" i="22"/>
  <c r="AL60" i="22"/>
  <c r="BA59" i="22"/>
  <c r="AL55" i="22"/>
  <c r="AW53" i="22"/>
  <c r="AN50" i="22"/>
  <c r="AH47" i="22"/>
  <c r="AL46" i="22"/>
  <c r="AO45" i="22"/>
  <c r="AO40" i="22"/>
  <c r="AN57" i="42" s="1"/>
  <c r="AJ59" i="42"/>
  <c r="AV46" i="22"/>
  <c r="AV40" i="22"/>
  <c r="AU57" i="42" s="1"/>
  <c r="AV51" i="22"/>
  <c r="AV42" i="22"/>
  <c r="AV43" i="22"/>
  <c r="AV47" i="22"/>
  <c r="AV48" i="22"/>
  <c r="AV52" i="22"/>
  <c r="AV44" i="22"/>
  <c r="AF41" i="22"/>
  <c r="AF50" i="22"/>
  <c r="AF46" i="22"/>
  <c r="AF40" i="22"/>
  <c r="AF51" i="22"/>
  <c r="AF43" i="22"/>
  <c r="AF47" i="22"/>
  <c r="AF52" i="22"/>
  <c r="AW55" i="22"/>
  <c r="AG55" i="22"/>
  <c r="AI59" i="42"/>
  <c r="BD42" i="22"/>
  <c r="BD40" i="22"/>
  <c r="BC57" i="42" s="1"/>
  <c r="BD51" i="22"/>
  <c r="BD43" i="22"/>
  <c r="BD47" i="22"/>
  <c r="BD48" i="22"/>
  <c r="BD52" i="22"/>
  <c r="BD44" i="22"/>
  <c r="BD41" i="22"/>
  <c r="BD49" i="22"/>
  <c r="BD53" i="22"/>
  <c r="AU42" i="22"/>
  <c r="AU40" i="22"/>
  <c r="AT57" i="42" s="1"/>
  <c r="AU51" i="22"/>
  <c r="AU43" i="22"/>
  <c r="AU47" i="22"/>
  <c r="AU48" i="22"/>
  <c r="AU52" i="22"/>
  <c r="AU44" i="22"/>
  <c r="AU49" i="22"/>
  <c r="AU53" i="22"/>
  <c r="AM42" i="22"/>
  <c r="AM40" i="22"/>
  <c r="AL57" i="42" s="1"/>
  <c r="AM51" i="22"/>
  <c r="AM43" i="22"/>
  <c r="AM47" i="22"/>
  <c r="AM41" i="22"/>
  <c r="AM52" i="22"/>
  <c r="AM44" i="22"/>
  <c r="AM48" i="22"/>
  <c r="AM49" i="22"/>
  <c r="AM53" i="22"/>
  <c r="AX53" i="42"/>
  <c r="AP53" i="42"/>
  <c r="AP43" i="42"/>
  <c r="AP65" i="22"/>
  <c r="AE53" i="22"/>
  <c r="AZ48" i="22"/>
  <c r="AF48" i="22"/>
  <c r="AM46" i="22"/>
  <c r="AU45" i="22"/>
  <c r="AE42" i="22"/>
  <c r="AV55" i="22"/>
  <c r="AV59" i="22"/>
  <c r="AV60" i="22"/>
  <c r="AV56" i="22"/>
  <c r="AQ59" i="42"/>
  <c r="BB43" i="22"/>
  <c r="BB47" i="22"/>
  <c r="BB48" i="22"/>
  <c r="BB52" i="22"/>
  <c r="BB44" i="22"/>
  <c r="BB41" i="22"/>
  <c r="BB49" i="22"/>
  <c r="BB53" i="22"/>
  <c r="BB40" i="22"/>
  <c r="BA57" i="42" s="1"/>
  <c r="BB45" i="22"/>
  <c r="AU56" i="22"/>
  <c r="AM60" i="22"/>
  <c r="AM57" i="22"/>
  <c r="AP59" i="42"/>
  <c r="AS41" i="22"/>
  <c r="AS48" i="22"/>
  <c r="AS50" i="22"/>
  <c r="BD53" i="42"/>
  <c r="BD43" i="42"/>
  <c r="AN43" i="42"/>
  <c r="AZ67" i="22"/>
  <c r="AI67" i="22"/>
  <c r="AV65" i="22"/>
  <c r="AN65" i="22"/>
  <c r="AX64" i="22"/>
  <c r="AP64" i="22"/>
  <c r="AY63" i="22"/>
  <c r="AQ63" i="22"/>
  <c r="AM61" i="22"/>
  <c r="AT58" i="22"/>
  <c r="AZ56" i="22"/>
  <c r="AG56" i="22"/>
  <c r="AJ55" i="22"/>
  <c r="AN54" i="22"/>
  <c r="AM63" i="42" s="1"/>
  <c r="AV53" i="22"/>
  <c r="BB51" i="22"/>
  <c r="AM50" i="22"/>
  <c r="AP49" i="22"/>
  <c r="BD46" i="22"/>
  <c r="AN45" i="22"/>
  <c r="AV41" i="22"/>
  <c r="AN40" i="22"/>
  <c r="AM57" i="42" s="1"/>
  <c r="AQ53" i="42"/>
  <c r="AL56" i="22"/>
  <c r="AW59" i="42"/>
  <c r="AE53" i="42"/>
  <c r="AE43" i="42"/>
  <c r="AM45" i="22"/>
  <c r="AU41" i="22"/>
  <c r="AX43" i="42"/>
  <c r="BA57" i="22"/>
  <c r="AV59" i="42"/>
  <c r="AN59" i="42"/>
  <c r="AY45" i="22"/>
  <c r="AQ40" i="22"/>
  <c r="AP57" i="42" s="1"/>
  <c r="AQ41" i="22"/>
  <c r="AQ42" i="22"/>
  <c r="AQ49" i="22"/>
  <c r="AQ53" i="22"/>
  <c r="AQ45" i="22"/>
  <c r="AQ50" i="22"/>
  <c r="AQ46" i="22"/>
  <c r="AQ51" i="22"/>
  <c r="AI41" i="22"/>
  <c r="AI45" i="22"/>
  <c r="AI46" i="22"/>
  <c r="AT53" i="42"/>
  <c r="AT43" i="42"/>
  <c r="AL53" i="42"/>
  <c r="AL43" i="42"/>
  <c r="AP67" i="22"/>
  <c r="AI66" i="22"/>
  <c r="AL65" i="22"/>
  <c r="BE64" i="22"/>
  <c r="AV64" i="22"/>
  <c r="AN64" i="22"/>
  <c r="AW63" i="22"/>
  <c r="BA61" i="22"/>
  <c r="AG60" i="22"/>
  <c r="AP57" i="22"/>
  <c r="AO53" i="22"/>
  <c r="BD50" i="22"/>
  <c r="AE50" i="22"/>
  <c r="AN49" i="22"/>
  <c r="AQ48" i="22"/>
  <c r="AF45" i="22"/>
  <c r="AT41" i="22"/>
  <c r="AY43" i="42"/>
  <c r="AY53" i="42"/>
  <c r="AV63" i="22"/>
  <c r="AN63" i="22"/>
  <c r="AX62" i="22"/>
  <c r="AZ61" i="22"/>
  <c r="AR60" i="22"/>
  <c r="AF60" i="22"/>
  <c r="AT51" i="22"/>
  <c r="BB50" i="22"/>
  <c r="AU46" i="22"/>
  <c r="BD45" i="22"/>
  <c r="AE45" i="22"/>
  <c r="AP54" i="22"/>
  <c r="AO63" i="42" s="1"/>
  <c r="AP58" i="22"/>
  <c r="AP55" i="22"/>
  <c r="AP59" i="22"/>
  <c r="AS59" i="42"/>
  <c r="BE48" i="22"/>
  <c r="AN46" i="22"/>
  <c r="AN51" i="22"/>
  <c r="AN43" i="22"/>
  <c r="AN47" i="22"/>
  <c r="AN41" i="22"/>
  <c r="AN52" i="22"/>
  <c r="AN42" i="22"/>
  <c r="AN44" i="22"/>
  <c r="AN48" i="22"/>
  <c r="AE46" i="22"/>
  <c r="AE40" i="22"/>
  <c r="AE51" i="22"/>
  <c r="AE43" i="22"/>
  <c r="AE47" i="22"/>
  <c r="AE52" i="22"/>
  <c r="AE44" i="22"/>
  <c r="AE48" i="22"/>
  <c r="AO59" i="42"/>
  <c r="AF59" i="42"/>
  <c r="AJ41" i="22"/>
  <c r="AJ52" i="22"/>
  <c r="AJ42" i="22"/>
  <c r="AJ50" i="22"/>
  <c r="AP63" i="22"/>
  <c r="AT61" i="22"/>
  <c r="AH60" i="22"/>
  <c r="AZ54" i="22"/>
  <c r="AY63" i="42" s="1"/>
  <c r="AR57" i="22"/>
  <c r="AJ58" i="22"/>
  <c r="BC59" i="42"/>
  <c r="AU59" i="42"/>
  <c r="AL59" i="42"/>
  <c r="AD59" i="42"/>
  <c r="AX41" i="22"/>
  <c r="AX45" i="22"/>
  <c r="AX50" i="22"/>
  <c r="AX46" i="22"/>
  <c r="AX40" i="22"/>
  <c r="AW57" i="42" s="1"/>
  <c r="AX51" i="22"/>
  <c r="AX42" i="22"/>
  <c r="AX43" i="22"/>
  <c r="AX47" i="22"/>
  <c r="AP51" i="22"/>
  <c r="AP47" i="22"/>
  <c r="AH40" i="22"/>
  <c r="AH41" i="22"/>
  <c r="AH42" i="22"/>
  <c r="AH49" i="22"/>
  <c r="AH53" i="22"/>
  <c r="AH45" i="22"/>
  <c r="AH50" i="22"/>
  <c r="AH46" i="22"/>
  <c r="AH51" i="22"/>
  <c r="AW67" i="22"/>
  <c r="AH66" i="22"/>
  <c r="AY57" i="22"/>
  <c r="AY54" i="22"/>
  <c r="AX63" i="42" s="1"/>
  <c r="AY58" i="22"/>
  <c r="AY55" i="22"/>
  <c r="AQ57" i="22"/>
  <c r="AQ54" i="22"/>
  <c r="AP63" i="42" s="1"/>
  <c r="AQ58" i="22"/>
  <c r="AQ55" i="22"/>
  <c r="AQ59" i="22"/>
  <c r="AI60" i="22"/>
  <c r="AI57" i="22"/>
  <c r="AI54" i="22"/>
  <c r="AI58" i="22"/>
  <c r="BB59" i="42"/>
  <c r="AT59" i="42"/>
  <c r="AK59" i="42"/>
  <c r="BF41" i="22"/>
  <c r="BF50" i="22"/>
  <c r="BF42" i="22"/>
  <c r="BF46" i="22"/>
  <c r="BF51" i="22"/>
  <c r="BF43" i="22"/>
  <c r="BF47" i="22"/>
  <c r="BF48" i="22"/>
  <c r="BF52" i="22"/>
  <c r="AW41" i="22"/>
  <c r="AW50" i="22"/>
  <c r="AW46" i="22"/>
  <c r="AW40" i="22"/>
  <c r="AV57" i="42" s="1"/>
  <c r="AW51" i="22"/>
  <c r="AW42" i="22"/>
  <c r="AW43" i="22"/>
  <c r="AW47" i="22"/>
  <c r="AW48" i="22"/>
  <c r="AW52" i="22"/>
  <c r="AO48" i="22"/>
  <c r="AO41" i="22"/>
  <c r="AO50" i="22"/>
  <c r="AO46" i="22"/>
  <c r="AO51" i="22"/>
  <c r="AO43" i="22"/>
  <c r="AO47" i="22"/>
  <c r="AO52" i="22"/>
  <c r="AZ53" i="42"/>
  <c r="AZ43" i="42"/>
  <c r="AR53" i="42"/>
  <c r="AR43" i="42"/>
  <c r="AV67" i="22"/>
  <c r="AN67" i="22"/>
  <c r="AE67" i="22"/>
  <c r="AX66" i="22"/>
  <c r="AP66" i="22"/>
  <c r="AG66" i="22"/>
  <c r="AI65" i="22"/>
  <c r="AT64" i="22"/>
  <c r="AJ64" i="22"/>
  <c r="AU63" i="22"/>
  <c r="AW62" i="22"/>
  <c r="AF62" i="22"/>
  <c r="AY61" i="22"/>
  <c r="AQ61" i="22"/>
  <c r="AH61" i="22"/>
  <c r="AQ60" i="22"/>
  <c r="AE60" i="22"/>
  <c r="AT59" i="22"/>
  <c r="AE58" i="22"/>
  <c r="AN57" i="22"/>
  <c r="AQ56" i="22"/>
  <c r="AT55" i="22"/>
  <c r="BF53" i="22"/>
  <c r="AP52" i="22"/>
  <c r="AV50" i="22"/>
  <c r="AF49" i="22"/>
  <c r="AH48" i="22"/>
  <c r="AQ47" i="22"/>
  <c r="AT46" i="22"/>
  <c r="AW45" i="22"/>
  <c r="BF44" i="22"/>
  <c r="AO42" i="22"/>
  <c r="BF40" i="22"/>
  <c r="BE57" i="42" s="1"/>
  <c r="AW66" i="22"/>
  <c r="AH65" i="22"/>
  <c r="BB63" i="22"/>
  <c r="AT63" i="22"/>
  <c r="AL63" i="22"/>
  <c r="AP61" i="22"/>
  <c r="AP60" i="22"/>
  <c r="AP56" i="22"/>
  <c r="AF53" i="22"/>
  <c r="AU50" i="22"/>
  <c r="AE49" i="22"/>
  <c r="AJ47" i="22"/>
  <c r="AV45" i="22"/>
  <c r="AF44" i="22"/>
  <c r="AF42" i="22"/>
  <c r="BC41" i="22"/>
  <c r="BC49" i="22"/>
  <c r="BC44" i="22"/>
  <c r="BC52" i="22"/>
  <c r="BC47" i="22"/>
  <c r="BC42" i="22"/>
  <c r="BC50" i="22"/>
  <c r="BC45" i="22"/>
  <c r="BC53" i="22"/>
  <c r="BC40" i="22"/>
  <c r="BB57" i="42" s="1"/>
  <c r="BC48" i="22"/>
  <c r="BC43" i="22"/>
  <c r="BC51" i="22"/>
  <c r="BC46" i="22"/>
  <c r="BC25" i="22"/>
  <c r="AK66" i="22"/>
  <c r="AK64" i="22"/>
  <c r="AK62" i="22"/>
  <c r="AK60" i="22"/>
  <c r="AK58" i="22"/>
  <c r="AK56" i="22"/>
  <c r="AK54" i="22"/>
  <c r="AK52" i="22"/>
  <c r="AK50" i="22"/>
  <c r="AK48" i="22"/>
  <c r="AK46" i="22"/>
  <c r="AK44" i="22"/>
  <c r="AK42" i="22"/>
  <c r="AK40" i="22"/>
  <c r="AK67" i="22"/>
  <c r="AK65" i="22"/>
  <c r="AK63" i="22"/>
  <c r="AK61" i="22"/>
  <c r="AK59" i="22"/>
  <c r="AK57" i="22"/>
  <c r="AK53" i="22"/>
  <c r="AK51" i="22"/>
  <c r="AK49" i="22"/>
  <c r="AK47" i="22"/>
  <c r="AK45" i="22"/>
  <c r="AK43" i="22"/>
  <c r="AX59" i="42"/>
  <c r="BA43" i="42"/>
  <c r="BA53" i="42"/>
  <c r="BE43" i="42"/>
  <c r="BE53" i="42"/>
  <c r="BF21"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7" i="22"/>
  <c r="AD17" i="22"/>
  <c r="AC29" i="18"/>
  <c r="AC28" i="18"/>
  <c r="AC27" i="22" s="1"/>
  <c r="AC27" i="18"/>
  <c r="AC25" i="18"/>
  <c r="AC26" i="18"/>
  <c r="AC24" i="18"/>
  <c r="X19" i="17"/>
  <c r="AC19" i="17"/>
  <c r="AK57" i="42" l="1"/>
  <c r="AJ63" i="42"/>
  <c r="AJ57" i="42"/>
  <c r="BE42" i="22"/>
  <c r="AF55" i="22"/>
  <c r="BE41" i="22"/>
  <c r="BF67" i="22"/>
  <c r="BE44" i="22"/>
  <c r="AF58" i="22"/>
  <c r="AF61" i="22"/>
  <c r="AE63" i="42" s="1"/>
  <c r="BE52" i="22"/>
  <c r="AF64" i="22"/>
  <c r="AF54" i="22"/>
  <c r="BE40" i="22"/>
  <c r="BD57" i="42" s="1"/>
  <c r="BE53" i="22"/>
  <c r="AZ49" i="22"/>
  <c r="BE47" i="22"/>
  <c r="BE50" i="22"/>
  <c r="BF59" i="22"/>
  <c r="AF66" i="22"/>
  <c r="AF57" i="22"/>
  <c r="BE49" i="22"/>
  <c r="AZ40" i="22"/>
  <c r="AY57" i="42" s="1"/>
  <c r="BE43" i="22"/>
  <c r="AF63" i="22"/>
  <c r="BE51" i="22"/>
  <c r="AF56" i="22"/>
  <c r="AF67" i="22"/>
  <c r="BE46" i="22"/>
  <c r="AF59" i="22"/>
  <c r="AG40" i="22"/>
  <c r="AY53" i="22"/>
  <c r="AG41" i="22"/>
  <c r="AY40" i="22"/>
  <c r="AX57" i="42" s="1"/>
  <c r="AN20" i="42"/>
  <c r="AN17" i="42"/>
  <c r="AN25" i="42"/>
  <c r="AN22" i="42"/>
  <c r="AN19" i="42"/>
  <c r="AN27" i="42"/>
  <c r="AN16" i="42"/>
  <c r="AN24" i="42"/>
  <c r="AN18" i="42"/>
  <c r="AN15" i="42"/>
  <c r="AN23" i="42"/>
  <c r="AN21" i="42"/>
  <c r="AN28" i="42"/>
  <c r="AN26" i="42"/>
  <c r="AQ21" i="42"/>
  <c r="AQ18" i="42"/>
  <c r="AQ15" i="42"/>
  <c r="AQ23" i="42"/>
  <c r="AQ20" i="42"/>
  <c r="AQ17" i="42"/>
  <c r="AQ25" i="42"/>
  <c r="AQ19" i="42"/>
  <c r="AQ16" i="42"/>
  <c r="AQ26" i="42"/>
  <c r="AQ27" i="42"/>
  <c r="AQ22" i="42"/>
  <c r="AQ28" i="42"/>
  <c r="AQ24" i="42"/>
  <c r="BE29" i="42"/>
  <c r="BE37" i="42"/>
  <c r="BE34" i="42"/>
  <c r="BE42" i="42"/>
  <c r="BE31" i="42"/>
  <c r="BE39" i="42"/>
  <c r="BE36" i="42"/>
  <c r="BE33" i="42"/>
  <c r="BE41" i="42"/>
  <c r="BE30" i="42"/>
  <c r="BE38" i="42"/>
  <c r="BE35" i="42"/>
  <c r="BE32" i="42"/>
  <c r="BE40" i="42"/>
  <c r="AS19" i="42"/>
  <c r="AS16" i="42"/>
  <c r="AS24" i="42"/>
  <c r="AS21" i="42"/>
  <c r="AS18" i="42"/>
  <c r="AS26" i="42"/>
  <c r="AS15" i="42"/>
  <c r="AS23" i="42"/>
  <c r="AS17" i="42"/>
  <c r="AS25" i="42"/>
  <c r="AS20" i="42"/>
  <c r="AS27" i="42"/>
  <c r="AS22" i="42"/>
  <c r="AS28" i="42"/>
  <c r="AV20" i="42"/>
  <c r="AV17" i="42"/>
  <c r="AV25" i="42"/>
  <c r="AV22" i="42"/>
  <c r="AV19" i="42"/>
  <c r="AV27" i="42"/>
  <c r="AV16" i="42"/>
  <c r="AV24" i="42"/>
  <c r="AV18" i="42"/>
  <c r="AV15" i="42"/>
  <c r="AV28" i="42"/>
  <c r="AV21" i="42"/>
  <c r="AV23" i="42"/>
  <c r="AV26" i="42"/>
  <c r="AZ30" i="42"/>
  <c r="AZ38" i="42"/>
  <c r="AZ35" i="42"/>
  <c r="AZ32" i="42"/>
  <c r="AZ40" i="42"/>
  <c r="AZ29" i="42"/>
  <c r="AZ37" i="42"/>
  <c r="AZ34" i="42"/>
  <c r="AZ42" i="42"/>
  <c r="AZ31" i="42"/>
  <c r="AZ39" i="42"/>
  <c r="AZ36" i="42"/>
  <c r="AZ33" i="42"/>
  <c r="AZ41" i="42"/>
  <c r="AR30" i="42"/>
  <c r="AR38" i="42"/>
  <c r="AR35" i="42"/>
  <c r="AR32" i="42"/>
  <c r="AR40" i="42"/>
  <c r="AR29" i="42"/>
  <c r="AR37" i="42"/>
  <c r="AR34" i="42"/>
  <c r="AR42" i="42"/>
  <c r="AR31" i="42"/>
  <c r="AR39" i="42"/>
  <c r="AR36" i="42"/>
  <c r="AR33" i="42"/>
  <c r="AR41" i="42"/>
  <c r="BB65" i="22"/>
  <c r="AO15" i="42"/>
  <c r="AO23" i="42"/>
  <c r="AO20" i="42"/>
  <c r="AO17" i="42"/>
  <c r="AO22" i="42"/>
  <c r="AO19" i="42"/>
  <c r="AO21" i="42"/>
  <c r="AO18" i="42"/>
  <c r="AO16" i="42"/>
  <c r="AO28" i="42"/>
  <c r="AO25" i="42"/>
  <c r="AO24" i="42"/>
  <c r="AO26" i="42"/>
  <c r="AO27" i="42"/>
  <c r="AT22" i="42"/>
  <c r="AT19" i="42"/>
  <c r="AT16" i="42"/>
  <c r="AT24" i="42"/>
  <c r="AT21" i="42"/>
  <c r="AT18" i="42"/>
  <c r="AT26" i="42"/>
  <c r="AT20" i="42"/>
  <c r="AT17" i="42"/>
  <c r="AT15" i="42"/>
  <c r="AT28" i="42"/>
  <c r="AT23" i="42"/>
  <c r="AT27" i="42"/>
  <c r="AT25" i="42"/>
  <c r="AL22" i="42"/>
  <c r="AL19" i="42"/>
  <c r="AL16" i="42"/>
  <c r="AL24" i="42"/>
  <c r="AL21" i="42"/>
  <c r="AL18" i="42"/>
  <c r="AL26" i="42"/>
  <c r="AL20" i="42"/>
  <c r="AL17" i="42"/>
  <c r="AL23" i="42"/>
  <c r="AL28" i="42"/>
  <c r="AL25" i="42"/>
  <c r="AL27" i="42"/>
  <c r="AL15" i="42"/>
  <c r="BC17" i="42"/>
  <c r="BC22" i="42"/>
  <c r="BC19" i="42"/>
  <c r="BC16" i="42"/>
  <c r="BC24" i="42"/>
  <c r="BC21" i="42"/>
  <c r="BC15" i="42"/>
  <c r="BC23" i="42"/>
  <c r="BC20" i="42"/>
  <c r="BC26" i="42"/>
  <c r="BC28" i="42"/>
  <c r="BC25" i="42"/>
  <c r="BC27" i="42"/>
  <c r="BC18" i="42"/>
  <c r="AM17" i="42"/>
  <c r="AM22" i="42"/>
  <c r="AM19" i="42"/>
  <c r="AM16" i="42"/>
  <c r="AM24" i="42"/>
  <c r="AM21" i="42"/>
  <c r="AM15" i="42"/>
  <c r="AM23" i="42"/>
  <c r="AM20" i="42"/>
  <c r="AM28" i="42"/>
  <c r="AM25" i="42"/>
  <c r="AM18" i="42"/>
  <c r="AM26" i="42"/>
  <c r="AM27" i="42"/>
  <c r="AW15" i="42"/>
  <c r="AW23" i="42"/>
  <c r="AW20" i="42"/>
  <c r="AW17" i="42"/>
  <c r="AW22" i="42"/>
  <c r="AW19" i="42"/>
  <c r="AW21" i="42"/>
  <c r="AW18" i="42"/>
  <c r="AW25" i="42"/>
  <c r="AW16" i="42"/>
  <c r="AW28" i="42"/>
  <c r="AW26" i="42"/>
  <c r="AW27" i="42"/>
  <c r="AW24" i="42"/>
  <c r="BD34" i="42"/>
  <c r="BD42" i="42"/>
  <c r="BD31" i="42"/>
  <c r="BD39" i="42"/>
  <c r="BD41" i="42"/>
  <c r="BD36" i="42"/>
  <c r="BD33" i="42"/>
  <c r="BD30" i="42"/>
  <c r="BD38" i="42"/>
  <c r="BD35" i="42"/>
  <c r="BD32" i="42"/>
  <c r="BD40" i="42"/>
  <c r="BD29" i="42"/>
  <c r="BD37" i="42"/>
  <c r="BB22" i="42"/>
  <c r="BB19" i="42"/>
  <c r="BB16" i="42"/>
  <c r="BB24" i="42"/>
  <c r="BB21" i="42"/>
  <c r="BB18" i="42"/>
  <c r="BB26" i="42"/>
  <c r="BB20" i="42"/>
  <c r="BB17" i="42"/>
  <c r="BB28" i="42"/>
  <c r="BB15" i="42"/>
  <c r="BB25" i="42"/>
  <c r="BB27" i="42"/>
  <c r="BB23" i="42"/>
  <c r="AU17" i="42"/>
  <c r="AU22" i="42"/>
  <c r="AU19" i="42"/>
  <c r="AU16" i="42"/>
  <c r="AU24" i="42"/>
  <c r="AU21" i="42"/>
  <c r="AU15" i="42"/>
  <c r="AU23" i="42"/>
  <c r="AU20" i="42"/>
  <c r="AU28" i="42"/>
  <c r="AU26" i="42"/>
  <c r="AU27" i="42"/>
  <c r="AU18" i="42"/>
  <c r="AU25" i="42"/>
  <c r="AY35" i="42"/>
  <c r="AY32" i="42"/>
  <c r="AY40" i="42"/>
  <c r="AY29" i="42"/>
  <c r="AY37" i="42"/>
  <c r="AY42" i="42"/>
  <c r="AY34" i="42"/>
  <c r="AY31" i="42"/>
  <c r="AY39" i="42"/>
  <c r="AY36" i="42"/>
  <c r="AY33" i="42"/>
  <c r="AY41" i="42"/>
  <c r="AY30" i="42"/>
  <c r="AY38" i="42"/>
  <c r="AI53" i="42"/>
  <c r="AH63" i="42"/>
  <c r="AJ45" i="22"/>
  <c r="AJ40" i="22"/>
  <c r="AJ53" i="22"/>
  <c r="AJ43" i="22"/>
  <c r="AJ49" i="22"/>
  <c r="AJ48" i="22"/>
  <c r="AJ44" i="22"/>
  <c r="AH43" i="42"/>
  <c r="AI43" i="42"/>
  <c r="AT60" i="22"/>
  <c r="AU43" i="42"/>
  <c r="AR45" i="22"/>
  <c r="AS42" i="22"/>
  <c r="AU57" i="22"/>
  <c r="AG59" i="22"/>
  <c r="AU67" i="22"/>
  <c r="AG62" i="22"/>
  <c r="AS47" i="22"/>
  <c r="AS45" i="22"/>
  <c r="AS40" i="22"/>
  <c r="AR57" i="42" s="1"/>
  <c r="AU60" i="22"/>
  <c r="AG58" i="22"/>
  <c r="AG67" i="22"/>
  <c r="AU61" i="22"/>
  <c r="AT66" i="22"/>
  <c r="AS53" i="22"/>
  <c r="BA41" i="22"/>
  <c r="AU55" i="22"/>
  <c r="AG65" i="22"/>
  <c r="AG54" i="22"/>
  <c r="AT54" i="22"/>
  <c r="AS63" i="42" s="1"/>
  <c r="AU64" i="22"/>
  <c r="AU54" i="22"/>
  <c r="AT63" i="42" s="1"/>
  <c r="AG57" i="22"/>
  <c r="AO66" i="22"/>
  <c r="AS49" i="22"/>
  <c r="AO59" i="22"/>
  <c r="AT57" i="22"/>
  <c r="AZ59" i="42"/>
  <c r="AG63" i="22"/>
  <c r="AN53" i="42"/>
  <c r="AS44" i="22"/>
  <c r="AU66" i="22"/>
  <c r="AG61" i="22"/>
  <c r="AS51" i="22"/>
  <c r="AT56" i="22"/>
  <c r="AU62" i="22"/>
  <c r="AR47" i="22"/>
  <c r="AR41" i="22"/>
  <c r="BA52" i="22"/>
  <c r="BD67" i="22"/>
  <c r="BA46" i="22"/>
  <c r="AR48" i="22"/>
  <c r="AR50" i="22"/>
  <c r="BA48" i="22"/>
  <c r="AO56" i="22"/>
  <c r="AO57" i="22"/>
  <c r="AO55" i="22"/>
  <c r="BD66" i="22"/>
  <c r="BD65" i="22"/>
  <c r="BD61" i="22"/>
  <c r="AO64" i="22"/>
  <c r="AR49" i="22"/>
  <c r="BA45" i="22"/>
  <c r="BD57" i="22"/>
  <c r="AO58" i="22"/>
  <c r="BD58" i="22"/>
  <c r="AO62" i="22"/>
  <c r="BD60" i="22"/>
  <c r="AR53" i="22"/>
  <c r="BA50" i="22"/>
  <c r="BA40" i="22"/>
  <c r="AZ57" i="42" s="1"/>
  <c r="AO67" i="22"/>
  <c r="AR44" i="22"/>
  <c r="BA42" i="22"/>
  <c r="BA53" i="22"/>
  <c r="BD56" i="22"/>
  <c r="AO54" i="22"/>
  <c r="AN63" i="42" s="1"/>
  <c r="BD54" i="22"/>
  <c r="BC63" i="42" s="1"/>
  <c r="AR51" i="22"/>
  <c r="BD63" i="22"/>
  <c r="AR42" i="22"/>
  <c r="AO63" i="22"/>
  <c r="AR40" i="22"/>
  <c r="AQ57" i="42" s="1"/>
  <c r="BA49" i="22"/>
  <c r="BD55" i="22"/>
  <c r="AO60" i="22"/>
  <c r="BA43" i="22"/>
  <c r="BA51" i="22"/>
  <c r="AR43" i="22"/>
  <c r="AR52" i="22"/>
  <c r="BA44" i="22"/>
  <c r="AO61" i="22"/>
  <c r="BD59" i="22"/>
  <c r="BD62" i="22"/>
  <c r="AJ43" i="42"/>
  <c r="AY51" i="22"/>
  <c r="AS58" i="22"/>
  <c r="BA63" i="22"/>
  <c r="AS56" i="22"/>
  <c r="BB55" i="22"/>
  <c r="AS67" i="22"/>
  <c r="AS59" i="22"/>
  <c r="AJ53" i="42"/>
  <c r="AG47" i="22"/>
  <c r="AK43" i="42"/>
  <c r="AK53" i="42"/>
  <c r="AE63" i="22"/>
  <c r="AF53" i="42"/>
  <c r="AR63" i="22"/>
  <c r="AG48" i="22"/>
  <c r="AR62" i="22"/>
  <c r="AG43" i="42"/>
  <c r="BB64" i="22"/>
  <c r="AG45" i="22"/>
  <c r="BB61" i="22"/>
  <c r="AE55" i="22"/>
  <c r="AS55" i="22"/>
  <c r="BA67" i="22"/>
  <c r="AG44" i="22"/>
  <c r="AG42" i="22"/>
  <c r="AS61" i="22"/>
  <c r="AY41" i="22"/>
  <c r="BA56" i="22"/>
  <c r="AQ43" i="42"/>
  <c r="AW57" i="22"/>
  <c r="BB66" i="22"/>
  <c r="AW61" i="22"/>
  <c r="BE56" i="22"/>
  <c r="AR64" i="22"/>
  <c r="BE66" i="22"/>
  <c r="BA65" i="22"/>
  <c r="BE67" i="22"/>
  <c r="AG43" i="22"/>
  <c r="AM43" i="42"/>
  <c r="BE58" i="22"/>
  <c r="BE54" i="22"/>
  <c r="BD63" i="42" s="1"/>
  <c r="AY49" i="22"/>
  <c r="AS54" i="22"/>
  <c r="AR63" i="42" s="1"/>
  <c r="AY52" i="22"/>
  <c r="AW60" i="22"/>
  <c r="AR67" i="22"/>
  <c r="AE56" i="22"/>
  <c r="AW56" i="22"/>
  <c r="AE57" i="42"/>
  <c r="AY48" i="22"/>
  <c r="BE55" i="22"/>
  <c r="AE66" i="22"/>
  <c r="AE54" i="22"/>
  <c r="AS66" i="22"/>
  <c r="AG53" i="22"/>
  <c r="AR65" i="22"/>
  <c r="AG51" i="22"/>
  <c r="BE63" i="22"/>
  <c r="BA55" i="22"/>
  <c r="AR66" i="22"/>
  <c r="AY42" i="22"/>
  <c r="AS57" i="22"/>
  <c r="AE65" i="22"/>
  <c r="AE59" i="22"/>
  <c r="AW59" i="22"/>
  <c r="BE61" i="22"/>
  <c r="AO43" i="42"/>
  <c r="BA66" i="22"/>
  <c r="BA64" i="22"/>
  <c r="AR55" i="22"/>
  <c r="BB54" i="22"/>
  <c r="BA63" i="42" s="1"/>
  <c r="AG46" i="22"/>
  <c r="AR58" i="22"/>
  <c r="BB57" i="22"/>
  <c r="AR61" i="22"/>
  <c r="AY46" i="22"/>
  <c r="BA58" i="22"/>
  <c r="BB59" i="22"/>
  <c r="AW58" i="22"/>
  <c r="BB62" i="22"/>
  <c r="AY47" i="22"/>
  <c r="AS65" i="22"/>
  <c r="BE62" i="22"/>
  <c r="BB67" i="22"/>
  <c r="BB58" i="22"/>
  <c r="BA60" i="22"/>
  <c r="AG50" i="22"/>
  <c r="AR54" i="22"/>
  <c r="AQ63" i="42" s="1"/>
  <c r="AW64" i="22"/>
  <c r="BB56" i="22"/>
  <c r="AS60" i="22"/>
  <c r="AY50" i="22"/>
  <c r="BA54" i="22"/>
  <c r="AZ63" i="42" s="1"/>
  <c r="BE65" i="22"/>
  <c r="AW54" i="22"/>
  <c r="AV63" i="42" s="1"/>
  <c r="AY44" i="22"/>
  <c r="AS63" i="22"/>
  <c r="AS64" i="22"/>
  <c r="AG57" i="42"/>
  <c r="AG59" i="42"/>
  <c r="AE59" i="42"/>
  <c r="T205" i="45"/>
  <c r="V204" i="45"/>
  <c r="V210" i="45"/>
  <c r="T198" i="45"/>
  <c r="AD57" i="42"/>
  <c r="AD43" i="42"/>
  <c r="S204" i="45"/>
  <c r="U209" i="45"/>
  <c r="T206" i="45"/>
  <c r="T197" i="45"/>
  <c r="U205" i="45"/>
  <c r="S201" i="45"/>
  <c r="AL222" i="45"/>
  <c r="AL228" i="45" s="1"/>
  <c r="AS22" i="22" s="1"/>
  <c r="AR60" i="42" s="1"/>
  <c r="AX61" i="22"/>
  <c r="AP43" i="22"/>
  <c r="AZ58" i="22"/>
  <c r="AX63" i="22"/>
  <c r="AX56" i="22"/>
  <c r="AI50" i="22"/>
  <c r="AI40" i="22"/>
  <c r="AL57" i="22"/>
  <c r="AM56" i="22"/>
  <c r="AX65" i="22"/>
  <c r="AZ62" i="22"/>
  <c r="AI47" i="22"/>
  <c r="AM62" i="22"/>
  <c r="AM67" i="22"/>
  <c r="AP46" i="22"/>
  <c r="AJ54" i="22"/>
  <c r="AZ57" i="22"/>
  <c r="AL58" i="22"/>
  <c r="AM58" i="22"/>
  <c r="AI53" i="22"/>
  <c r="AJ62" i="22"/>
  <c r="AM55" i="22"/>
  <c r="AX60" i="22"/>
  <c r="AI43" i="22"/>
  <c r="AZ60" i="22"/>
  <c r="AP50" i="22"/>
  <c r="AJ57" i="22"/>
  <c r="AX59" i="22"/>
  <c r="AZ66" i="22"/>
  <c r="AI49" i="22"/>
  <c r="AL61" i="22"/>
  <c r="AM64" i="22"/>
  <c r="AX55" i="22"/>
  <c r="AZ63" i="22"/>
  <c r="AJ59" i="22"/>
  <c r="AJ66" i="22"/>
  <c r="AI52" i="22"/>
  <c r="AM63" i="22"/>
  <c r="AZ65" i="22"/>
  <c r="AP45" i="22"/>
  <c r="AJ56" i="22"/>
  <c r="AI42" i="22"/>
  <c r="AZ59" i="22"/>
  <c r="AL66" i="22"/>
  <c r="AX58" i="22"/>
  <c r="AM54" i="22"/>
  <c r="AL63" i="42" s="1"/>
  <c r="AJ65" i="22"/>
  <c r="AP41" i="22"/>
  <c r="AL64" i="22"/>
  <c r="AL54" i="22"/>
  <c r="AI48" i="22"/>
  <c r="AJ60" i="22"/>
  <c r="AX54" i="22"/>
  <c r="AW63" i="42" s="1"/>
  <c r="AP44" i="22"/>
  <c r="AM65" i="22"/>
  <c r="AJ63" i="22"/>
  <c r="AL67" i="22"/>
  <c r="AM66" i="22"/>
  <c r="AP48" i="22"/>
  <c r="AX67" i="22"/>
  <c r="AI44" i="22"/>
  <c r="AL62" i="22"/>
  <c r="AJ67" i="22"/>
  <c r="AZ64" i="22"/>
  <c r="BF62" i="22"/>
  <c r="AZ44" i="22"/>
  <c r="BF63" i="22"/>
  <c r="BF55" i="22"/>
  <c r="AH56" i="22"/>
  <c r="BF58" i="22"/>
  <c r="BF66" i="22"/>
  <c r="AZ46" i="22"/>
  <c r="AH59" i="22"/>
  <c r="BF54" i="22"/>
  <c r="BE63" i="42" s="1"/>
  <c r="AZ50" i="22"/>
  <c r="AH55" i="22"/>
  <c r="AJ51" i="22"/>
  <c r="AS46" i="22"/>
  <c r="AS43" i="22"/>
  <c r="AZ45" i="22"/>
  <c r="AH62" i="22"/>
  <c r="AZ42" i="22"/>
  <c r="BF64" i="22"/>
  <c r="AH58" i="22"/>
  <c r="AZ52" i="22"/>
  <c r="AZ41" i="22"/>
  <c r="AH67" i="22"/>
  <c r="AH54" i="22"/>
  <c r="BF60" i="22"/>
  <c r="BF61" i="22"/>
  <c r="AZ43" i="22"/>
  <c r="BF57" i="22"/>
  <c r="AZ53" i="22"/>
  <c r="AH57" i="22"/>
  <c r="AZ47" i="22"/>
  <c r="AH64" i="22"/>
  <c r="BF56" i="22"/>
  <c r="AP222" i="45"/>
  <c r="AP228" i="45" s="1"/>
  <c r="AW22" i="22" s="1"/>
  <c r="AV60" i="42" s="1"/>
  <c r="AT222" i="45"/>
  <c r="AT228" i="45" s="1"/>
  <c r="BA16" i="22" s="1"/>
  <c r="AZ54" i="42" s="1"/>
  <c r="AX222" i="45"/>
  <c r="AX228" i="45" s="1"/>
  <c r="BE16" i="22" s="1"/>
  <c r="BD54" i="42" s="1"/>
  <c r="AH222" i="45"/>
  <c r="AH228" i="45" s="1"/>
  <c r="AO16" i="22" s="1"/>
  <c r="AN54" i="42" s="1"/>
  <c r="AF222" i="45"/>
  <c r="AF228" i="45" s="1"/>
  <c r="AM16" i="22" s="1"/>
  <c r="AL54" i="42" s="1"/>
  <c r="AD222" i="45"/>
  <c r="AD228" i="45" s="1"/>
  <c r="Z222" i="45"/>
  <c r="X18" i="22"/>
  <c r="X24" i="22"/>
  <c r="X28" i="22"/>
  <c r="AN222" i="45"/>
  <c r="AN228" i="45" s="1"/>
  <c r="AU22" i="22" s="1"/>
  <c r="AT60" i="42" s="1"/>
  <c r="AV222" i="45"/>
  <c r="AV228" i="45" s="1"/>
  <c r="BC16" i="22" s="1"/>
  <c r="BB54" i="42" s="1"/>
  <c r="AQ222" i="45"/>
  <c r="AQ228" i="45" s="1"/>
  <c r="AX22" i="22" s="1"/>
  <c r="AW60" i="42" s="1"/>
  <c r="AM222" i="45"/>
  <c r="AM228" i="45" s="1"/>
  <c r="AT16" i="22" s="1"/>
  <c r="AS54" i="42" s="1"/>
  <c r="X222" i="45"/>
  <c r="AA24" i="22"/>
  <c r="AA28" i="22"/>
  <c r="AA18" i="22"/>
  <c r="BC43" i="42"/>
  <c r="BC53" i="42"/>
  <c r="AS53" i="42"/>
  <c r="AS43" i="42"/>
  <c r="AH53" i="42"/>
  <c r="AW53" i="42"/>
  <c r="BB43" i="42"/>
  <c r="BB53" i="42"/>
  <c r="AU53" i="42"/>
  <c r="AR59" i="42"/>
  <c r="AY59" i="42"/>
  <c r="AV43" i="42"/>
  <c r="BC57" i="22"/>
  <c r="BC65" i="22"/>
  <c r="BC54" i="22"/>
  <c r="BB63" i="42" s="1"/>
  <c r="BC60" i="22"/>
  <c r="BC55" i="22"/>
  <c r="BC63" i="22"/>
  <c r="BC58" i="22"/>
  <c r="BC66" i="22"/>
  <c r="BC62" i="22"/>
  <c r="BC61" i="22"/>
  <c r="BC56" i="22"/>
  <c r="BC64" i="22"/>
  <c r="BC59" i="22"/>
  <c r="BC67" i="22"/>
  <c r="BE59" i="42"/>
  <c r="Y222" i="45"/>
  <c r="AE222" i="45"/>
  <c r="AE228" i="45" s="1"/>
  <c r="AG222" i="45"/>
  <c r="AG228" i="45" s="1"/>
  <c r="AO222" i="45"/>
  <c r="AO228" i="45" s="1"/>
  <c r="AW222" i="45"/>
  <c r="AW228" i="45" s="1"/>
  <c r="AI222" i="45"/>
  <c r="AI228" i="45" s="1"/>
  <c r="AU222" i="45"/>
  <c r="AU228" i="45" s="1"/>
  <c r="AY222" i="45"/>
  <c r="AY228" i="45" s="1"/>
  <c r="AK222" i="45"/>
  <c r="AK228" i="45" s="1"/>
  <c r="AB222" i="45"/>
  <c r="AB228" i="45" s="1"/>
  <c r="AS222" i="45"/>
  <c r="AS228" i="45" s="1"/>
  <c r="AJ222" i="45"/>
  <c r="AJ228" i="45" s="1"/>
  <c r="AA222" i="45"/>
  <c r="AA228" i="45" s="1"/>
  <c r="AR222" i="45"/>
  <c r="AR228" i="45" s="1"/>
  <c r="AC24" i="22"/>
  <c r="AC28" i="22"/>
  <c r="AC18" i="22"/>
  <c r="AC23" i="22"/>
  <c r="AC17" i="22"/>
  <c r="AD23" i="22"/>
  <c r="H29" i="22"/>
  <c r="G67" i="42" s="1"/>
  <c r="I29" i="22"/>
  <c r="H67" i="42" s="1"/>
  <c r="J29" i="22"/>
  <c r="I67" i="42" s="1"/>
  <c r="K29" i="22"/>
  <c r="J67" i="42" s="1"/>
  <c r="L29" i="22"/>
  <c r="K67" i="42" s="1"/>
  <c r="M29" i="22"/>
  <c r="L67" i="42" s="1"/>
  <c r="N29" i="22"/>
  <c r="O29" i="22"/>
  <c r="N67" i="42" s="1"/>
  <c r="Q29" i="22"/>
  <c r="P67" i="42" s="1"/>
  <c r="R29" i="22"/>
  <c r="Q67" i="42" s="1"/>
  <c r="S29" i="22"/>
  <c r="R67" i="42" s="1"/>
  <c r="T29" i="22"/>
  <c r="S67" i="42" s="1"/>
  <c r="U29" i="22"/>
  <c r="T67" i="42" s="1"/>
  <c r="V29" i="22"/>
  <c r="U67" i="42" s="1"/>
  <c r="W29" i="22"/>
  <c r="V67" i="42" s="1"/>
  <c r="X16" i="47"/>
  <c r="AA16" i="47"/>
  <c r="AK63" i="42" l="1"/>
  <c r="AI63" i="42"/>
  <c r="AI57" i="42"/>
  <c r="AH57" i="42"/>
  <c r="AF63" i="42"/>
  <c r="AD63" i="42"/>
  <c r="AF57" i="42"/>
  <c r="AG63" i="42"/>
  <c r="AM22" i="22"/>
  <c r="AL60" i="42" s="1"/>
  <c r="AO22" i="22"/>
  <c r="AN60" i="42" s="1"/>
  <c r="AT22" i="22"/>
  <c r="AS60" i="42" s="1"/>
  <c r="AW16" i="22"/>
  <c r="AV54" i="42" s="1"/>
  <c r="BA22" i="22"/>
  <c r="AZ60" i="42" s="1"/>
  <c r="AS16" i="22"/>
  <c r="AR54" i="42" s="1"/>
  <c r="BE22" i="22"/>
  <c r="BD60" i="42" s="1"/>
  <c r="X29" i="22"/>
  <c r="W67" i="42" s="1"/>
  <c r="AA29" i="22"/>
  <c r="Z67" i="42" s="1"/>
  <c r="AU16" i="22"/>
  <c r="AT54" i="42" s="1"/>
  <c r="AX16" i="22"/>
  <c r="AW54" i="42" s="1"/>
  <c r="BC22" i="22"/>
  <c r="BB60" i="42" s="1"/>
  <c r="AK22" i="22"/>
  <c r="AK16" i="22"/>
  <c r="AI22" i="22"/>
  <c r="AI16" i="22"/>
  <c r="AY22" i="22"/>
  <c r="AX60" i="42" s="1"/>
  <c r="AY16" i="22"/>
  <c r="AX54" i="42" s="1"/>
  <c r="AR22" i="22"/>
  <c r="AQ60" i="42" s="1"/>
  <c r="AR16" i="22"/>
  <c r="AQ54" i="42" s="1"/>
  <c r="BF16" i="22"/>
  <c r="BE54" i="42" s="1"/>
  <c r="BF22" i="22"/>
  <c r="BE60" i="42" s="1"/>
  <c r="AQ16" i="22"/>
  <c r="AP54" i="42" s="1"/>
  <c r="AQ22" i="22"/>
  <c r="AP60" i="42" s="1"/>
  <c r="BB22" i="22"/>
  <c r="BA60" i="42" s="1"/>
  <c r="BB16" i="22"/>
  <c r="BA54" i="42" s="1"/>
  <c r="AN16" i="22"/>
  <c r="AM54" i="42" s="1"/>
  <c r="AN22" i="22"/>
  <c r="AM60" i="42" s="1"/>
  <c r="AV16" i="22"/>
  <c r="AU54" i="42" s="1"/>
  <c r="AV22" i="22"/>
  <c r="AU60" i="42" s="1"/>
  <c r="AP16" i="22"/>
  <c r="AO54" i="42" s="1"/>
  <c r="AP22" i="22"/>
  <c r="AO60" i="42" s="1"/>
  <c r="AL22" i="22"/>
  <c r="AL16" i="22"/>
  <c r="AH16" i="22"/>
  <c r="AH22" i="22"/>
  <c r="AZ22" i="22"/>
  <c r="AY60" i="42" s="1"/>
  <c r="AZ16" i="22"/>
  <c r="AY54" i="42" s="1"/>
  <c r="BD22" i="22"/>
  <c r="BC60" i="42" s="1"/>
  <c r="BD16" i="22"/>
  <c r="BC54" i="42" s="1"/>
  <c r="M67" i="42"/>
  <c r="AC16" i="47"/>
  <c r="AD16" i="47"/>
  <c r="I18" i="20"/>
  <c r="I19" i="20" s="1"/>
  <c r="H19" i="17"/>
  <c r="AK60" i="42" l="1"/>
  <c r="AK31" i="42"/>
  <c r="AK36" i="42"/>
  <c r="AK38" i="42"/>
  <c r="AK40" i="42"/>
  <c r="AK32" i="42"/>
  <c r="AK35" i="42"/>
  <c r="AK34" i="42"/>
  <c r="AK30" i="42"/>
  <c r="AK42" i="42"/>
  <c r="AK41" i="42"/>
  <c r="AK37" i="42"/>
  <c r="AK33" i="42"/>
  <c r="AK39" i="42"/>
  <c r="AK29" i="42"/>
  <c r="AK54" i="42"/>
  <c r="AJ60" i="42"/>
  <c r="AJ40" i="42"/>
  <c r="AJ33" i="42"/>
  <c r="AJ29" i="42"/>
  <c r="AJ41" i="42"/>
  <c r="AJ37" i="42"/>
  <c r="AJ36" i="42"/>
  <c r="AJ34" i="42"/>
  <c r="AJ32" i="42"/>
  <c r="AJ30" i="42"/>
  <c r="AJ42" i="42"/>
  <c r="AJ38" i="42"/>
  <c r="AJ31" i="42"/>
  <c r="AJ35" i="42"/>
  <c r="AJ39" i="42"/>
  <c r="AJ54" i="42"/>
  <c r="AH20" i="42"/>
  <c r="AH28" i="42"/>
  <c r="AH21" i="42"/>
  <c r="AH22" i="42"/>
  <c r="AH17" i="42"/>
  <c r="AH25" i="42"/>
  <c r="AH15" i="42"/>
  <c r="AH23" i="42"/>
  <c r="AH16" i="42"/>
  <c r="AH24" i="42"/>
  <c r="AH18" i="42"/>
  <c r="AH26" i="42"/>
  <c r="AH19" i="42"/>
  <c r="AH27" i="42"/>
  <c r="AG29" i="42"/>
  <c r="AG37" i="42"/>
  <c r="AG30" i="42"/>
  <c r="AG38" i="42"/>
  <c r="AG42" i="42"/>
  <c r="AG31" i="42"/>
  <c r="AG39" i="42"/>
  <c r="AG32" i="42"/>
  <c r="AG40" i="42"/>
  <c r="AG33" i="42"/>
  <c r="AG41" i="42"/>
  <c r="AG35" i="42"/>
  <c r="AG36" i="42"/>
  <c r="AG34" i="42"/>
  <c r="AG21" i="42"/>
  <c r="AG22" i="42"/>
  <c r="AG18" i="42"/>
  <c r="AG15" i="42"/>
  <c r="AG23" i="42"/>
  <c r="AG16" i="42"/>
  <c r="AG24" i="42"/>
  <c r="AG17" i="42"/>
  <c r="AG25" i="42"/>
  <c r="AG26" i="42"/>
  <c r="AG19" i="42"/>
  <c r="AG27" i="42"/>
  <c r="AG20" i="42"/>
  <c r="AG28" i="42"/>
  <c r="AH36" i="42"/>
  <c r="AH29" i="42"/>
  <c r="AH37" i="42"/>
  <c r="AH33" i="42"/>
  <c r="AH30" i="42"/>
  <c r="AH38" i="42"/>
  <c r="AH41" i="42"/>
  <c r="AH31" i="42"/>
  <c r="AH39" i="42"/>
  <c r="AH32" i="42"/>
  <c r="AH40" i="42"/>
  <c r="AH34" i="42"/>
  <c r="AH42" i="42"/>
  <c r="AH35" i="42"/>
  <c r="AH60" i="42"/>
  <c r="AH54" i="42"/>
  <c r="AG54" i="42"/>
  <c r="AG60" i="42"/>
  <c r="AD29" i="22"/>
  <c r="AC67" i="42" s="1"/>
  <c r="AC29" i="22"/>
  <c r="AB67" i="42" s="1"/>
  <c r="Q19" i="17"/>
  <c r="I19" i="17"/>
  <c r="D24" i="45" l="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U224" i="45" l="1"/>
  <c r="V224" i="45"/>
  <c r="S224" i="45"/>
  <c r="T224" i="45"/>
  <c r="Y224" i="45"/>
  <c r="Y228" i="45" s="1"/>
  <c r="Z224" i="45"/>
  <c r="Z228" i="45" s="1"/>
  <c r="W224" i="45"/>
  <c r="X224" i="45"/>
  <c r="X228" i="45" s="1"/>
  <c r="K224" i="45"/>
  <c r="D224" i="45"/>
  <c r="H224" i="45"/>
  <c r="J224" i="45"/>
  <c r="O224" i="45"/>
  <c r="E224" i="45"/>
  <c r="P224" i="45"/>
  <c r="F224" i="45"/>
  <c r="L224" i="45"/>
  <c r="E32" i="45"/>
  <c r="D33" i="45"/>
  <c r="AG22" i="22" l="1"/>
  <c r="AG16" i="22"/>
  <c r="AF16" i="22"/>
  <c r="AF22" i="22"/>
  <c r="AE16" i="22"/>
  <c r="AE22" i="22"/>
  <c r="D34" i="45"/>
  <c r="E33" i="45"/>
  <c r="V197" i="45"/>
  <c r="V201" i="45"/>
  <c r="E118" i="45"/>
  <c r="D171" i="45" s="1"/>
  <c r="AD32" i="42" l="1"/>
  <c r="AD40" i="42"/>
  <c r="AD33" i="42"/>
  <c r="AD41" i="42"/>
  <c r="AD34" i="42"/>
  <c r="AD42" i="42"/>
  <c r="AD29" i="42"/>
  <c r="AD37" i="42"/>
  <c r="AD35" i="42"/>
  <c r="AD36" i="42"/>
  <c r="AD30" i="42"/>
  <c r="AD38" i="42"/>
  <c r="AD31" i="42"/>
  <c r="AD39" i="42"/>
  <c r="AD16" i="42"/>
  <c r="AD24" i="42"/>
  <c r="AD17" i="42"/>
  <c r="AD25" i="42"/>
  <c r="AD18" i="42"/>
  <c r="AD26" i="42"/>
  <c r="AD19" i="42"/>
  <c r="AD27" i="42"/>
  <c r="AD20" i="42"/>
  <c r="AD28" i="42"/>
  <c r="AD21" i="42"/>
  <c r="AD22" i="42"/>
  <c r="AD15" i="42"/>
  <c r="AD23" i="42"/>
  <c r="AE31" i="42"/>
  <c r="AE39" i="42"/>
  <c r="AE32" i="42"/>
  <c r="AE40" i="42"/>
  <c r="AE33" i="42"/>
  <c r="AE41" i="42"/>
  <c r="AE34" i="42"/>
  <c r="AE42" i="42"/>
  <c r="AE36" i="42"/>
  <c r="AE35" i="42"/>
  <c r="AE29" i="42"/>
  <c r="AE37" i="42"/>
  <c r="AE30" i="42"/>
  <c r="AE38" i="42"/>
  <c r="AE15" i="42"/>
  <c r="AE23" i="42"/>
  <c r="AE16" i="42"/>
  <c r="AE24" i="42"/>
  <c r="AE28" i="42"/>
  <c r="AE17" i="42"/>
  <c r="AE25" i="42"/>
  <c r="AE18" i="42"/>
  <c r="AE26" i="42"/>
  <c r="AE20" i="42"/>
  <c r="AE19" i="42"/>
  <c r="AE27" i="42"/>
  <c r="AE21" i="42"/>
  <c r="AE22" i="42"/>
  <c r="AF22" i="42"/>
  <c r="AF15" i="42"/>
  <c r="AF23" i="42"/>
  <c r="AF16" i="42"/>
  <c r="AF24" i="42"/>
  <c r="AF17" i="42"/>
  <c r="AF25" i="42"/>
  <c r="AF27" i="42"/>
  <c r="AF18" i="42"/>
  <c r="AF26" i="42"/>
  <c r="AF20" i="42"/>
  <c r="AF28" i="42"/>
  <c r="AF21" i="42"/>
  <c r="AF19" i="42"/>
  <c r="AF30" i="42"/>
  <c r="AF38" i="42"/>
  <c r="AF31" i="42"/>
  <c r="AF39" i="42"/>
  <c r="AF32" i="42"/>
  <c r="AF40" i="42"/>
  <c r="AF33" i="42"/>
  <c r="AF41" i="42"/>
  <c r="AF34" i="42"/>
  <c r="AF42" i="42"/>
  <c r="AF35" i="42"/>
  <c r="AF36" i="42"/>
  <c r="AF29" i="42"/>
  <c r="AF37" i="42"/>
  <c r="AF54" i="42"/>
  <c r="AD60" i="42"/>
  <c r="AD54" i="42"/>
  <c r="AE60" i="42"/>
  <c r="AE54" i="42"/>
  <c r="AF60" i="42"/>
  <c r="E119" i="45"/>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E222" i="45" l="1"/>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2" i="22"/>
  <c r="U18" i="21"/>
  <c r="U17" i="21"/>
  <c r="U29" i="18"/>
  <c r="U19" i="17"/>
  <c r="K222" i="45" l="1"/>
  <c r="K228" i="45" s="1"/>
  <c r="L199" i="45"/>
  <c r="L222" i="45" s="1"/>
  <c r="L228" i="45" s="1"/>
  <c r="E123" i="45"/>
  <c r="N175" i="45"/>
  <c r="M174" i="45"/>
  <c r="M199" i="45" s="1"/>
  <c r="M175" i="45"/>
  <c r="M200" i="45" s="1"/>
  <c r="R19" i="17"/>
  <c r="S19" i="17"/>
  <c r="T19" i="17"/>
  <c r="V19" i="17"/>
  <c r="W19" i="17"/>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7" i="22"/>
  <c r="X17" i="22"/>
  <c r="X23" i="22"/>
  <c r="X27" i="22"/>
  <c r="AA17" i="22"/>
  <c r="AA23" i="22"/>
  <c r="E125" i="45"/>
  <c r="Q177" i="45"/>
  <c r="Q202" i="45" s="1"/>
  <c r="T177" i="45"/>
  <c r="S202" i="45" s="1"/>
  <c r="Q176" i="45"/>
  <c r="Q201" i="45" s="1"/>
  <c r="R28" i="18"/>
  <c r="Q222" i="45" l="1"/>
  <c r="Q228" i="45" s="1"/>
  <c r="W16" i="22"/>
  <c r="W22" i="22"/>
  <c r="T202" i="45"/>
  <c r="V22" i="22"/>
  <c r="E126" i="45"/>
  <c r="E127" i="45" s="1"/>
  <c r="V178" i="45"/>
  <c r="V177" i="45"/>
  <c r="W18" i="21"/>
  <c r="W25" i="22" s="1"/>
  <c r="U19" i="22"/>
  <c r="S18" i="21"/>
  <c r="S25" i="22" s="1"/>
  <c r="Q18" i="21"/>
  <c r="O18" i="21"/>
  <c r="O25" i="22" s="1"/>
  <c r="M18" i="21"/>
  <c r="M19" i="22" s="1"/>
  <c r="K18" i="21"/>
  <c r="K25" i="22" s="1"/>
  <c r="I25" i="22"/>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5" i="22" s="1"/>
  <c r="I17" i="21"/>
  <c r="Q24" i="22"/>
  <c r="P62" i="42" s="1"/>
  <c r="O19" i="17"/>
  <c r="O24" i="22" s="1"/>
  <c r="N62" i="42" s="1"/>
  <c r="N19" i="17"/>
  <c r="N24" i="22" s="1"/>
  <c r="M62" i="42" s="1"/>
  <c r="L19" i="17"/>
  <c r="L28" i="22" s="1"/>
  <c r="K66" i="42" s="1"/>
  <c r="K19" i="17"/>
  <c r="K18" i="22" s="1"/>
  <c r="J56" i="42" s="1"/>
  <c r="J19" i="17"/>
  <c r="J28" i="22" s="1"/>
  <c r="I66" i="42" s="1"/>
  <c r="H28" i="22"/>
  <c r="G43" i="42" s="1"/>
  <c r="M14" i="17"/>
  <c r="M19" i="17" s="1"/>
  <c r="AC55" i="42"/>
  <c r="W17" i="22"/>
  <c r="V55" i="42" s="1"/>
  <c r="S17" i="22"/>
  <c r="R55" i="42" s="1"/>
  <c r="R23" i="22"/>
  <c r="Q61" i="42" s="1"/>
  <c r="Q23" i="22"/>
  <c r="P61" i="42" s="1"/>
  <c r="N17" i="22"/>
  <c r="M55" i="42" s="1"/>
  <c r="AC65" i="42"/>
  <c r="W65" i="42"/>
  <c r="W27" i="22"/>
  <c r="T27" i="22"/>
  <c r="S65" i="42" s="1"/>
  <c r="S27" i="22"/>
  <c r="O27" i="22"/>
  <c r="N65" i="42" s="1"/>
  <c r="K14" i="18"/>
  <c r="K29" i="18" s="1"/>
  <c r="J14" i="18"/>
  <c r="J29" i="18" s="1"/>
  <c r="J17" i="22" s="1"/>
  <c r="I55" i="42" s="1"/>
  <c r="I14" i="18"/>
  <c r="I29" i="18" s="1"/>
  <c r="H14" i="18"/>
  <c r="H29" i="18" s="1"/>
  <c r="H23" i="22" s="1"/>
  <c r="G61" i="42" s="1"/>
  <c r="K13" i="18"/>
  <c r="J13" i="18"/>
  <c r="I13" i="18"/>
  <c r="H13" i="18"/>
  <c r="H28" i="18" s="1"/>
  <c r="I18" i="14"/>
  <c r="I22" i="22" s="1"/>
  <c r="H60" i="42" s="1"/>
  <c r="H18" i="14"/>
  <c r="H22" i="22" s="1"/>
  <c r="G60"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1" i="22" s="1"/>
  <c r="O18" i="20"/>
  <c r="O19" i="20" s="1"/>
  <c r="O15" i="22" s="1"/>
  <c r="N18" i="20"/>
  <c r="N19" i="20" s="1"/>
  <c r="M18" i="20"/>
  <c r="M19" i="20" s="1"/>
  <c r="L18" i="20"/>
  <c r="L19" i="20" s="1"/>
  <c r="K18" i="20"/>
  <c r="K19" i="20" s="1"/>
  <c r="J18" i="20"/>
  <c r="J19" i="20" s="1"/>
  <c r="H18" i="20"/>
  <c r="H19" i="20" s="1"/>
  <c r="AC66" i="42"/>
  <c r="AB66" i="42"/>
  <c r="W66" i="42"/>
  <c r="W28" i="22"/>
  <c r="V66" i="42" s="1"/>
  <c r="V28" i="22"/>
  <c r="U66" i="42" s="1"/>
  <c r="U28" i="22"/>
  <c r="T66" i="42" s="1"/>
  <c r="T28" i="22"/>
  <c r="S66" i="42" s="1"/>
  <c r="S28" i="22"/>
  <c r="R66" i="42" s="1"/>
  <c r="R28" i="22"/>
  <c r="Q66" i="42" s="1"/>
  <c r="Q28" i="22"/>
  <c r="I28" i="22"/>
  <c r="AB65" i="42"/>
  <c r="V27" i="22"/>
  <c r="U27" i="22"/>
  <c r="R27" i="22"/>
  <c r="Q65" i="42" s="1"/>
  <c r="Q27" i="22"/>
  <c r="P65" i="42" s="1"/>
  <c r="N27" i="22"/>
  <c r="M65" i="42" s="1"/>
  <c r="M27" i="22"/>
  <c r="L65" i="42" s="1"/>
  <c r="L27" i="22"/>
  <c r="K65" i="42" s="1"/>
  <c r="U25" i="22"/>
  <c r="Q25" i="22"/>
  <c r="M25" i="22"/>
  <c r="AB62" i="42"/>
  <c r="W24" i="22"/>
  <c r="V62" i="42" s="1"/>
  <c r="V24" i="22"/>
  <c r="U62" i="42" s="1"/>
  <c r="U24" i="22"/>
  <c r="T62" i="42" s="1"/>
  <c r="T24" i="22"/>
  <c r="S62" i="42" s="1"/>
  <c r="S24" i="22"/>
  <c r="R62" i="42" s="1"/>
  <c r="R24" i="22"/>
  <c r="Q62" i="42" s="1"/>
  <c r="I24" i="22"/>
  <c r="H62" i="42" s="1"/>
  <c r="H24" i="22"/>
  <c r="G62" i="42" s="1"/>
  <c r="AC61" i="42"/>
  <c r="AB61" i="42"/>
  <c r="V23" i="22"/>
  <c r="U61" i="42" s="1"/>
  <c r="U23" i="22"/>
  <c r="T61" i="42" s="1"/>
  <c r="T23" i="22"/>
  <c r="S61" i="42" s="1"/>
  <c r="O23" i="22"/>
  <c r="N61" i="42" s="1"/>
  <c r="N23" i="22"/>
  <c r="M61" i="42" s="1"/>
  <c r="M23" i="22"/>
  <c r="L61" i="42" s="1"/>
  <c r="L23" i="22"/>
  <c r="K61" i="42" s="1"/>
  <c r="AC60"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E128" i="45" l="1"/>
  <c r="E129" i="45" s="1"/>
  <c r="E130" i="45" s="1"/>
  <c r="E131" i="45" s="1"/>
  <c r="E132" i="45" s="1"/>
  <c r="AC180" i="45"/>
  <c r="AC205" i="45" s="1"/>
  <c r="AC179" i="45"/>
  <c r="AC204" i="45" s="1"/>
  <c r="AC222" i="45" s="1"/>
  <c r="AC228" i="45" s="1"/>
  <c r="U60" i="42"/>
  <c r="V54" i="42"/>
  <c r="V60" i="42"/>
  <c r="V203" i="45"/>
  <c r="U203" i="45"/>
  <c r="S222" i="45"/>
  <c r="T222" i="45"/>
  <c r="V202" i="45"/>
  <c r="U202" i="45"/>
  <c r="AC19" i="22"/>
  <c r="AC53" i="22" s="1"/>
  <c r="AC25" i="22"/>
  <c r="AC56" i="22" s="1"/>
  <c r="X25" i="22"/>
  <c r="X19" i="22"/>
  <c r="AA19" i="22"/>
  <c r="AA25" i="22"/>
  <c r="AA54" i="22" s="1"/>
  <c r="O28" i="22"/>
  <c r="N66" i="42" s="1"/>
  <c r="X16" i="22"/>
  <c r="X22" i="22"/>
  <c r="AA21" i="22"/>
  <c r="AA15" i="22"/>
  <c r="Z53" i="42" s="1"/>
  <c r="X21" i="22"/>
  <c r="X15" i="22"/>
  <c r="W56" i="42"/>
  <c r="Z61" i="42"/>
  <c r="W61" i="42"/>
  <c r="Z56" i="42"/>
  <c r="W62" i="42"/>
  <c r="Z62" i="42"/>
  <c r="Z66" i="42"/>
  <c r="Z65" i="42"/>
  <c r="W55" i="42"/>
  <c r="Z55" i="42"/>
  <c r="AD25" i="22"/>
  <c r="AD54" i="22" s="1"/>
  <c r="AD19" i="22"/>
  <c r="AD50" i="22" s="1"/>
  <c r="AC25" i="42" s="1"/>
  <c r="AC21" i="22"/>
  <c r="AB59" i="42" s="1"/>
  <c r="AC15" i="22"/>
  <c r="AB43" i="42" s="1"/>
  <c r="AD21" i="22"/>
  <c r="J23" i="22"/>
  <c r="I61" i="42" s="1"/>
  <c r="J18" i="22"/>
  <c r="I56" i="42" s="1"/>
  <c r="H77" i="42" s="1"/>
  <c r="K19" i="22"/>
  <c r="K52" i="22" s="1"/>
  <c r="I19" i="22"/>
  <c r="I42" i="22" s="1"/>
  <c r="O19" i="22"/>
  <c r="O46" i="22" s="1"/>
  <c r="K28" i="22"/>
  <c r="J66" i="42" s="1"/>
  <c r="H87" i="42" s="1"/>
  <c r="N28" i="22"/>
  <c r="M66" i="42" s="1"/>
  <c r="K24" i="22"/>
  <c r="J62" i="42" s="1"/>
  <c r="N18" i="22"/>
  <c r="M56" i="42" s="1"/>
  <c r="O18" i="22"/>
  <c r="N56" i="42" s="1"/>
  <c r="M18" i="22"/>
  <c r="L56" i="42" s="1"/>
  <c r="M24" i="22"/>
  <c r="L62" i="42" s="1"/>
  <c r="M28" i="22"/>
  <c r="L66" i="42" s="1"/>
  <c r="I87" i="42" s="1"/>
  <c r="J24" i="22"/>
  <c r="I62" i="42" s="1"/>
  <c r="H16" i="22"/>
  <c r="G54" i="42" s="1"/>
  <c r="I16" i="22"/>
  <c r="H54" i="42" s="1"/>
  <c r="H21" i="22"/>
  <c r="H15" i="22"/>
  <c r="Q15" i="22"/>
  <c r="S21" i="22"/>
  <c r="AC43" i="42"/>
  <c r="N43" i="42"/>
  <c r="R65" i="42"/>
  <c r="R43" i="42"/>
  <c r="T65" i="42"/>
  <c r="V65" i="42"/>
  <c r="V43" i="42"/>
  <c r="U65" i="42"/>
  <c r="P66" i="42"/>
  <c r="H66" i="42"/>
  <c r="G66" i="42"/>
  <c r="K21" i="22"/>
  <c r="K15" i="22"/>
  <c r="N25" i="22"/>
  <c r="N67" i="22" s="1"/>
  <c r="N19" i="22"/>
  <c r="N41" i="22" s="1"/>
  <c r="L25" i="22"/>
  <c r="L65" i="22" s="1"/>
  <c r="L19" i="22"/>
  <c r="L45" i="22" s="1"/>
  <c r="J21" i="22"/>
  <c r="J15" i="22"/>
  <c r="L21" i="22"/>
  <c r="L15" i="22"/>
  <c r="U15" i="22"/>
  <c r="U21" i="22"/>
  <c r="M15" i="22"/>
  <c r="M21" i="22"/>
  <c r="H25" i="22"/>
  <c r="H62" i="22" s="1"/>
  <c r="H19" i="22"/>
  <c r="H40" i="22" s="1"/>
  <c r="I15" i="22"/>
  <c r="I21" i="22"/>
  <c r="J22" i="22"/>
  <c r="I60" i="42" s="1"/>
  <c r="J16" i="22"/>
  <c r="I54" i="42" s="1"/>
  <c r="N15" i="22"/>
  <c r="N21" i="22"/>
  <c r="J28" i="18"/>
  <c r="J27" i="22" s="1"/>
  <c r="I65" i="42" s="1"/>
  <c r="K28" i="18"/>
  <c r="K27" i="22" s="1"/>
  <c r="K17" i="14"/>
  <c r="J19" i="22"/>
  <c r="J51" i="22" s="1"/>
  <c r="L24" i="22"/>
  <c r="K62" i="42" s="1"/>
  <c r="I28" i="18"/>
  <c r="I27" i="22" s="1"/>
  <c r="H65" i="42" s="1"/>
  <c r="W19" i="22"/>
  <c r="W48" i="22" s="1"/>
  <c r="V23" i="42" s="1"/>
  <c r="W21" i="22"/>
  <c r="V21" i="22"/>
  <c r="V15" i="22"/>
  <c r="V25" i="22"/>
  <c r="V54" i="22" s="1"/>
  <c r="V19" i="22"/>
  <c r="V52" i="22" s="1"/>
  <c r="O21" i="22"/>
  <c r="T25" i="22"/>
  <c r="T54" i="22" s="1"/>
  <c r="T15" i="22"/>
  <c r="T21" i="22"/>
  <c r="R19" i="22"/>
  <c r="R43" i="22" s="1"/>
  <c r="R25" i="22"/>
  <c r="R56" i="22" s="1"/>
  <c r="R15" i="22"/>
  <c r="R21" i="22"/>
  <c r="O56" i="22"/>
  <c r="O60" i="22"/>
  <c r="O64" i="22"/>
  <c r="O55" i="22"/>
  <c r="O59" i="22"/>
  <c r="O63" i="22"/>
  <c r="O67" i="22"/>
  <c r="O54" i="22"/>
  <c r="O58" i="22"/>
  <c r="O62" i="22"/>
  <c r="O66" i="22"/>
  <c r="O57" i="22"/>
  <c r="O65" i="22"/>
  <c r="O61" i="22"/>
  <c r="Q57" i="22"/>
  <c r="Q61" i="22"/>
  <c r="Q65" i="22"/>
  <c r="Q56" i="22"/>
  <c r="Q58" i="22"/>
  <c r="Q62" i="22"/>
  <c r="Q66" i="22"/>
  <c r="Q55" i="22"/>
  <c r="Q59" i="22"/>
  <c r="Q63" i="22"/>
  <c r="Q67" i="22"/>
  <c r="Q60" i="22"/>
  <c r="Q64" i="22"/>
  <c r="Q54" i="22"/>
  <c r="U54" i="22"/>
  <c r="U56" i="22"/>
  <c r="U58" i="22"/>
  <c r="U55" i="22"/>
  <c r="U57" i="22"/>
  <c r="U59" i="22"/>
  <c r="U63" i="22"/>
  <c r="U65" i="22"/>
  <c r="U60" i="22"/>
  <c r="U62" i="22"/>
  <c r="U64" i="22"/>
  <c r="U66" i="22"/>
  <c r="U61" i="22"/>
  <c r="U67" i="22"/>
  <c r="P59" i="42"/>
  <c r="I54" i="22"/>
  <c r="I58" i="22"/>
  <c r="I62" i="22"/>
  <c r="I66" i="22"/>
  <c r="I57" i="22"/>
  <c r="I61" i="22"/>
  <c r="I65" i="22"/>
  <c r="I56" i="22"/>
  <c r="I60" i="22"/>
  <c r="I64" i="22"/>
  <c r="I67" i="22"/>
  <c r="I63" i="22"/>
  <c r="I55" i="22"/>
  <c r="I59" i="22"/>
  <c r="M54" i="22"/>
  <c r="M58" i="22"/>
  <c r="M62" i="22"/>
  <c r="M66" i="22"/>
  <c r="M57" i="22"/>
  <c r="M61" i="22"/>
  <c r="M65" i="22"/>
  <c r="M56" i="22"/>
  <c r="M60" i="22"/>
  <c r="M64" i="22"/>
  <c r="M55" i="22"/>
  <c r="M67" i="22"/>
  <c r="M59" i="22"/>
  <c r="M63" i="22"/>
  <c r="N53" i="42"/>
  <c r="K56" i="22"/>
  <c r="K60" i="22"/>
  <c r="K64" i="22"/>
  <c r="K55" i="22"/>
  <c r="K59" i="22"/>
  <c r="K63" i="22"/>
  <c r="K67" i="22"/>
  <c r="K54" i="22"/>
  <c r="K58" i="22"/>
  <c r="K62" i="22"/>
  <c r="K66" i="22"/>
  <c r="K61" i="22"/>
  <c r="K65" i="22"/>
  <c r="K57" i="22"/>
  <c r="J55" i="22"/>
  <c r="J59" i="22"/>
  <c r="J63" i="22"/>
  <c r="J67" i="22"/>
  <c r="J54" i="22"/>
  <c r="J58" i="22"/>
  <c r="J62" i="22"/>
  <c r="J66" i="22"/>
  <c r="J57" i="22"/>
  <c r="J61" i="22"/>
  <c r="J65" i="22"/>
  <c r="J60" i="22"/>
  <c r="J64" i="22"/>
  <c r="J56" i="22"/>
  <c r="S55" i="22"/>
  <c r="S57" i="22"/>
  <c r="S59" i="22"/>
  <c r="S54" i="22"/>
  <c r="S56" i="22"/>
  <c r="S58" i="22"/>
  <c r="S60" i="22"/>
  <c r="S61" i="22"/>
  <c r="S63" i="22"/>
  <c r="S65" i="22"/>
  <c r="S67" i="22"/>
  <c r="S64" i="22"/>
  <c r="S66" i="22"/>
  <c r="S62" i="22"/>
  <c r="W55" i="22"/>
  <c r="W57" i="22"/>
  <c r="W54" i="22"/>
  <c r="W56" i="22"/>
  <c r="W58" i="22"/>
  <c r="W61" i="22"/>
  <c r="W63" i="22"/>
  <c r="W65" i="22"/>
  <c r="W67" i="22"/>
  <c r="W62" i="22"/>
  <c r="W59" i="22"/>
  <c r="W60" i="22"/>
  <c r="W64" i="22"/>
  <c r="W66" i="22"/>
  <c r="H18" i="22"/>
  <c r="L18" i="22"/>
  <c r="K56" i="42" s="1"/>
  <c r="Q18" i="22"/>
  <c r="P56" i="42" s="1"/>
  <c r="R17" i="22"/>
  <c r="Q55" i="42" s="1"/>
  <c r="S23" i="22"/>
  <c r="R61" i="42" s="1"/>
  <c r="W23" i="22"/>
  <c r="V61" i="42" s="1"/>
  <c r="K17" i="22"/>
  <c r="J55" i="42" s="1"/>
  <c r="H76" i="42" s="1"/>
  <c r="K23" i="22"/>
  <c r="J61" i="42" s="1"/>
  <c r="I23" i="22"/>
  <c r="H61" i="42" s="1"/>
  <c r="G82" i="42" s="1"/>
  <c r="I17" i="22"/>
  <c r="H55" i="42" s="1"/>
  <c r="G76" i="42" s="1"/>
  <c r="I86" i="42"/>
  <c r="G81" i="42"/>
  <c r="I76" i="42"/>
  <c r="G83" i="42"/>
  <c r="I82" i="42"/>
  <c r="Q49" i="22"/>
  <c r="Q43" i="22"/>
  <c r="U45" i="22"/>
  <c r="R53" i="42"/>
  <c r="V53" i="42"/>
  <c r="AC53" i="42"/>
  <c r="K42" i="22"/>
  <c r="U43" i="22"/>
  <c r="S41" i="22"/>
  <c r="T42" i="22"/>
  <c r="T48" i="22"/>
  <c r="U53" i="22"/>
  <c r="M51" i="22"/>
  <c r="M47" i="22"/>
  <c r="M52" i="22"/>
  <c r="M48" i="22"/>
  <c r="M53" i="22"/>
  <c r="M49" i="22"/>
  <c r="M40" i="22"/>
  <c r="M44" i="22"/>
  <c r="S52" i="22"/>
  <c r="S48" i="22"/>
  <c r="S53" i="22"/>
  <c r="S49" i="22"/>
  <c r="S45" i="22"/>
  <c r="S50" i="22"/>
  <c r="S46" i="22"/>
  <c r="AD45" i="22"/>
  <c r="AC20" i="42" s="1"/>
  <c r="S40" i="22"/>
  <c r="T41" i="22"/>
  <c r="H42" i="22"/>
  <c r="Q42" i="22"/>
  <c r="U42" i="22"/>
  <c r="M43" i="22"/>
  <c r="S44" i="22"/>
  <c r="M45" i="22"/>
  <c r="M46" i="22"/>
  <c r="U49" i="22"/>
  <c r="N51" i="22"/>
  <c r="M50" i="22"/>
  <c r="K53" i="22"/>
  <c r="O50" i="22"/>
  <c r="T53" i="22"/>
  <c r="T49" i="22"/>
  <c r="T45" i="22"/>
  <c r="T50" i="22"/>
  <c r="T46" i="22"/>
  <c r="T51" i="22"/>
  <c r="T47" i="22"/>
  <c r="T40" i="22"/>
  <c r="Q41" i="22"/>
  <c r="U41" i="22"/>
  <c r="M42" i="22"/>
  <c r="S43" i="22"/>
  <c r="T44" i="22"/>
  <c r="Q45" i="22"/>
  <c r="S51" i="22"/>
  <c r="Q50" i="22"/>
  <c r="Q46" i="22"/>
  <c r="Q51" i="22"/>
  <c r="Q47" i="22"/>
  <c r="Q52" i="22"/>
  <c r="Q48" i="22"/>
  <c r="U50" i="22"/>
  <c r="U46" i="22"/>
  <c r="U51" i="22"/>
  <c r="U47" i="22"/>
  <c r="U52" i="22"/>
  <c r="U48" i="22"/>
  <c r="Q40" i="22"/>
  <c r="U40" i="22"/>
  <c r="M41" i="22"/>
  <c r="S42" i="22"/>
  <c r="T43" i="22"/>
  <c r="Q44" i="22"/>
  <c r="U44" i="22"/>
  <c r="S47" i="22"/>
  <c r="T52" i="22"/>
  <c r="Q53" i="22"/>
  <c r="H53" i="22" l="1"/>
  <c r="H47" i="22"/>
  <c r="H51" i="22"/>
  <c r="H52" i="22"/>
  <c r="H50" i="22"/>
  <c r="V40" i="42"/>
  <c r="V30" i="42"/>
  <c r="AC49" i="22"/>
  <c r="AC46" i="22"/>
  <c r="V36" i="42"/>
  <c r="M59" i="42"/>
  <c r="I59" i="42"/>
  <c r="I32" i="42"/>
  <c r="I40" i="42"/>
  <c r="I31" i="42"/>
  <c r="I39" i="42"/>
  <c r="I30" i="42"/>
  <c r="I38" i="42"/>
  <c r="I29" i="42"/>
  <c r="I37" i="42"/>
  <c r="I36" i="42"/>
  <c r="I34" i="42"/>
  <c r="I42" i="42"/>
  <c r="I33" i="42"/>
  <c r="I41" i="42"/>
  <c r="I35" i="42"/>
  <c r="V42" i="42"/>
  <c r="V39" i="42"/>
  <c r="L53" i="42"/>
  <c r="S53" i="42"/>
  <c r="M53" i="42"/>
  <c r="V34" i="42"/>
  <c r="V31" i="42"/>
  <c r="G56" i="42"/>
  <c r="G77" i="42" s="1"/>
  <c r="P53" i="42"/>
  <c r="V37" i="42"/>
  <c r="V32" i="42"/>
  <c r="H31" i="42"/>
  <c r="H39" i="42"/>
  <c r="H30" i="42"/>
  <c r="H38" i="42"/>
  <c r="H29" i="42"/>
  <c r="H37" i="42"/>
  <c r="H36" i="42"/>
  <c r="H35" i="42"/>
  <c r="H33" i="42"/>
  <c r="H41" i="42"/>
  <c r="H32" i="42"/>
  <c r="H40" i="42"/>
  <c r="H42" i="42"/>
  <c r="H34" i="42"/>
  <c r="T43" i="42"/>
  <c r="G53" i="42"/>
  <c r="G22" i="42"/>
  <c r="G28" i="42"/>
  <c r="G27" i="42"/>
  <c r="G26" i="42"/>
  <c r="G15" i="42"/>
  <c r="G25" i="42"/>
  <c r="G17" i="42"/>
  <c r="V29" i="42"/>
  <c r="U29" i="42"/>
  <c r="H17" i="42"/>
  <c r="J53" i="42"/>
  <c r="G59" i="42"/>
  <c r="G37" i="42"/>
  <c r="V35" i="42"/>
  <c r="R59" i="42"/>
  <c r="U27" i="42"/>
  <c r="J59" i="42"/>
  <c r="AC29" i="42"/>
  <c r="V41" i="42"/>
  <c r="V38" i="42"/>
  <c r="I26" i="42"/>
  <c r="V33" i="42"/>
  <c r="AJ16" i="22"/>
  <c r="AJ22" i="22"/>
  <c r="W54" i="42"/>
  <c r="H46" i="22"/>
  <c r="G21" i="42" s="1"/>
  <c r="H41" i="22"/>
  <c r="G16" i="42" s="1"/>
  <c r="H44" i="22"/>
  <c r="G19" i="42" s="1"/>
  <c r="N52" i="22"/>
  <c r="Z43" i="42"/>
  <c r="G75" i="42"/>
  <c r="U222" i="45"/>
  <c r="V222" i="45"/>
  <c r="S228" i="45"/>
  <c r="T228" i="45"/>
  <c r="AD41" i="22"/>
  <c r="AC16" i="42" s="1"/>
  <c r="AA40" i="22"/>
  <c r="I53" i="22"/>
  <c r="H28" i="42" s="1"/>
  <c r="AA42" i="22"/>
  <c r="X50" i="22"/>
  <c r="W25" i="42" s="1"/>
  <c r="X47" i="22"/>
  <c r="W22" i="42" s="1"/>
  <c r="X42" i="22"/>
  <c r="W17" i="42" s="1"/>
  <c r="X51" i="22"/>
  <c r="W26" i="42" s="1"/>
  <c r="X53" i="22"/>
  <c r="W28" i="42" s="1"/>
  <c r="X41" i="22"/>
  <c r="W16" i="42" s="1"/>
  <c r="X48" i="22"/>
  <c r="W23" i="42" s="1"/>
  <c r="X52" i="22"/>
  <c r="W27" i="42" s="1"/>
  <c r="X49" i="22"/>
  <c r="W24" i="42" s="1"/>
  <c r="X40" i="22"/>
  <c r="W15" i="42" s="1"/>
  <c r="X43" i="22"/>
  <c r="W18" i="42" s="1"/>
  <c r="X45" i="22"/>
  <c r="W20" i="42" s="1"/>
  <c r="X66" i="22"/>
  <c r="W41" i="42" s="1"/>
  <c r="X67" i="22"/>
  <c r="W42" i="42" s="1"/>
  <c r="X60" i="22"/>
  <c r="W35" i="42" s="1"/>
  <c r="X64" i="22"/>
  <c r="W39" i="42" s="1"/>
  <c r="X57" i="22"/>
  <c r="W32" i="42" s="1"/>
  <c r="X61" i="22"/>
  <c r="W36" i="42" s="1"/>
  <c r="X54" i="22"/>
  <c r="W29" i="42" s="1"/>
  <c r="X56" i="22"/>
  <c r="W31" i="42" s="1"/>
  <c r="X59" i="22"/>
  <c r="W34" i="42" s="1"/>
  <c r="X65" i="22"/>
  <c r="W40" i="42" s="1"/>
  <c r="X58" i="22"/>
  <c r="W33" i="42" s="1"/>
  <c r="X62" i="22"/>
  <c r="W37" i="42" s="1"/>
  <c r="X55" i="22"/>
  <c r="W30" i="42" s="1"/>
  <c r="X63" i="22"/>
  <c r="W38" i="42" s="1"/>
  <c r="O52" i="22"/>
  <c r="AC59" i="42"/>
  <c r="J40" i="22"/>
  <c r="I15" i="42" s="1"/>
  <c r="N45" i="22"/>
  <c r="N53" i="22"/>
  <c r="N47" i="22"/>
  <c r="O49" i="22"/>
  <c r="W53" i="22"/>
  <c r="V28" i="42" s="1"/>
  <c r="N46" i="22"/>
  <c r="O42" i="22"/>
  <c r="O43" i="22"/>
  <c r="O45" i="22"/>
  <c r="O48" i="22"/>
  <c r="N42" i="22"/>
  <c r="O53" i="22"/>
  <c r="AD47" i="22"/>
  <c r="AC22" i="42" s="1"/>
  <c r="N50" i="22"/>
  <c r="O44" i="22"/>
  <c r="O40" i="22"/>
  <c r="O47" i="22"/>
  <c r="O41" i="22"/>
  <c r="N49" i="22"/>
  <c r="O51" i="22"/>
  <c r="N43" i="22"/>
  <c r="N44" i="22"/>
  <c r="N40" i="22"/>
  <c r="N48" i="22"/>
  <c r="AB53" i="42"/>
  <c r="K40" i="22"/>
  <c r="K51" i="22"/>
  <c r="W59" i="42"/>
  <c r="Z59" i="42"/>
  <c r="I50" i="22"/>
  <c r="H25" i="42" s="1"/>
  <c r="K43" i="22"/>
  <c r="K46" i="22"/>
  <c r="W53" i="42"/>
  <c r="W43" i="42"/>
  <c r="P43" i="42"/>
  <c r="W60" i="42"/>
  <c r="K44" i="22"/>
  <c r="K41" i="22"/>
  <c r="K48" i="22"/>
  <c r="K45" i="22"/>
  <c r="W47" i="22"/>
  <c r="V22" i="42" s="1"/>
  <c r="K47" i="22"/>
  <c r="K50" i="22"/>
  <c r="K49" i="22"/>
  <c r="W45" i="22"/>
  <c r="V20" i="42" s="1"/>
  <c r="I46" i="22"/>
  <c r="H21" i="42" s="1"/>
  <c r="T67" i="22"/>
  <c r="H82" i="42"/>
  <c r="AC42" i="22"/>
  <c r="AC55" i="22"/>
  <c r="AC45" i="22"/>
  <c r="AC47" i="22"/>
  <c r="AC41" i="22"/>
  <c r="AC50" i="22"/>
  <c r="R49" i="22"/>
  <c r="R50" i="22"/>
  <c r="I77" i="42"/>
  <c r="H83" i="42"/>
  <c r="I44" i="22"/>
  <c r="H19" i="42" s="1"/>
  <c r="I49" i="22"/>
  <c r="H24" i="42" s="1"/>
  <c r="I48" i="22"/>
  <c r="H23" i="42" s="1"/>
  <c r="I43" i="22"/>
  <c r="H18" i="42" s="1"/>
  <c r="I52" i="22"/>
  <c r="H27" i="42" s="1"/>
  <c r="I45" i="22"/>
  <c r="H20" i="42" s="1"/>
  <c r="I40" i="22"/>
  <c r="H15" i="42" s="1"/>
  <c r="I47" i="22"/>
  <c r="H22" i="42" s="1"/>
  <c r="I51" i="22"/>
  <c r="H26" i="42" s="1"/>
  <c r="I41" i="22"/>
  <c r="H16" i="42" s="1"/>
  <c r="R41" i="22"/>
  <c r="R53" i="22"/>
  <c r="R40" i="22"/>
  <c r="R52" i="22"/>
  <c r="H43" i="22"/>
  <c r="G18" i="42" s="1"/>
  <c r="R48" i="22"/>
  <c r="R46" i="22"/>
  <c r="R42" i="22"/>
  <c r="R47" i="22"/>
  <c r="R44" i="22"/>
  <c r="R51" i="22"/>
  <c r="R45" i="22"/>
  <c r="AA48" i="22"/>
  <c r="V53" i="22"/>
  <c r="U28" i="42" s="1"/>
  <c r="V45" i="22"/>
  <c r="U20" i="42" s="1"/>
  <c r="I83" i="42"/>
  <c r="H54" i="22"/>
  <c r="G29" i="42" s="1"/>
  <c r="N63" i="22"/>
  <c r="W52" i="22"/>
  <c r="V27" i="42" s="1"/>
  <c r="X44" i="22"/>
  <c r="W19" i="42" s="1"/>
  <c r="N65" i="22"/>
  <c r="AD66" i="22"/>
  <c r="AC41" i="42" s="1"/>
  <c r="AD56" i="22"/>
  <c r="AC31" i="42" s="1"/>
  <c r="AD57" i="22"/>
  <c r="AC32" i="42" s="1"/>
  <c r="AD62" i="22"/>
  <c r="AC37" i="42" s="1"/>
  <c r="AD64" i="22"/>
  <c r="AC39" i="42" s="1"/>
  <c r="AD67" i="22"/>
  <c r="AC42" i="42" s="1"/>
  <c r="AD63" i="22"/>
  <c r="AC38" i="42" s="1"/>
  <c r="H43" i="42"/>
  <c r="G88" i="42" s="1"/>
  <c r="AC60" i="22"/>
  <c r="AD65" i="22"/>
  <c r="AC40" i="42" s="1"/>
  <c r="AD55" i="22"/>
  <c r="AC30" i="42" s="1"/>
  <c r="AC59" i="22"/>
  <c r="U53" i="42"/>
  <c r="T59" i="42"/>
  <c r="U59" i="42"/>
  <c r="M43" i="42"/>
  <c r="AD61" i="22"/>
  <c r="AC36" i="42" s="1"/>
  <c r="AC67" i="22"/>
  <c r="S59" i="42"/>
  <c r="K53" i="42"/>
  <c r="K43" i="42"/>
  <c r="X46" i="22"/>
  <c r="W21" i="42" s="1"/>
  <c r="AC65" i="22"/>
  <c r="S43" i="42"/>
  <c r="K59" i="42"/>
  <c r="AD59" i="22"/>
  <c r="AC34" i="42" s="1"/>
  <c r="AD58" i="22"/>
  <c r="AC33" i="42" s="1"/>
  <c r="AC63" i="22"/>
  <c r="L59" i="42"/>
  <c r="I53" i="42"/>
  <c r="I43" i="42"/>
  <c r="J43" i="42"/>
  <c r="U43" i="42"/>
  <c r="T53" i="42"/>
  <c r="AC66" i="22"/>
  <c r="AC58" i="22"/>
  <c r="Q59" i="42"/>
  <c r="N59" i="42"/>
  <c r="L43" i="42"/>
  <c r="AD60" i="22"/>
  <c r="AC35" i="42" s="1"/>
  <c r="N66" i="22"/>
  <c r="AC64" i="22"/>
  <c r="AC54" i="22"/>
  <c r="Q53" i="42"/>
  <c r="Q43" i="42"/>
  <c r="H59" i="42"/>
  <c r="G80" i="42" s="1"/>
  <c r="G87" i="42"/>
  <c r="H53" i="42"/>
  <c r="H45" i="22"/>
  <c r="G20" i="42" s="1"/>
  <c r="H63" i="22"/>
  <c r="G38" i="42" s="1"/>
  <c r="H48" i="22"/>
  <c r="G23" i="42" s="1"/>
  <c r="H49" i="22"/>
  <c r="G24" i="42" s="1"/>
  <c r="H58" i="22"/>
  <c r="G33" i="42" s="1"/>
  <c r="H57" i="22"/>
  <c r="G32" i="42" s="1"/>
  <c r="AA47" i="22"/>
  <c r="AC44" i="22"/>
  <c r="AC43" i="22"/>
  <c r="V64" i="22"/>
  <c r="U39" i="42" s="1"/>
  <c r="V61" i="22"/>
  <c r="U36" i="42" s="1"/>
  <c r="J45" i="22"/>
  <c r="I20" i="42" s="1"/>
  <c r="AA51" i="22"/>
  <c r="L67" i="22"/>
  <c r="AA45" i="22"/>
  <c r="L46" i="22"/>
  <c r="AC48" i="22"/>
  <c r="AC40" i="22"/>
  <c r="AA46" i="22"/>
  <c r="AA49" i="22"/>
  <c r="AC52" i="22"/>
  <c r="J47" i="22"/>
  <c r="I22" i="42" s="1"/>
  <c r="AC62" i="22"/>
  <c r="AC61" i="22"/>
  <c r="L63" i="22"/>
  <c r="AA52" i="22"/>
  <c r="AA53" i="22"/>
  <c r="L61" i="22"/>
  <c r="AA50" i="22"/>
  <c r="AA41" i="22"/>
  <c r="AC51" i="22"/>
  <c r="AC57" i="22"/>
  <c r="L57" i="22"/>
  <c r="AD49" i="22"/>
  <c r="AC24" i="42" s="1"/>
  <c r="R55" i="22"/>
  <c r="AD42" i="22"/>
  <c r="AC17" i="42" s="1"/>
  <c r="AD40" i="22"/>
  <c r="AC15" i="42" s="1"/>
  <c r="AD53" i="22"/>
  <c r="AC28" i="42" s="1"/>
  <c r="R67" i="22"/>
  <c r="AD43" i="22"/>
  <c r="AC18" i="42" s="1"/>
  <c r="AD44" i="22"/>
  <c r="AC19" i="42" s="1"/>
  <c r="R54" i="22"/>
  <c r="AD48" i="22"/>
  <c r="AC23" i="42" s="1"/>
  <c r="L63" i="42"/>
  <c r="AD52" i="22"/>
  <c r="AC27" i="42" s="1"/>
  <c r="AD51" i="22"/>
  <c r="AC26" i="42" s="1"/>
  <c r="AD46" i="22"/>
  <c r="AC21" i="42" s="1"/>
  <c r="V67" i="22"/>
  <c r="U42" i="42" s="1"/>
  <c r="W46" i="22"/>
  <c r="V21" i="42" s="1"/>
  <c r="N61" i="22"/>
  <c r="N59" i="22"/>
  <c r="V65" i="22"/>
  <c r="U40" i="42" s="1"/>
  <c r="T66" i="22"/>
  <c r="H64" i="22"/>
  <c r="G39" i="42" s="1"/>
  <c r="H65" i="22"/>
  <c r="G40" i="42" s="1"/>
  <c r="W50" i="22"/>
  <c r="V25" i="42" s="1"/>
  <c r="N57" i="22"/>
  <c r="N55" i="22"/>
  <c r="V66" i="22"/>
  <c r="U41" i="42" s="1"/>
  <c r="V63" i="22"/>
  <c r="U38" i="42" s="1"/>
  <c r="T64" i="22"/>
  <c r="H67" i="22"/>
  <c r="G42" i="42" s="1"/>
  <c r="H61" i="22"/>
  <c r="G36" i="42" s="1"/>
  <c r="W51" i="22"/>
  <c r="V26" i="42" s="1"/>
  <c r="W42" i="22"/>
  <c r="V17" i="42" s="1"/>
  <c r="W49" i="22"/>
  <c r="V24" i="42" s="1"/>
  <c r="N62" i="22"/>
  <c r="V62" i="22"/>
  <c r="U37" i="42" s="1"/>
  <c r="V55" i="22"/>
  <c r="U30" i="42" s="1"/>
  <c r="H59" i="22"/>
  <c r="G34" i="42" s="1"/>
  <c r="N60" i="22"/>
  <c r="N58" i="22"/>
  <c r="V60" i="22"/>
  <c r="U35" i="42" s="1"/>
  <c r="V58" i="22"/>
  <c r="U33" i="42" s="1"/>
  <c r="AA62" i="22"/>
  <c r="H55" i="22"/>
  <c r="G30" i="42" s="1"/>
  <c r="W43" i="22"/>
  <c r="V18" i="42" s="1"/>
  <c r="N56" i="22"/>
  <c r="N54" i="22"/>
  <c r="V59" i="22"/>
  <c r="U34" i="42" s="1"/>
  <c r="V56" i="22"/>
  <c r="U31" i="42" s="1"/>
  <c r="H56" i="22"/>
  <c r="G31" i="42" s="1"/>
  <c r="H66" i="22"/>
  <c r="G41" i="42" s="1"/>
  <c r="N64" i="22"/>
  <c r="V57" i="22"/>
  <c r="U32" i="42" s="1"/>
  <c r="T63" i="42"/>
  <c r="H60" i="22"/>
  <c r="G35" i="42" s="1"/>
  <c r="G65" i="42"/>
  <c r="G86" i="42" s="1"/>
  <c r="J65" i="42"/>
  <c r="H86" i="42" s="1"/>
  <c r="J49" i="22"/>
  <c r="I24" i="42" s="1"/>
  <c r="AA60" i="22"/>
  <c r="J53" i="22"/>
  <c r="I28" i="42" s="1"/>
  <c r="AA43" i="22"/>
  <c r="R65" i="22"/>
  <c r="T65" i="22"/>
  <c r="T62" i="22"/>
  <c r="AA65" i="22"/>
  <c r="AA59" i="22"/>
  <c r="L59" i="22"/>
  <c r="W40" i="22"/>
  <c r="V15" i="42" s="1"/>
  <c r="W41" i="22"/>
  <c r="V16" i="42" s="1"/>
  <c r="W44" i="22"/>
  <c r="V19" i="42" s="1"/>
  <c r="J43" i="22"/>
  <c r="I18" i="42" s="1"/>
  <c r="L41" i="22"/>
  <c r="J48" i="22"/>
  <c r="I23" i="42" s="1"/>
  <c r="R66" i="22"/>
  <c r="R63" i="22"/>
  <c r="T63" i="22"/>
  <c r="T60" i="22"/>
  <c r="AA63" i="22"/>
  <c r="AA57" i="22"/>
  <c r="L55" i="22"/>
  <c r="L50" i="22"/>
  <c r="L48" i="22"/>
  <c r="AA44" i="22"/>
  <c r="J52" i="22"/>
  <c r="I27" i="42" s="1"/>
  <c r="L53" i="22"/>
  <c r="R64" i="22"/>
  <c r="R61" i="22"/>
  <c r="T61" i="22"/>
  <c r="T59" i="22"/>
  <c r="AA67" i="22"/>
  <c r="AA55" i="22"/>
  <c r="L66" i="22"/>
  <c r="L64" i="22"/>
  <c r="K18" i="14"/>
  <c r="L17" i="14"/>
  <c r="L49" i="22"/>
  <c r="L44" i="22"/>
  <c r="T57" i="42"/>
  <c r="L52" i="22"/>
  <c r="R62" i="22"/>
  <c r="R57" i="22"/>
  <c r="T56" i="22"/>
  <c r="T57" i="22"/>
  <c r="AA61" i="22"/>
  <c r="AA58" i="22"/>
  <c r="L54" i="22"/>
  <c r="L60" i="22"/>
  <c r="L47" i="22"/>
  <c r="S57" i="42"/>
  <c r="L43" i="22"/>
  <c r="R60" i="22"/>
  <c r="R58" i="22"/>
  <c r="T58" i="22"/>
  <c r="T55" i="22"/>
  <c r="AA66" i="22"/>
  <c r="AA56" i="22"/>
  <c r="L58" i="22"/>
  <c r="L56" i="22"/>
  <c r="J46" i="22"/>
  <c r="I21" i="42" s="1"/>
  <c r="J42" i="22"/>
  <c r="I17" i="42" s="1"/>
  <c r="L40" i="22"/>
  <c r="L51" i="22"/>
  <c r="J44" i="22"/>
  <c r="I19" i="42" s="1"/>
  <c r="L42" i="22"/>
  <c r="J50" i="22"/>
  <c r="I25" i="42" s="1"/>
  <c r="J41" i="22"/>
  <c r="I16" i="42" s="1"/>
  <c r="R59" i="22"/>
  <c r="AA64" i="22"/>
  <c r="L62" i="22"/>
  <c r="V63" i="42"/>
  <c r="V59" i="42"/>
  <c r="V47" i="22"/>
  <c r="U22" i="42" s="1"/>
  <c r="V48" i="22"/>
  <c r="U23" i="42" s="1"/>
  <c r="V41" i="22"/>
  <c r="U16" i="42" s="1"/>
  <c r="V50" i="22"/>
  <c r="U25" i="42" s="1"/>
  <c r="V40" i="22"/>
  <c r="U15" i="42" s="1"/>
  <c r="V43" i="22"/>
  <c r="U18" i="42" s="1"/>
  <c r="V44" i="22"/>
  <c r="U19" i="42" s="1"/>
  <c r="V51" i="22"/>
  <c r="U26" i="42" s="1"/>
  <c r="V46" i="22"/>
  <c r="U21" i="42" s="1"/>
  <c r="V42" i="22"/>
  <c r="U17" i="42" s="1"/>
  <c r="V49" i="22"/>
  <c r="U24" i="42" s="1"/>
  <c r="R63" i="42"/>
  <c r="R57" i="42"/>
  <c r="P63" i="42"/>
  <c r="P57" i="42"/>
  <c r="N63" i="42"/>
  <c r="L57" i="42"/>
  <c r="H63" i="42"/>
  <c r="J63" i="42"/>
  <c r="I63" i="42"/>
  <c r="I74" i="42" l="1"/>
  <c r="H80" i="42"/>
  <c r="G74" i="42"/>
  <c r="H74" i="42"/>
  <c r="Z16" i="22"/>
  <c r="Z22" i="22"/>
  <c r="AI37" i="42"/>
  <c r="AI41" i="42"/>
  <c r="AI42" i="42"/>
  <c r="AI30" i="42"/>
  <c r="AI34" i="42"/>
  <c r="AI38" i="42"/>
  <c r="AI39" i="42"/>
  <c r="AI29" i="42"/>
  <c r="AI36" i="42"/>
  <c r="AI35" i="42"/>
  <c r="AI32" i="42"/>
  <c r="AI40" i="42"/>
  <c r="AI33" i="42"/>
  <c r="AI31" i="42"/>
  <c r="AI16" i="42"/>
  <c r="AI20" i="42"/>
  <c r="AI21" i="42"/>
  <c r="AI15" i="42"/>
  <c r="AI24" i="42"/>
  <c r="AI28" i="42"/>
  <c r="AI17" i="42"/>
  <c r="AI25" i="42"/>
  <c r="AI18" i="42"/>
  <c r="AI22" i="42"/>
  <c r="AI23" i="42"/>
  <c r="AI26" i="42"/>
  <c r="AI19" i="42"/>
  <c r="AI27" i="42"/>
  <c r="AI60" i="42"/>
  <c r="AI54" i="42"/>
  <c r="AA22" i="22"/>
  <c r="AA16" i="22"/>
  <c r="U228" i="45"/>
  <c r="V228" i="45"/>
  <c r="AC63" i="42"/>
  <c r="AC57" i="42"/>
  <c r="M57" i="42"/>
  <c r="N57" i="42"/>
  <c r="J57" i="42"/>
  <c r="W63" i="42"/>
  <c r="Z63" i="42"/>
  <c r="Z57" i="42"/>
  <c r="W57" i="42"/>
  <c r="AB57" i="42"/>
  <c r="AB63" i="42"/>
  <c r="H57" i="42"/>
  <c r="Q57" i="42"/>
  <c r="I88" i="42"/>
  <c r="I80" i="42"/>
  <c r="G57" i="42"/>
  <c r="H88" i="42"/>
  <c r="M63" i="42"/>
  <c r="G63" i="42"/>
  <c r="G84" i="42" s="1"/>
  <c r="U63" i="42"/>
  <c r="H84" i="42"/>
  <c r="S63" i="42"/>
  <c r="K57" i="42"/>
  <c r="I78" i="42" s="1"/>
  <c r="I57" i="42"/>
  <c r="K63" i="42"/>
  <c r="I84" i="42" s="1"/>
  <c r="U57" i="42"/>
  <c r="L18" i="14"/>
  <c r="N17" i="14"/>
  <c r="N18" i="14" s="1"/>
  <c r="M17" i="14"/>
  <c r="V57" i="42"/>
  <c r="K22" i="22"/>
  <c r="K16" i="22"/>
  <c r="Q63" i="42"/>
  <c r="J17" i="42" l="1"/>
  <c r="J19" i="42"/>
  <c r="J25" i="42"/>
  <c r="J27" i="42"/>
  <c r="J23" i="42"/>
  <c r="J16" i="42"/>
  <c r="J18" i="42"/>
  <c r="J20" i="42"/>
  <c r="J24" i="42"/>
  <c r="J26" i="42"/>
  <c r="J15" i="42"/>
  <c r="J28" i="42"/>
  <c r="J22" i="42"/>
  <c r="J21" i="42"/>
  <c r="J31" i="42"/>
  <c r="J42" i="42"/>
  <c r="J39" i="42"/>
  <c r="J36" i="42"/>
  <c r="J30" i="42"/>
  <c r="J38" i="42"/>
  <c r="J33" i="42"/>
  <c r="J29" i="42"/>
  <c r="J37" i="42"/>
  <c r="J32" i="42"/>
  <c r="J35" i="42"/>
  <c r="J41" i="42"/>
  <c r="J40" i="42"/>
  <c r="J34" i="42"/>
  <c r="Z20" i="42"/>
  <c r="Z28" i="42"/>
  <c r="Z21" i="42"/>
  <c r="Z22" i="42"/>
  <c r="Z15" i="42"/>
  <c r="Z23" i="42"/>
  <c r="Z17" i="42"/>
  <c r="Z16" i="42"/>
  <c r="Z24" i="42"/>
  <c r="Z18" i="42"/>
  <c r="Z26" i="42"/>
  <c r="Z19" i="42"/>
  <c r="Z27" i="42"/>
  <c r="Z25" i="42"/>
  <c r="Y60" i="42"/>
  <c r="Y42" i="42"/>
  <c r="Y30" i="42"/>
  <c r="Y37" i="42"/>
  <c r="Y32" i="42"/>
  <c r="Y41" i="42"/>
  <c r="Y29" i="42"/>
  <c r="Y33" i="42"/>
  <c r="Y40" i="42"/>
  <c r="Y31" i="42"/>
  <c r="Y39" i="42"/>
  <c r="Y38" i="42"/>
  <c r="Y34" i="42"/>
  <c r="Y35" i="42"/>
  <c r="Y36" i="42"/>
  <c r="Z36" i="42"/>
  <c r="Z29" i="42"/>
  <c r="Z37" i="42"/>
  <c r="Z30" i="42"/>
  <c r="Z38" i="42"/>
  <c r="Z33" i="42"/>
  <c r="Z31" i="42"/>
  <c r="Z39" i="42"/>
  <c r="Z41" i="42"/>
  <c r="Z32" i="42"/>
  <c r="Z40" i="42"/>
  <c r="Z34" i="42"/>
  <c r="Z42" i="42"/>
  <c r="Z35" i="42"/>
  <c r="Y54" i="42"/>
  <c r="Y27" i="42"/>
  <c r="Y25" i="42"/>
  <c r="Y18" i="42"/>
  <c r="Y22" i="42"/>
  <c r="Y20" i="42"/>
  <c r="Y21" i="42"/>
  <c r="Y23" i="42"/>
  <c r="Y26" i="42"/>
  <c r="Y16" i="42"/>
  <c r="Y15" i="42"/>
  <c r="Y24" i="42"/>
  <c r="Y17" i="42"/>
  <c r="Y28" i="42"/>
  <c r="Y19" i="42"/>
  <c r="H78" i="42"/>
  <c r="AB16" i="22"/>
  <c r="AB22" i="22"/>
  <c r="Z54" i="42"/>
  <c r="Z60" i="42"/>
  <c r="AC16" i="22"/>
  <c r="AC22" i="22"/>
  <c r="G78" i="42"/>
  <c r="G85" i="42"/>
  <c r="J54" i="42"/>
  <c r="H75" i="42" s="1"/>
  <c r="J60" i="42"/>
  <c r="H81" i="42" s="1"/>
  <c r="O17" i="14"/>
  <c r="M18" i="14"/>
  <c r="N16" i="22"/>
  <c r="N22" i="22"/>
  <c r="L22" i="22"/>
  <c r="L16" i="22"/>
  <c r="G79" i="42"/>
  <c r="K41" i="42" l="1"/>
  <c r="K35" i="42"/>
  <c r="K32" i="42"/>
  <c r="K37" i="42"/>
  <c r="K30" i="42"/>
  <c r="K40" i="42"/>
  <c r="K29" i="42"/>
  <c r="K34" i="42"/>
  <c r="K31" i="42"/>
  <c r="K39" i="42"/>
  <c r="K42" i="42"/>
  <c r="K38" i="42"/>
  <c r="K33" i="42"/>
  <c r="K36" i="42"/>
  <c r="M36" i="42"/>
  <c r="M30" i="42"/>
  <c r="M41" i="42"/>
  <c r="M35" i="42"/>
  <c r="M38" i="42"/>
  <c r="M34" i="42"/>
  <c r="M29" i="42"/>
  <c r="M42" i="42"/>
  <c r="M37" i="42"/>
  <c r="M33" i="42"/>
  <c r="M31" i="42"/>
  <c r="M39" i="42"/>
  <c r="M32" i="42"/>
  <c r="M40" i="42"/>
  <c r="K23" i="42"/>
  <c r="K16" i="42"/>
  <c r="K18" i="42"/>
  <c r="K22" i="42"/>
  <c r="K26" i="42"/>
  <c r="K20" i="42"/>
  <c r="K17" i="42"/>
  <c r="K28" i="42"/>
  <c r="K25" i="42"/>
  <c r="K19" i="42"/>
  <c r="K27" i="42"/>
  <c r="K24" i="42"/>
  <c r="K21" i="42"/>
  <c r="K15" i="42"/>
  <c r="M20" i="42"/>
  <c r="M16" i="42"/>
  <c r="M26" i="42"/>
  <c r="M28" i="42"/>
  <c r="M24" i="42"/>
  <c r="M19" i="42"/>
  <c r="M22" i="42"/>
  <c r="M27" i="42"/>
  <c r="M21" i="42"/>
  <c r="M15" i="42"/>
  <c r="M18" i="42"/>
  <c r="M23" i="42"/>
  <c r="M17" i="42"/>
  <c r="M25" i="42"/>
  <c r="AA19" i="42"/>
  <c r="AA27" i="42"/>
  <c r="AA20" i="42"/>
  <c r="AA28" i="42"/>
  <c r="AA24" i="42"/>
  <c r="AA21" i="42"/>
  <c r="AA22" i="42"/>
  <c r="AA15" i="42"/>
  <c r="AA23" i="42"/>
  <c r="AA16" i="42"/>
  <c r="AA17" i="42"/>
  <c r="AA25" i="42"/>
  <c r="AA18" i="42"/>
  <c r="AA26" i="42"/>
  <c r="AA35" i="42"/>
  <c r="AA36" i="42"/>
  <c r="AA29" i="42"/>
  <c r="AA37" i="42"/>
  <c r="AA30" i="42"/>
  <c r="AA38" i="42"/>
  <c r="AA32" i="42"/>
  <c r="AA31" i="42"/>
  <c r="AA39" i="42"/>
  <c r="AA40" i="42"/>
  <c r="AA33" i="42"/>
  <c r="AA41" i="42"/>
  <c r="AA34" i="42"/>
  <c r="AA42" i="42"/>
  <c r="AB18" i="42"/>
  <c r="AB26" i="42"/>
  <c r="AB19" i="42"/>
  <c r="AB27" i="42"/>
  <c r="AB20" i="42"/>
  <c r="AB28" i="42"/>
  <c r="AB15" i="42"/>
  <c r="AB21" i="42"/>
  <c r="AB23" i="42"/>
  <c r="AB22" i="42"/>
  <c r="AB16" i="42"/>
  <c r="AB24" i="42"/>
  <c r="AB17" i="42"/>
  <c r="AB25" i="42"/>
  <c r="AB34" i="42"/>
  <c r="AB42" i="42"/>
  <c r="AB35" i="42"/>
  <c r="AB36" i="42"/>
  <c r="AB29" i="42"/>
  <c r="AB37" i="42"/>
  <c r="AB30" i="42"/>
  <c r="AB38" i="42"/>
  <c r="AB31" i="42"/>
  <c r="AB32" i="42"/>
  <c r="AB40" i="42"/>
  <c r="AB33" i="42"/>
  <c r="AB41" i="42"/>
  <c r="AB39" i="42"/>
  <c r="AA60" i="42"/>
  <c r="AA54" i="42"/>
  <c r="AB60" i="42"/>
  <c r="AB54" i="42"/>
  <c r="K60" i="42"/>
  <c r="M60" i="42"/>
  <c r="H85" i="42"/>
  <c r="H79" i="42"/>
  <c r="Q17" i="14"/>
  <c r="O18" i="14"/>
  <c r="K54" i="42"/>
  <c r="M54" i="42"/>
  <c r="M22" i="22"/>
  <c r="M16" i="22"/>
  <c r="L16" i="42" l="1"/>
  <c r="L24" i="42"/>
  <c r="L19" i="42"/>
  <c r="L15" i="42"/>
  <c r="L27" i="42"/>
  <c r="L23" i="42"/>
  <c r="L20" i="42"/>
  <c r="L18" i="42"/>
  <c r="L21" i="42"/>
  <c r="L17" i="42"/>
  <c r="L28" i="42"/>
  <c r="L25" i="42"/>
  <c r="L22" i="42"/>
  <c r="L26" i="42"/>
  <c r="L42" i="42"/>
  <c r="L37" i="42"/>
  <c r="L33" i="42"/>
  <c r="L36" i="42"/>
  <c r="L41" i="42"/>
  <c r="L38" i="42"/>
  <c r="L31" i="42"/>
  <c r="L32" i="42"/>
  <c r="L30" i="42"/>
  <c r="L40" i="42"/>
  <c r="L35" i="42"/>
  <c r="L39" i="42"/>
  <c r="L34" i="42"/>
  <c r="L29" i="42"/>
  <c r="L60" i="42"/>
  <c r="I81" i="42" s="1"/>
  <c r="O16" i="22"/>
  <c r="O22" i="22"/>
  <c r="Q18" i="14"/>
  <c r="R17" i="14"/>
  <c r="L54" i="42"/>
  <c r="I75" i="42" s="1"/>
  <c r="N18" i="42" l="1"/>
  <c r="N25" i="42"/>
  <c r="N21" i="42"/>
  <c r="N17" i="42"/>
  <c r="N28" i="42"/>
  <c r="N23" i="42"/>
  <c r="N20" i="42"/>
  <c r="N15" i="42"/>
  <c r="N19" i="42"/>
  <c r="N24" i="42"/>
  <c r="N27" i="42"/>
  <c r="N26" i="42"/>
  <c r="N16" i="42"/>
  <c r="N22" i="42"/>
  <c r="N41" i="42"/>
  <c r="N35" i="42"/>
  <c r="N33" i="42"/>
  <c r="N37" i="42"/>
  <c r="N39" i="42"/>
  <c r="N29" i="42"/>
  <c r="N31" i="42"/>
  <c r="N36" i="42"/>
  <c r="N38" i="42"/>
  <c r="N42" i="42"/>
  <c r="N40" i="42"/>
  <c r="N30" i="42"/>
  <c r="N34" i="42"/>
  <c r="N32" i="42"/>
  <c r="I85" i="42"/>
  <c r="I79" i="42"/>
  <c r="R18" i="14"/>
  <c r="S17" i="14"/>
  <c r="Q16" i="22"/>
  <c r="Q22" i="22"/>
  <c r="N60" i="42"/>
  <c r="N54" i="42"/>
  <c r="P36" i="42" l="1"/>
  <c r="P34" i="42"/>
  <c r="P33" i="42"/>
  <c r="P42" i="42"/>
  <c r="P29" i="42"/>
  <c r="P41" i="42"/>
  <c r="P31" i="42"/>
  <c r="P30" i="42"/>
  <c r="P39" i="42"/>
  <c r="P38" i="42"/>
  <c r="P37" i="42"/>
  <c r="P35" i="42"/>
  <c r="P32" i="42"/>
  <c r="P40" i="42"/>
  <c r="P28" i="42"/>
  <c r="P18" i="42"/>
  <c r="P27" i="42"/>
  <c r="P17" i="42"/>
  <c r="P26" i="42"/>
  <c r="P25" i="42"/>
  <c r="P15" i="42"/>
  <c r="P22" i="42"/>
  <c r="P23" i="42"/>
  <c r="P19" i="42"/>
  <c r="P21" i="42"/>
  <c r="P16" i="42"/>
  <c r="P20" i="42"/>
  <c r="P24" i="42"/>
  <c r="P60" i="42"/>
  <c r="P54" i="42"/>
  <c r="S18" i="14"/>
  <c r="T17" i="14"/>
  <c r="R16" i="22"/>
  <c r="R22" i="22"/>
  <c r="Q31" i="42" l="1"/>
  <c r="Q29" i="42"/>
  <c r="Q39" i="42"/>
  <c r="Q37" i="42"/>
  <c r="Q36" i="42"/>
  <c r="Q34" i="42"/>
  <c r="Q30" i="42"/>
  <c r="Q33" i="42"/>
  <c r="Q42" i="42"/>
  <c r="Q41" i="42"/>
  <c r="Q32" i="42"/>
  <c r="Q38" i="42"/>
  <c r="Q40" i="42"/>
  <c r="Q35" i="42"/>
  <c r="Q28" i="42"/>
  <c r="Q26" i="42"/>
  <c r="Q17" i="42"/>
  <c r="Q24" i="42"/>
  <c r="Q25" i="42"/>
  <c r="Q16" i="42"/>
  <c r="Q15" i="42"/>
  <c r="Q22" i="42"/>
  <c r="Q19" i="42"/>
  <c r="Q23" i="42"/>
  <c r="Q21" i="42"/>
  <c r="Q27" i="42"/>
  <c r="Q20" i="42"/>
  <c r="Q18" i="42"/>
  <c r="S22" i="22"/>
  <c r="S16" i="22"/>
  <c r="T18" i="14"/>
  <c r="U17" i="14"/>
  <c r="U18" i="14" s="1"/>
  <c r="Q60" i="42"/>
  <c r="Q54" i="42"/>
  <c r="R30" i="42" l="1"/>
  <c r="R34" i="42"/>
  <c r="R38" i="42"/>
  <c r="R42" i="42"/>
  <c r="R32" i="42"/>
  <c r="R31" i="42"/>
  <c r="R40" i="42"/>
  <c r="R39" i="42"/>
  <c r="R29" i="42"/>
  <c r="R36" i="42"/>
  <c r="R33" i="42"/>
  <c r="R35" i="42"/>
  <c r="R41" i="42"/>
  <c r="R37" i="42"/>
  <c r="R20" i="42"/>
  <c r="R19" i="42"/>
  <c r="R26" i="42"/>
  <c r="R28" i="42"/>
  <c r="R27" i="42"/>
  <c r="R17" i="42"/>
  <c r="R25" i="42"/>
  <c r="R16" i="42"/>
  <c r="R18" i="42"/>
  <c r="R22" i="42"/>
  <c r="R15" i="42"/>
  <c r="R24" i="42"/>
  <c r="R23" i="42"/>
  <c r="R21" i="42"/>
  <c r="U16" i="22"/>
  <c r="U22" i="22"/>
  <c r="T22" i="22"/>
  <c r="T16" i="22"/>
  <c r="R54" i="42"/>
  <c r="R60" i="42"/>
  <c r="S17" i="42" l="1"/>
  <c r="S21" i="42"/>
  <c r="S25" i="42"/>
  <c r="S18" i="42"/>
  <c r="S19" i="42"/>
  <c r="S23" i="42"/>
  <c r="S26" i="42"/>
  <c r="S27" i="42"/>
  <c r="S15" i="42"/>
  <c r="S16" i="42"/>
  <c r="S24" i="42"/>
  <c r="S20" i="42"/>
  <c r="S22" i="42"/>
  <c r="S28" i="42"/>
  <c r="S33" i="42"/>
  <c r="S29" i="42"/>
  <c r="S41" i="42"/>
  <c r="S37" i="42"/>
  <c r="S35" i="42"/>
  <c r="S38" i="42"/>
  <c r="S34" i="42"/>
  <c r="S32" i="42"/>
  <c r="S31" i="42"/>
  <c r="S42" i="42"/>
  <c r="S40" i="42"/>
  <c r="S39" i="42"/>
  <c r="S30" i="42"/>
  <c r="S36" i="42"/>
  <c r="T18" i="42"/>
  <c r="T27" i="42"/>
  <c r="T26" i="42"/>
  <c r="T25" i="42"/>
  <c r="T16" i="42"/>
  <c r="T15" i="42"/>
  <c r="T17" i="42"/>
  <c r="T23" i="42"/>
  <c r="T20" i="42"/>
  <c r="T24" i="42"/>
  <c r="T22" i="42"/>
  <c r="T21" i="42"/>
  <c r="T19" i="42"/>
  <c r="T28" i="42"/>
  <c r="T32" i="42"/>
  <c r="T36" i="42"/>
  <c r="T40" i="42"/>
  <c r="T30" i="42"/>
  <c r="T29" i="42"/>
  <c r="T38" i="42"/>
  <c r="T41" i="42"/>
  <c r="T37" i="42"/>
  <c r="T35" i="42"/>
  <c r="T42" i="42"/>
  <c r="T34" i="42"/>
  <c r="T33" i="42"/>
  <c r="T31" i="42"/>
  <c r="T39" i="42"/>
  <c r="S54" i="42"/>
  <c r="S60" i="42"/>
  <c r="T60" i="42"/>
  <c r="T54" i="42"/>
  <c r="AK78" i="22" l="1"/>
  <c r="AJ15" i="42" s="1"/>
  <c r="AL78" i="22" l="1"/>
  <c r="AK15" i="42" s="1"/>
  <c r="AL79" i="22"/>
  <c r="AK16" i="42" s="1"/>
  <c r="AL87" i="22"/>
  <c r="AK24" i="42" s="1"/>
  <c r="AL80" i="22"/>
  <c r="AK17" i="42" s="1"/>
  <c r="AL88" i="22"/>
  <c r="AK25" i="42" s="1"/>
  <c r="AL81" i="22"/>
  <c r="AK18" i="42" s="1"/>
  <c r="AL89" i="22"/>
  <c r="AK26" i="42" s="1"/>
  <c r="AL82" i="22"/>
  <c r="AK19" i="42" s="1"/>
  <c r="AL90" i="22"/>
  <c r="AK27" i="42" s="1"/>
  <c r="AL83" i="22"/>
  <c r="AK20" i="42" s="1"/>
  <c r="AL91" i="22"/>
  <c r="AK28" i="42" s="1"/>
  <c r="AL84" i="22"/>
  <c r="AK21" i="42" s="1"/>
  <c r="AL86" i="22"/>
  <c r="AK23" i="42" s="1"/>
  <c r="AL85" i="22"/>
  <c r="AK22" i="42" s="1"/>
  <c r="AK88" i="22"/>
  <c r="AJ25" i="42" s="1"/>
  <c r="AK80" i="22"/>
  <c r="AJ17" i="42" s="1"/>
  <c r="AK87" i="22"/>
  <c r="AJ24" i="42" s="1"/>
  <c r="AK86" i="22"/>
  <c r="AJ23" i="42" s="1"/>
  <c r="AK85" i="22"/>
  <c r="AJ22" i="42" s="1"/>
  <c r="AK79" i="22"/>
  <c r="AJ16" i="42" s="1"/>
  <c r="AK90" i="22"/>
  <c r="AJ27" i="42" s="1"/>
  <c r="AK84" i="22"/>
  <c r="AJ21" i="42" s="1"/>
  <c r="AK83" i="22"/>
  <c r="AJ20" i="42" s="1"/>
  <c r="AK91" i="22"/>
  <c r="AJ28" i="42" s="1"/>
  <c r="AK82" i="22"/>
  <c r="AJ19" i="42" s="1"/>
  <c r="AK89" i="22"/>
  <c r="AJ26" i="42" s="1"/>
  <c r="AK81" i="22"/>
  <c r="AJ18" i="42" s="1"/>
  <c r="AK58" i="42" l="1"/>
  <c r="AK64" i="42"/>
  <c r="AJ58" i="42"/>
  <c r="AJ6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Z11" authorId="0" shapeId="0" xr:uid="{0385CAB5-1C6A-4C8A-A646-0DC0DFE56BA1}">
      <text>
        <r>
          <rPr>
            <b/>
            <sz val="9"/>
            <color indexed="81"/>
            <rFont val="Tahoma"/>
            <family val="2"/>
          </rPr>
          <t>Updated formula in column Z where the wrong price cap periods were reflected - historic issue only when price cap models were extended to 2030.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Ben Carlile</author>
    <author>Nicholas Phillips</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legislation(https://www.legislation.gov.uk/uksi/2022/1073/contents/made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AL13" authorId="4" shapeId="0" xr:uid="{529D00F2-834F-46EF-9367-9B165B1AE3D9}">
      <text>
        <r>
          <rPr>
            <b/>
            <sz val="9"/>
            <color indexed="81"/>
            <rFont val="Tahoma"/>
            <family val="2"/>
          </rPr>
          <t xml:space="preserve">Including the expansion of the WHD </t>
        </r>
        <r>
          <rPr>
            <sz val="9"/>
            <color indexed="81"/>
            <rFont val="Tahoma"/>
            <family val="2"/>
          </rPr>
          <t>https://assets.publishing.service.gov.uk/media/68529908ff16d05c5e6aa678/expanding-the-warm-home-discount-scheme-2025-to-2026-impact-assessment.pdf</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5" shapeId="0" xr:uid="{00000000-0006-0000-0C00-000006000000}">
      <text>
        <r>
          <rPr>
            <sz val="9"/>
            <color indexed="81"/>
            <rFont val="Tahoma"/>
            <family val="2"/>
          </rPr>
          <t>We have assumed the same core/non-core split as the last period.</t>
        </r>
      </text>
    </comment>
    <comment ref="AF14" authorId="4" shapeId="0" xr:uid="{A7C59831-666B-4A15-B98D-2FD48322CF30}">
      <text>
        <r>
          <rPr>
            <b/>
            <sz val="9"/>
            <color indexed="81"/>
            <rFont val="Tahoma"/>
            <family val="2"/>
          </rPr>
          <t>Our best estimate is assuming the same proportion split as last FY.</t>
        </r>
      </text>
    </comment>
    <comment ref="AJ14" authorId="4" shapeId="0" xr:uid="{DB10D85A-7699-47A7-B3D9-DA77709A645E}">
      <text>
        <r>
          <rPr>
            <b/>
            <sz val="9"/>
            <color indexed="81"/>
            <rFont val="Tahoma"/>
            <family val="2"/>
          </rPr>
          <t>Our best estimate is assuming the same proportion split as last FY</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5"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5"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6" shapeId="0" xr:uid="{63EF8CDE-97EC-40B8-810C-DC6BD5ACED65}">
      <text>
        <r>
          <rPr>
            <sz val="9"/>
            <color indexed="81"/>
            <rFont val="Tahoma"/>
            <family val="2"/>
          </rPr>
          <t xml:space="preserve">Our best estimate is the same as the value used in the previous cap period.
</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5" shapeId="0" xr:uid="{00000000-0006-0000-0C00-00000F000000}">
      <text>
        <r>
          <rPr>
            <sz val="9"/>
            <color indexed="81"/>
            <rFont val="Tahoma"/>
            <family val="2"/>
          </rPr>
          <t xml:space="preserve">Our best estimate is the same as the last period.
</t>
        </r>
      </text>
    </comment>
    <comment ref="X17" authorId="6" shapeId="0" xr:uid="{3C564412-E210-4F3F-9F95-17A239E38B68}">
      <text>
        <r>
          <rPr>
            <sz val="9"/>
            <color indexed="81"/>
            <rFont val="Tahoma"/>
            <family val="2"/>
          </rPr>
          <t>Our best estimate is the same as the value used in the previous cap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AJ15" authorId="0" shapeId="0" xr:uid="{D7C8C232-AB51-483F-8E3A-9A8E5FDA7B93}">
      <text>
        <r>
          <rPr>
            <b/>
            <sz val="9"/>
            <color indexed="81"/>
            <rFont val="Tahoma"/>
            <family val="2"/>
          </rPr>
          <t>For the first six months of the scheme operational costs include the cost to implement the scheme. This has been combined with the ongoing operational costs.</t>
        </r>
      </text>
    </comment>
  </commentList>
</comments>
</file>

<file path=xl/sharedStrings.xml><?xml version="1.0" encoding="utf-8"?>
<sst xmlns="http://schemas.openxmlformats.org/spreadsheetml/2006/main" count="4218" uniqueCount="510">
  <si>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</si>
  <si>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</si>
  <si>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</si>
  <si>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</si>
  <si>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</si>
  <si>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</si>
  <si>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</si>
  <si>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</si>
  <si>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</si>
  <si>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</si>
  <si>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</si>
  <si>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</si>
  <si>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</si>
  <si>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</si>
  <si>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</si>
  <si>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</si>
  <si>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</si>
  <si>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</si>
  <si>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</si>
  <si>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v1.71</t>
  </si>
  <si>
    <t>Updates made to the model to incorporate the updated BEIS policy on the inclusion of the Shetland Cross Subsidy in the AAHEDC scheme: 
- Tab '3g AAHEDC': Cell V13 updated to incorporate an additional allowance for the Shetland Cross Subsidy. Cell C13 updated text. 
Updates made to the model to incorporate the new FIT methodology from cap period 6 onwards:
- New Input tab '3i New FiT methodology' added to calculate the FIT scheme allowance under the new methodology. 
- Tab '2a Aggregate costs': Cells W16:AA16 updated to link to new input tab '3i New FiT Methodology'
- Tab '2a Aggregate costs': Cells W22:AA22 updated to link to new input tab '3i New FiT Methodology'</t>
  </si>
  <si>
    <t>v1.72</t>
  </si>
  <si>
    <t>Version published along with decision incorporating changes made in v1.71</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</si>
  <si>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</si>
  <si>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</si>
  <si>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</si>
  <si>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</si>
  <si>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</si>
  <si>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</si>
  <si>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</si>
  <si>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</si>
  <si>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</si>
  <si>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</si>
  <si>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</si>
  <si>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</si>
  <si>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</si>
  <si>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</si>
  <si>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</si>
  <si>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</si>
  <si>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</si>
  <si>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</si>
  <si>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</si>
  <si>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 xml:space="preserve">- Corrected RPI fiscal year continuity in section 3 of ‘3i New FiT methodology’.
- Links updated throughout
- Updated the name of ECO+ to Great British Insulation Scheme (GBIS) </t>
  </si>
  <si>
    <t>V1.18</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</si>
  <si>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</si>
  <si>
    <t>V1.19</t>
  </si>
  <si>
    <t>- Policy cost inputs updated for price cap period 01 October 2024 to 31 December 2024
- Links updated throughout</t>
  </si>
  <si>
    <t>V1.20</t>
  </si>
  <si>
    <t>- Policy cost inputs updated for price cap period 01 April 2025 to 30 September 2025
- Links updated throughout
- Created a new tab '3k NCC' with  inputs and calculations for cap period April to June 2025 (Period 14a)
- Updated the tables in calculation tab '2a Aggregate costs' to account for the new NCC scheme (rows 20 and 26), including  values from April 2025 to June 2025
- Updated the tables in output tab '1a Policy Cost Allowance' to account for the new NCC scheme (rows 15-42), row 58, row 64
- Updated tab '3h Losses' to accomodate transmission losses for the NC allowance (rows 43-78)
- Fixed historic formula in tab '2a Aggregate costs' where column Z was not reflecting the correct period, this was a historic issue only and no final figures were impacted.</t>
  </si>
  <si>
    <t>V1.21</t>
  </si>
  <si>
    <t>- Policy cost inputs updated for price cap period 01 October 2025 to 31 March 2026
- Links updated throughout
-WHD source updated from the regulations to DESNZ Impact Assessment in order to account for the expansion of the scheme for 2025/2026</t>
  </si>
  <si>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</si>
  <si>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</si>
  <si>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</si>
  <si>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</si>
  <si>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</si>
  <si>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</si>
  <si>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</si>
  <si>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</si>
  <si>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</si>
  <si>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</si>
  <si>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</si>
  <si>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</si>
  <si>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</si>
  <si>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</si>
  <si>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</si>
  <si>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</si>
  <si>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</si>
  <si>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</si>
  <si>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</si>
  <si>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</si>
  <si>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</si>
  <si>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</si>
  <si>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</si>
  <si>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</si>
  <si>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</si>
  <si>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</si>
  <si>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</si>
  <si>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</si>
  <si>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</si>
  <si>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</si>
  <si>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</si>
  <si>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</si>
  <si>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</si>
  <si>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</si>
  <si>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</si>
  <si>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</si>
  <si>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</si>
  <si>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</si>
  <si>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</si>
  <si>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</si>
  <si>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</si>
  <si>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</si>
  <si>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</si>
  <si>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</si>
  <si>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</si>
  <si>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</si>
  <si>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</si>
  <si>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3k NCC</t>
  </si>
  <si>
    <t>Input data and calculation for Network Charging Compensation Scheme</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</si>
  <si>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</si>
  <si>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</si>
  <si>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</si>
  <si>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</si>
  <si>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</si>
  <si>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</si>
  <si>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</si>
  <si>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</si>
  <si>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</si>
  <si>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</si>
  <si>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</si>
  <si>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</si>
  <si>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</si>
  <si>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</si>
  <si>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</si>
  <si>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</si>
  <si>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</si>
  <si>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</si>
  <si>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</si>
  <si>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</si>
  <si>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</si>
  <si>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</si>
  <si>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</si>
  <si>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</si>
  <si>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</si>
  <si>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</si>
  <si>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</si>
  <si>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</si>
  <si>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</si>
  <si>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</si>
  <si>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</si>
  <si>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</si>
  <si>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</si>
  <si>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</si>
  <si>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</si>
  <si>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</si>
  <si>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</si>
  <si>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</si>
  <si>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</si>
  <si>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</si>
  <si>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</si>
  <si>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</si>
  <si>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</si>
  <si>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</si>
  <si>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</si>
  <si>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</si>
  <si>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</si>
  <si>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</si>
  <si>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</si>
  <si>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</si>
  <si>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</si>
  <si>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</si>
  <si>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</si>
  <si>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</si>
  <si>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</si>
  <si>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</si>
  <si>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</si>
  <si>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</si>
  <si>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</si>
  <si>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</si>
  <si>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</si>
  <si>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</si>
  <si>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</si>
  <si>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</si>
  <si>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</si>
  <si>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</si>
  <si>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</si>
  <si>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</si>
  <si>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</si>
  <si>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</si>
  <si>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</si>
  <si>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</si>
  <si>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</si>
  <si>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</si>
  <si>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</si>
  <si>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</si>
  <si>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</si>
  <si>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</si>
  <si>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</si>
  <si>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</si>
  <si>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</si>
  <si>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</si>
  <si>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</si>
  <si>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</si>
  <si>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</si>
  <si>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</si>
  <si>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</si>
  <si>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</si>
  <si>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</si>
  <si>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</si>
  <si>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</si>
  <si>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</si>
  <si>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</si>
  <si>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</si>
  <si>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</si>
  <si>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</si>
  <si>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</si>
  <si>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</si>
  <si>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</si>
  <si>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</si>
  <si>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</si>
  <si>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</si>
  <si>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</si>
  <si>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</si>
  <si>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</si>
  <si>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</si>
  <si>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</si>
  <si>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</si>
  <si>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</si>
  <si>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</si>
  <si>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</si>
  <si>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</si>
  <si>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</si>
  <si>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</si>
  <si>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</si>
  <si>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</si>
  <si>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</si>
  <si>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</si>
  <si>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</si>
  <si>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</si>
  <si>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</si>
  <si>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</si>
  <si>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</si>
  <si>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</si>
  <si>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</si>
  <si>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</si>
  <si>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</si>
  <si>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</si>
  <si>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</si>
  <si>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</si>
  <si>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</si>
  <si>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</si>
  <si>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</si>
  <si>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</si>
  <si>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</si>
  <si>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</si>
  <si>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</si>
  <si>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</si>
  <si>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</si>
  <si>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</si>
  <si>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</si>
  <si>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</si>
  <si>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</si>
  <si>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</si>
  <si>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</si>
  <si>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</si>
  <si>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</si>
  <si>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</si>
  <si>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</si>
  <si>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</si>
  <si>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</si>
  <si>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</si>
  <si>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</si>
  <si>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</si>
  <si>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</si>
  <si>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</si>
  <si>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</si>
  <si>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</si>
  <si>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</si>
  <si>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</si>
  <si>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</si>
  <si>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</si>
  <si>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</si>
  <si>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</si>
  <si>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</si>
  <si>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</si>
  <si>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</si>
  <si>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</si>
  <si>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</si>
  <si>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</si>
  <si>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</si>
  <si>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</si>
  <si>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</si>
  <si>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</si>
  <si>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</si>
  <si>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NCC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</si>
  <si>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</si>
  <si>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</si>
  <si>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</si>
  <si>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</si>
  <si>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</si>
  <si>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</si>
  <si>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</si>
  <si>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AAHEDC)</t>
  </si>
  <si>
    <t>£/MWh at GSP</t>
  </si>
  <si>
    <t>NCC</t>
  </si>
  <si>
    <t>£/MWh at Transmission level</t>
  </si>
  <si>
    <t>2. Apply losses multiplier for AAHEDC</t>
  </si>
  <si>
    <t>Region name</t>
  </si>
  <si>
    <t>3. Apply losses multiplier for NCC</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</si>
  <si>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</si>
  <si>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</si>
  <si>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</si>
  <si>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</si>
  <si>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</si>
  <si>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</si>
  <si>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</si>
  <si>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</si>
  <si>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</si>
  <si>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</si>
  <si>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</si>
  <si>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</si>
  <si>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</si>
  <si>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DESNZ</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</si>
  <si>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</si>
  <si>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</si>
  <si>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</si>
  <si>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</si>
  <si>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</si>
  <si>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</si>
  <si>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</si>
  <si>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</si>
  <si>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</si>
  <si>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</si>
  <si>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</si>
  <si>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</si>
  <si>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</si>
  <si>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</si>
  <si>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</si>
  <si>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</si>
  <si>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</si>
  <si>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</si>
  <si>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</si>
  <si>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</si>
  <si>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</si>
  <si>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</si>
  <si>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</si>
  <si>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</si>
  <si>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</si>
  <si>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</si>
  <si>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</si>
  <si>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</si>
  <si>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</si>
  <si>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</si>
  <si>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</si>
  <si>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</si>
  <si>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</si>
  <si>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</si>
  <si>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</si>
  <si>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t>DESNZ impact assessment for ECO4</t>
  </si>
  <si>
    <r>
      <t xml:space="preserve">Annualised costs for scheme year attributed to electricity - </t>
    </r>
    <r>
      <rPr>
        <b/>
        <sz val="9"/>
        <color theme="1"/>
        <rFont val="Verdana"/>
        <family val="2"/>
      </rPr>
      <t>ECO4</t>
    </r>
  </si>
  <si>
    <r>
      <t>Annualised costs for scheme year attributed to gas - Great British Insulation Scheme (</t>
    </r>
    <r>
      <rPr>
        <b/>
        <sz val="9"/>
        <color theme="1"/>
        <rFont val="Verdana"/>
        <family val="2"/>
      </rPr>
      <t>GBIS</t>
    </r>
    <r>
      <rPr>
        <sz val="9"/>
        <color theme="1"/>
        <rFont val="Verdana"/>
        <family val="2"/>
      </rPr>
      <t xml:space="preserve">) - formally </t>
    </r>
    <r>
      <rPr>
        <b/>
        <sz val="9"/>
        <color theme="1"/>
        <rFont val="Verdana"/>
        <family val="2"/>
      </rPr>
      <t>ECO+</t>
    </r>
  </si>
  <si>
    <t>DESNZ impact assessment for GBIS</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</si>
  <si>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</si>
  <si>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</si>
  <si>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</si>
  <si>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GBIS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</si>
  <si>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</si>
  <si>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</si>
  <si>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Ofgem, based on information collected from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</si>
  <si>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</si>
  <si>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</si>
  <si>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</si>
  <si>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</si>
  <si>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</si>
  <si>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GBIS</t>
    </r>
    <r>
      <rPr>
        <sz val="9"/>
        <color theme="1"/>
        <rFont val="Verdana"/>
        <family val="2"/>
      </rPr>
      <t xml:space="preserve"> cost estimate - gas </t>
    </r>
  </si>
  <si>
    <r>
      <rPr>
        <b/>
        <sz val="9"/>
        <color theme="1"/>
        <rFont val="Verdana"/>
        <family val="2"/>
      </rPr>
      <t>GBIS</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</si>
  <si>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</si>
  <si>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</si>
  <si>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</si>
  <si>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</si>
  <si>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</si>
  <si>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</si>
  <si>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</si>
  <si>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</si>
  <si>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DESNZ</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</si>
  <si>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</si>
  <si>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</si>
  <si>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</si>
  <si>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 of customers</t>
  </si>
  <si>
    <t>Compulsory suppliers % of core group</t>
  </si>
  <si>
    <t>WHD cost estimate</t>
  </si>
  <si>
    <t>ASSISTANCE FOR AREAS WITH HIGH ELECTRICITY DISTRIBUTION COSTS (AAHEDC)</t>
  </si>
  <si>
    <t>This tab estimates the costs of charges associated with assistance for areas with high electricity distribution costs.</t>
  </si>
  <si>
    <t>AAHEDC charging year:</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</si>
  <si>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</si>
  <si>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</si>
  <si>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</si>
  <si>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</si>
  <si>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published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</si>
  <si>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</si>
  <si>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detailed forecast tables: economy, Apr - Mar years </t>
  </si>
  <si>
    <t>Forecast AAHEDC tariff (if required)</t>
  </si>
  <si>
    <t>AAHEDC cost estimate</t>
  </si>
  <si>
    <t>Loss multipliers</t>
  </si>
  <si>
    <t>This tab summarises the loss multipliers, to be used to uplift AAHEDC and NCC costs, for each 28AD Charge Restriction Period. It is populated using the outputs of the supplemental model - demand and losses.</t>
  </si>
  <si>
    <t>1 Distribution only (AAHEDC)</t>
  </si>
  <si>
    <t>Benchmark Metering Arrangement</t>
  </si>
  <si>
    <t>Zone</t>
  </si>
  <si>
    <t>Single Rate</t>
  </si>
  <si>
    <t>Multi-Register</t>
  </si>
  <si>
    <t>2 Transmission and distribution (NCC)</t>
  </si>
  <si>
    <t>Financial year:</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</si>
  <si>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</si>
  <si>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</si>
  <si>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</si>
  <si>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</si>
  <si>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</si>
  <si>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</si>
  <si>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</si>
  <si>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</si>
  <si>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</si>
  <si>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</si>
  <si>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</si>
  <si>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</si>
  <si>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equally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</si>
  <si>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</si>
  <si>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</si>
  <si>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</si>
  <si>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</si>
  <si>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</si>
  <si>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</si>
  <si>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</si>
  <si>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</si>
  <si>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</si>
  <si>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</si>
  <si>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</si>
  <si>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</si>
  <si>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</si>
  <si>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</si>
  <si>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</si>
  <si>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</si>
  <si>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</si>
  <si>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</si>
  <si>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</si>
  <si>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</si>
  <si>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</si>
  <si>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</si>
  <si>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</si>
  <si>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</si>
  <si>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</si>
  <si>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</si>
  <si>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</si>
  <si>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</si>
  <si>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</si>
  <si>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</si>
  <si>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</si>
  <si>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</si>
  <si>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</si>
  <si>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</si>
  <si>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</si>
  <si>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</si>
  <si>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</si>
  <si>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</si>
  <si>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</si>
  <si>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</si>
  <si>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</si>
  <si>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</si>
  <si>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</si>
  <si>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</si>
  <si>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</si>
  <si>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</si>
  <si>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</si>
  <si>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</si>
  <si>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</si>
  <si>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</si>
  <si>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</si>
  <si>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</si>
  <si>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</si>
  <si>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</si>
  <si>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</si>
  <si>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</si>
  <si>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</si>
  <si>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</si>
  <si>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</si>
  <si>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</si>
  <si>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</si>
  <si>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</si>
  <si>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</si>
  <si>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</si>
  <si>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</si>
  <si>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</si>
  <si>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</si>
  <si>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</si>
  <si>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</si>
  <si>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</si>
  <si>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</si>
  <si>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</si>
  <si>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electricity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</si>
  <si>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</si>
  <si>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</si>
  <si>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</si>
  <si>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</si>
  <si>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</si>
  <si>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</si>
  <si>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</si>
  <si>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</si>
  <si>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</si>
  <si>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</si>
  <si>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</si>
  <si>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</si>
  <si>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</si>
  <si>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</si>
  <si>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</si>
  <si>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Network Charging Compensation (NCC)</t>
  </si>
  <si>
    <t>This tab sets out and calculates the estimated costs as part of the Energy Intensive Industries (EII) Levy</t>
  </si>
  <si>
    <t>NCC scheme year:</t>
  </si>
  <si>
    <t>Estimated Levy Fund</t>
  </si>
  <si>
    <t>Total amount of all of the sums determined for the associated claim period</t>
  </si>
  <si>
    <t>Elexon - Total Estimated Levy fund</t>
  </si>
  <si>
    <t>Administrative costs</t>
  </si>
  <si>
    <t>This cost component can include establishing and operating processes - the six montly allowance is calculated by dividing annual operational costs in two.</t>
  </si>
  <si>
    <t>Elexon - Administrative and Operational costs</t>
  </si>
  <si>
    <t>Reserve Fund</t>
  </si>
  <si>
    <t>This cost component amount is twice the amount likely to be equal to the largest EII Support Payment Total to occur in the following 12 months. The six monthly allowance is calculated by dividing the annual reserve fund in two.</t>
  </si>
  <si>
    <t>Elligible Demand (Domestic and Non-Domestic)</t>
  </si>
  <si>
    <t>Supply volumes provided by LCCC across Domestic and Non-Domestic, non-EII demand</t>
  </si>
  <si>
    <t>LCCC</t>
  </si>
  <si>
    <t>MWh at Transmission system</t>
  </si>
  <si>
    <t>NCC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</si>
</sst>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quot;$&quot;#,##0_);\(&quot;$&quot;#,##0\)"/>
    <numFmt numFmtId="165" formatCode="&quot;$&quot;#,##0_);[Red]\(&quot;$&quot;#,##0\)"/>
    <numFmt numFmtId="166" formatCode="&quot;$&quot;#,##0.00_);[Red]\(&quot;$&quot;#,##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21">
    <font>
      <sz val="10"/>
      <color theme="1"/>
      <name val="Verdana"/>
      <family val="2"/>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b/>
      <sz val="9"/>
      <color rgb="FF000000"/>
      <name val="Verdana"/>
      <family val="2"/>
    </font>
    <font>
      <b/>
      <sz val="10"/>
      <color rgb="FFFF0000"/>
      <name val="Verdana"/>
      <family val="2"/>
    </font>
    <font>
      <i/>
      <sz val="9"/>
      <color rgb="FFFF0000"/>
      <name val="Verdana"/>
      <family val="2"/>
    </font>
    <font>
      <sz val="9"/>
      <color theme="3" tint="-0.249977111117893"/>
      <name val="Verdana"/>
      <family val="2"/>
    </font>
    <font>
      <b/>
      <sz val="10"/>
      <color theme="3" tint="-0.499984740745262"/>
      <name val="Verdana"/>
      <family val="2"/>
    </font>
  </fonts>
  <fills count="1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1">
    <xf numFmtId="0" fontId="0" fillId="0" borderId="0"/>
    <xf numFmtId="168" fontId="7" fillId="0" borderId="0" applyFont="0" applyFill="0" applyBorder="0" applyAlignment="0" applyProtection="0"/>
    <xf numFmtId="9" fontId="7" fillId="0" borderId="0" applyFont="0" applyFill="0" applyBorder="0" applyAlignment="0" applyProtection="0"/>
    <xf numFmtId="0" fontId="10" fillId="0" borderId="0"/>
    <xf numFmtId="0" fontId="14" fillId="0" borderId="0" applyNumberFormat="0" applyFill="0" applyBorder="0" applyAlignment="0" applyProtection="0"/>
    <xf numFmtId="0" fontId="16" fillId="0" borderId="0"/>
    <xf numFmtId="0" fontId="13" fillId="0" borderId="0"/>
    <xf numFmtId="0" fontId="13" fillId="0" borderId="0"/>
    <xf numFmtId="168" fontId="13" fillId="0" borderId="0" applyFont="0" applyFill="0" applyBorder="0" applyAlignment="0" applyProtection="0"/>
    <xf numFmtId="0" fontId="16"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170" fontId="13"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xf numFmtId="0" fontId="16" fillId="0" borderId="0"/>
    <xf numFmtId="0" fontId="16" fillId="0" borderId="0"/>
    <xf numFmtId="0" fontId="38" fillId="0" borderId="0"/>
    <xf numFmtId="0" fontId="16" fillId="0" borderId="0"/>
    <xf numFmtId="0" fontId="38" fillId="0" borderId="0"/>
    <xf numFmtId="0" fontId="38" fillId="0" borderId="0"/>
    <xf numFmtId="0" fontId="16" fillId="0" borderId="0"/>
    <xf numFmtId="0" fontId="38" fillId="0" borderId="0"/>
    <xf numFmtId="1" fontId="16" fillId="0" borderId="0" applyFill="0" applyBorder="0" applyAlignment="0" applyProtection="0">
      <alignment horizontal="right"/>
      <protection locked="0"/>
    </xf>
    <xf numFmtId="177" fontId="39" fillId="0" borderId="0" applyFill="0" applyBorder="0" applyProtection="0"/>
    <xf numFmtId="177" fontId="39" fillId="0" borderId="0" applyFill="0" applyBorder="0" applyProtection="0"/>
    <xf numFmtId="177" fontId="39" fillId="0" borderId="0" applyFill="0" applyBorder="0" applyProtection="0"/>
    <xf numFmtId="0" fontId="35" fillId="38" borderId="0" applyNumberFormat="0" applyBorder="0" applyAlignment="0" applyProtection="0"/>
    <xf numFmtId="0" fontId="35" fillId="38" borderId="0" applyNumberFormat="0" applyBorder="0" applyAlignment="0" applyProtection="0"/>
    <xf numFmtId="0" fontId="13" fillId="1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13" fillId="18"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13" fillId="2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6"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13" fillId="30"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13" fillId="34" borderId="0" applyNumberFormat="0" applyBorder="0" applyAlignment="0" applyProtection="0"/>
    <xf numFmtId="0" fontId="35" fillId="46"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2" fontId="16" fillId="0" borderId="0" applyFill="0" applyBorder="0" applyAlignment="0" applyProtection="0">
      <alignment horizontal="right"/>
      <protection locked="0"/>
    </xf>
    <xf numFmtId="180" fontId="16" fillId="0" borderId="0" applyNumberFormat="0" applyFont="0" applyFill="0" applyBorder="0" applyProtection="0">
      <alignment horizontal="left" vertical="center" indent="2"/>
    </xf>
    <xf numFmtId="18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2"/>
    </xf>
    <xf numFmtId="181" fontId="16" fillId="0" borderId="0"/>
    <xf numFmtId="0" fontId="35" fillId="47" borderId="0" applyNumberFormat="0" applyBorder="0" applyAlignment="0" applyProtection="0"/>
    <xf numFmtId="0" fontId="35" fillId="47" borderId="0" applyNumberFormat="0" applyBorder="0" applyAlignment="0" applyProtection="0"/>
    <xf numFmtId="0" fontId="13" fillId="15"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3" fillId="1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3" fillId="23"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7"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3" fillId="31"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3" fillId="3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182" fontId="40" fillId="0" borderId="0" applyFill="0" applyBorder="0" applyAlignment="0" applyProtection="0">
      <alignment horizontal="left"/>
    </xf>
    <xf numFmtId="182" fontId="40" fillId="0" borderId="0" applyFill="0" applyBorder="0" applyAlignment="0" applyProtection="0">
      <alignment horizontal="left"/>
    </xf>
    <xf numFmtId="182" fontId="40" fillId="0" borderId="0" applyFill="0" applyBorder="0" applyAlignment="0" applyProtection="0">
      <alignment horizontal="left"/>
    </xf>
    <xf numFmtId="180" fontId="16" fillId="0" borderId="0" applyNumberFormat="0" applyFont="0" applyFill="0" applyBorder="0" applyProtection="0">
      <alignment horizontal="left" vertical="center" indent="5"/>
    </xf>
    <xf numFmtId="18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41" fillId="52" borderId="0" applyNumberFormat="0" applyBorder="0" applyAlignment="0" applyProtection="0"/>
    <xf numFmtId="0" fontId="41" fillId="52" borderId="0" applyNumberFormat="0" applyBorder="0" applyAlignment="0" applyProtection="0"/>
    <xf numFmtId="0" fontId="34" fillId="16"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34"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4" fillId="2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3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34" fillId="36"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16" fillId="0" borderId="0" applyNumberFormat="0" applyFill="0" applyBorder="0" applyAlignment="0" applyProtection="0"/>
    <xf numFmtId="0" fontId="41" fillId="58" borderId="0" applyNumberFormat="0" applyBorder="0" applyAlignment="0" applyProtection="0"/>
    <xf numFmtId="0" fontId="41" fillId="58" borderId="0" applyNumberFormat="0" applyBorder="0" applyAlignment="0" applyProtection="0"/>
    <xf numFmtId="0" fontId="34" fillId="13"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34" fillId="17"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34" fillId="21"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2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0" fontId="34" fillId="33"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183" fontId="42" fillId="0" borderId="0" applyNumberFormat="0" applyFill="0" applyBorder="0" applyAlignment="0">
      <alignment vertical="center"/>
      <protection locked="0"/>
    </xf>
    <xf numFmtId="183" fontId="42" fillId="0" borderId="0" applyNumberFormat="0" applyFill="0" applyBorder="0" applyAlignment="0">
      <alignment vertical="center"/>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183" fontId="42" fillId="0" borderId="0" applyNumberFormat="0" applyFill="0" applyBorder="0" applyAlignment="0">
      <alignment vertical="center"/>
      <protection locked="0"/>
    </xf>
    <xf numFmtId="0" fontId="43" fillId="0" borderId="0"/>
    <xf numFmtId="4" fontId="44" fillId="64" borderId="1">
      <alignment horizontal="right" vertical="center"/>
    </xf>
    <xf numFmtId="4" fontId="44" fillId="65" borderId="0" applyBorder="0">
      <alignment horizontal="right" vertical="center"/>
    </xf>
    <xf numFmtId="4" fontId="44" fillId="65" borderId="0" applyBorder="0">
      <alignment horizontal="right" vertical="center"/>
    </xf>
    <xf numFmtId="0" fontId="45" fillId="0" borderId="0"/>
    <xf numFmtId="0" fontId="46" fillId="40" borderId="0" applyNumberFormat="0" applyBorder="0" applyAlignment="0" applyProtection="0"/>
    <xf numFmtId="0" fontId="46" fillId="40" borderId="0" applyNumberFormat="0" applyBorder="0" applyAlignment="0" applyProtection="0"/>
    <xf numFmtId="0" fontId="25" fillId="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4" fontId="47" fillId="66" borderId="12" applyNumberFormat="0" applyBorder="0" applyAlignment="0">
      <alignment horizontal="centerContinuous" vertical="center"/>
      <protection hidden="1"/>
    </xf>
    <xf numFmtId="1" fontId="48" fillId="67" borderId="8" applyNumberFormat="0" applyBorder="0" applyAlignment="0">
      <alignment horizontal="center" vertical="top" wrapText="1"/>
      <protection hidden="1"/>
    </xf>
    <xf numFmtId="0" fontId="16" fillId="47" borderId="0" applyNumberFormat="0" applyBorder="0" applyAlignment="0">
      <protection locked="0"/>
    </xf>
    <xf numFmtId="0" fontId="49" fillId="0" borderId="0" applyNumberFormat="0" applyFill="0" applyBorder="0" applyAlignment="0" applyProtection="0">
      <alignment vertical="top"/>
      <protection locked="0"/>
    </xf>
    <xf numFmtId="37" fontId="50" fillId="0" borderId="0" applyFill="0" applyBorder="0" applyAlignment="0" applyProtection="0">
      <alignment horizontal="right"/>
      <protection locked="0"/>
    </xf>
    <xf numFmtId="0" fontId="18" fillId="0" borderId="0">
      <alignment horizontal="right"/>
    </xf>
    <xf numFmtId="0" fontId="18" fillId="0" borderId="0">
      <alignment horizontal="right"/>
    </xf>
    <xf numFmtId="0" fontId="18" fillId="0" borderId="0">
      <alignment horizontal="right"/>
    </xf>
    <xf numFmtId="0" fontId="51" fillId="0" borderId="0"/>
    <xf numFmtId="185" fontId="45" fillId="0" borderId="0"/>
    <xf numFmtId="0" fontId="52" fillId="68" borderId="0"/>
    <xf numFmtId="0" fontId="53" fillId="46" borderId="24" applyNumberFormat="0" applyAlignment="0" applyProtection="0"/>
    <xf numFmtId="0" fontId="38" fillId="69" borderId="0" applyNumberFormat="0" applyAlignment="0" applyProtection="0"/>
    <xf numFmtId="0" fontId="53" fillId="46" borderId="24" applyNumberFormat="0" applyAlignment="0" applyProtection="0"/>
    <xf numFmtId="0" fontId="38" fillId="69" borderId="0" applyNumberFormat="0" applyAlignment="0" applyProtection="0"/>
    <xf numFmtId="0" fontId="29" fillId="10" borderId="18" applyNumberFormat="0" applyAlignment="0" applyProtection="0"/>
    <xf numFmtId="0" fontId="53" fillId="70"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70" borderId="24" applyNumberFormat="0" applyAlignment="0" applyProtection="0"/>
    <xf numFmtId="0" fontId="53" fillId="70" borderId="24" applyNumberFormat="0" applyAlignment="0" applyProtection="0"/>
    <xf numFmtId="0" fontId="53" fillId="46" borderId="24" applyNumberFormat="0" applyAlignment="0" applyProtection="0"/>
    <xf numFmtId="0" fontId="53" fillId="70" borderId="24" applyNumberFormat="0" applyAlignment="0" applyProtection="0"/>
    <xf numFmtId="0" fontId="54" fillId="71" borderId="0" applyNumberFormat="0" applyBorder="0" applyAlignment="0" applyProtection="0"/>
    <xf numFmtId="3" fontId="18" fillId="37" borderId="1">
      <alignment horizontal="right"/>
    </xf>
    <xf numFmtId="0" fontId="55" fillId="72" borderId="25" applyNumberFormat="0" applyAlignment="0" applyProtection="0"/>
    <xf numFmtId="0" fontId="55" fillId="72" borderId="25" applyNumberFormat="0" applyAlignment="0" applyProtection="0"/>
    <xf numFmtId="0" fontId="31" fillId="11" borderId="21" applyNumberFormat="0" applyAlignment="0" applyProtection="0"/>
    <xf numFmtId="0" fontId="55" fillId="72" borderId="25" applyNumberFormat="0" applyAlignment="0" applyProtection="0"/>
    <xf numFmtId="0" fontId="55" fillId="72" borderId="25" applyNumberFormat="0" applyAlignment="0" applyProtection="0"/>
    <xf numFmtId="0" fontId="55" fillId="48" borderId="25" applyNumberFormat="0" applyAlignment="0" applyProtection="0"/>
    <xf numFmtId="0" fontId="55" fillId="48" borderId="25" applyNumberFormat="0" applyAlignment="0" applyProtection="0"/>
    <xf numFmtId="0" fontId="55" fillId="72" borderId="25" applyNumberFormat="0" applyAlignment="0" applyProtection="0"/>
    <xf numFmtId="0" fontId="55" fillId="48" borderId="25" applyNumberFormat="0" applyAlignment="0" applyProtection="0"/>
    <xf numFmtId="0" fontId="56" fillId="73" borderId="26" applyNumberFormat="0" applyAlignment="0" applyProtection="0"/>
    <xf numFmtId="0" fontId="57" fillId="73" borderId="26" applyNumberFormat="0" applyAlignment="0" applyProtection="0"/>
    <xf numFmtId="0" fontId="58" fillId="74" borderId="26" applyAlignment="0" applyProtection="0"/>
    <xf numFmtId="186" fontId="59" fillId="0" borderId="0"/>
    <xf numFmtId="0" fontId="60" fillId="75" borderId="27" applyProtection="0">
      <alignment horizontal="center" vertical="center"/>
    </xf>
    <xf numFmtId="1" fontId="61" fillId="0" borderId="28">
      <alignment vertical="top"/>
    </xf>
    <xf numFmtId="177" fontId="62" fillId="0" borderId="0" applyBorder="0">
      <alignment horizontal="right"/>
    </xf>
    <xf numFmtId="177" fontId="62" fillId="0" borderId="29" applyAlignment="0">
      <alignment horizontal="right"/>
    </xf>
    <xf numFmtId="178"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187"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8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88"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89" fontId="16" fillId="0" borderId="0" applyBorder="0">
      <alignment horizontal="right"/>
    </xf>
    <xf numFmtId="190" fontId="65"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80"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0"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91"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92" fontId="16" fillId="0" borderId="0" applyFill="0" applyBorder="0" applyAlignment="0" applyProtection="0"/>
    <xf numFmtId="192" fontId="16" fillId="0" borderId="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0" fontId="70" fillId="0" borderId="0"/>
    <xf numFmtId="180"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8" fillId="77" borderId="26" applyNumberFormat="0" applyAlignment="0" applyProtection="0"/>
    <xf numFmtId="0" fontId="58" fillId="77" borderId="26" applyNumberFormat="0" applyAlignment="0" applyProtection="0"/>
    <xf numFmtId="180" fontId="72" fillId="0" borderId="0" applyNumberFormat="0">
      <alignment horizontal="right"/>
    </xf>
    <xf numFmtId="180" fontId="72" fillId="0" borderId="0" applyNumberFormat="0">
      <alignment horizontal="right"/>
    </xf>
    <xf numFmtId="0" fontId="72" fillId="0" borderId="0" applyNumberFormat="0">
      <alignment horizontal="right"/>
    </xf>
    <xf numFmtId="180" fontId="73" fillId="0" borderId="0" applyNumberFormat="0" applyFill="0" applyBorder="0" applyProtection="0">
      <alignment horizontal="left"/>
    </xf>
    <xf numFmtId="180" fontId="73" fillId="0" borderId="0" applyNumberFormat="0" applyFill="0" applyBorder="0" applyProtection="0">
      <alignment horizontal="left"/>
    </xf>
    <xf numFmtId="0" fontId="73" fillId="0" borderId="0" applyNumberFormat="0" applyFill="0" applyBorder="0" applyProtection="0">
      <alignment horizontal="left"/>
    </xf>
    <xf numFmtId="180" fontId="74" fillId="0" borderId="0" applyNumberFormat="0" applyFill="0" applyBorder="0" applyProtection="0">
      <alignment horizontal="left"/>
    </xf>
    <xf numFmtId="180" fontId="74" fillId="0" borderId="0" applyNumberFormat="0" applyFill="0" applyBorder="0" applyProtection="0">
      <alignment horizontal="left"/>
    </xf>
    <xf numFmtId="0" fontId="74" fillId="0" borderId="0" applyNumberFormat="0" applyFill="0" applyBorder="0" applyProtection="0">
      <alignment horizontal="left"/>
    </xf>
    <xf numFmtId="195" fontId="75" fillId="0" borderId="0"/>
    <xf numFmtId="196" fontId="76" fillId="0" borderId="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80" fontId="44" fillId="65" borderId="30">
      <alignment horizontal="left" vertical="center"/>
    </xf>
    <xf numFmtId="180" fontId="44" fillId="65" borderId="30">
      <alignment horizontal="left" vertical="center"/>
    </xf>
    <xf numFmtId="0" fontId="44" fillId="65" borderId="30">
      <alignment horizontal="left" vertical="center"/>
    </xf>
    <xf numFmtId="0" fontId="77" fillId="0" borderId="0" applyFill="0" applyBorder="0" applyAlignment="0" applyProtection="0"/>
    <xf numFmtId="0" fontId="78" fillId="0" borderId="0" applyNumberFormat="0" applyBorder="0" applyProtection="0">
      <alignment horizontal="left" vertical="center" indent="1"/>
    </xf>
    <xf numFmtId="0" fontId="79" fillId="0" borderId="0" applyFill="0" applyBorder="0" applyAlignment="0">
      <alignment horizontal="left"/>
    </xf>
    <xf numFmtId="197" fontId="80" fillId="0" borderId="0" applyFill="0" applyBorder="0" applyAlignment="0" applyProtection="0">
      <alignment horizontal="right"/>
    </xf>
    <xf numFmtId="198" fontId="16" fillId="78" borderId="31"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6" fontId="16" fillId="0" borderId="0" applyFill="0" applyBorder="0" applyAlignment="0" applyProtection="0"/>
    <xf numFmtId="180" fontId="16" fillId="0" borderId="29"/>
    <xf numFmtId="0" fontId="16" fillId="79" borderId="0">
      <alignment horizontal="center"/>
    </xf>
    <xf numFmtId="0" fontId="81" fillId="0" borderId="0" applyFill="0" applyBorder="0">
      <alignment horizontal="left" vertical="center"/>
    </xf>
    <xf numFmtId="0" fontId="82" fillId="80" borderId="5" applyAlignment="0"/>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200" fontId="83" fillId="65" borderId="0" applyFill="0" applyBorder="0" applyAlignment="0" applyProtection="0">
      <alignment horizontal="right"/>
      <protection locked="0"/>
    </xf>
    <xf numFmtId="201" fontId="38" fillId="0" borderId="0" applyFont="0" applyFill="0" applyBorder="0" applyAlignment="0" applyProtection="0"/>
    <xf numFmtId="201" fontId="39" fillId="0" borderId="0" applyFont="0" applyFill="0" applyBorder="0" applyAlignment="0" applyProtection="0"/>
    <xf numFmtId="201" fontId="38" fillId="0" borderId="0" applyFont="0" applyFill="0" applyBorder="0" applyAlignment="0" applyProtection="0"/>
    <xf numFmtId="201" fontId="38" fillId="0" borderId="0" applyFont="0" applyFill="0" applyBorder="0" applyAlignment="0" applyProtection="0"/>
    <xf numFmtId="200" fontId="83" fillId="65" borderId="0" applyFill="0" applyBorder="0" applyAlignment="0" applyProtection="0">
      <alignment horizontal="right"/>
      <protection locked="0"/>
    </xf>
    <xf numFmtId="201" fontId="38"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80" fontId="86" fillId="72" borderId="0" applyNumberFormat="0" applyFont="0" applyBorder="0" applyAlignment="0" applyProtection="0"/>
    <xf numFmtId="180" fontId="86" fillId="72" borderId="0" applyNumberFormat="0" applyFont="0" applyBorder="0" applyAlignment="0" applyProtection="0"/>
    <xf numFmtId="0" fontId="86" fillId="72" borderId="0" applyNumberFormat="0" applyFont="0" applyBorder="0" applyAlignment="0" applyProtection="0"/>
    <xf numFmtId="180" fontId="87" fillId="0" borderId="0" applyNumberFormat="0" applyFill="0" applyBorder="0" applyAlignment="0" applyProtection="0"/>
    <xf numFmtId="180" fontId="87" fillId="0" borderId="0" applyNumberFormat="0" applyFill="0" applyBorder="0" applyAlignment="0" applyProtection="0"/>
    <xf numFmtId="0" fontId="87" fillId="0" borderId="0" applyNumberFormat="0" applyFill="0" applyBorder="0" applyAlignment="0" applyProtection="0"/>
    <xf numFmtId="202" fontId="88" fillId="0" borderId="0" applyFill="0" applyBorder="0"/>
    <xf numFmtId="15" fontId="36" fillId="0" borderId="0" applyFill="0" applyBorder="0" applyProtection="0">
      <alignment horizontal="center"/>
    </xf>
    <xf numFmtId="180" fontId="86" fillId="40" borderId="0" applyNumberFormat="0" applyFont="0" applyBorder="0" applyAlignment="0" applyProtection="0"/>
    <xf numFmtId="180" fontId="86" fillId="40" borderId="0" applyNumberFormat="0" applyFont="0" applyBorder="0" applyAlignment="0" applyProtection="0"/>
    <xf numFmtId="0" fontId="86" fillId="40" borderId="0" applyNumberFormat="0" applyFont="0" applyBorder="0"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4" fontId="90" fillId="0" borderId="0" applyNumberFormat="0" applyFill="0" applyBorder="0" applyAlignment="0" applyProtection="0"/>
    <xf numFmtId="204" fontId="91" fillId="0" borderId="0" applyNumberFormat="0" applyFill="0" applyBorder="0" applyAlignment="0" applyProtection="0"/>
    <xf numFmtId="15" fontId="42" fillId="43" borderId="32">
      <alignment horizontal="center"/>
      <protection locked="0"/>
    </xf>
    <xf numFmtId="205" fontId="42" fillId="43" borderId="32" applyAlignment="0">
      <protection locked="0"/>
    </xf>
    <xf numFmtId="204" fontId="42" fillId="43" borderId="32" applyAlignment="0">
      <protection locked="0"/>
    </xf>
    <xf numFmtId="204" fontId="36" fillId="0" borderId="0" applyFill="0" applyBorder="0" applyAlignment="0" applyProtection="0"/>
    <xf numFmtId="205" fontId="36" fillId="0" borderId="0" applyFill="0" applyBorder="0" applyAlignment="0" applyProtection="0"/>
    <xf numFmtId="206" fontId="36" fillId="0" borderId="0" applyFill="0" applyBorder="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49" borderId="0" applyNumberFormat="0" applyFont="0" applyBorder="0" applyAlignment="0" applyProtection="0"/>
    <xf numFmtId="180" fontId="86" fillId="49" borderId="0" applyNumberFormat="0" applyFont="0" applyBorder="0" applyAlignment="0" applyProtection="0"/>
    <xf numFmtId="0" fontId="86" fillId="49" borderId="0" applyNumberFormat="0" applyFont="0" applyBorder="0" applyAlignment="0" applyProtection="0"/>
    <xf numFmtId="1" fontId="92" fillId="81" borderId="13" applyNumberFormat="0" applyBorder="0" applyAlignment="0">
      <alignment horizontal="centerContinuous" vertical="center"/>
      <protection locked="0"/>
    </xf>
    <xf numFmtId="207" fontId="16" fillId="0" borderId="0"/>
    <xf numFmtId="208" fontId="93" fillId="0" borderId="0" applyFill="0" applyBorder="0" applyAlignment="0">
      <alignment horizontal="center" vertical="center"/>
    </xf>
    <xf numFmtId="180" fontId="16" fillId="82" borderId="0" applyNumberFormat="0" applyFont="0" applyAlignment="0"/>
    <xf numFmtId="0" fontId="16" fillId="82" borderId="0" applyNumberFormat="0" applyFont="0" applyAlignment="0"/>
    <xf numFmtId="180" fontId="16" fillId="82" borderId="0" applyNumberFormat="0" applyFont="0" applyAlignment="0"/>
    <xf numFmtId="180" fontId="16" fillId="82" borderId="0" applyNumberFormat="0" applyFont="0" applyAlignment="0"/>
    <xf numFmtId="194" fontId="16" fillId="82" borderId="0" applyNumberFormat="0" applyFont="0" applyAlignment="0"/>
    <xf numFmtId="196" fontId="75" fillId="0" borderId="0"/>
    <xf numFmtId="0" fontId="67" fillId="69" borderId="26" applyAlignment="0" applyProtection="0"/>
    <xf numFmtId="0" fontId="58" fillId="69" borderId="26" applyNumberFormat="0" applyAlignment="0" applyProtection="0"/>
    <xf numFmtId="209" fontId="94" fillId="83" borderId="0" applyBorder="0">
      <protection locked="0"/>
    </xf>
    <xf numFmtId="210" fontId="75" fillId="0" borderId="0" applyFill="0" applyBorder="0">
      <alignment horizontal="right"/>
    </xf>
    <xf numFmtId="210" fontId="75" fillId="0" borderId="0" applyFill="0" applyBorder="0">
      <alignment horizontal="right"/>
    </xf>
    <xf numFmtId="210" fontId="75" fillId="0" borderId="0" applyFill="0" applyBorder="0">
      <alignment horizontal="right"/>
    </xf>
    <xf numFmtId="49" fontId="75" fillId="0" borderId="0" applyFill="0" applyBorder="0"/>
    <xf numFmtId="49" fontId="75" fillId="0" borderId="0" applyFill="0" applyBorder="0"/>
    <xf numFmtId="49" fontId="75" fillId="0" borderId="0" applyFill="0" applyBorder="0"/>
    <xf numFmtId="49" fontId="95" fillId="0" borderId="0" applyFill="0" applyBorder="0">
      <alignment horizontal="right" vertical="center"/>
    </xf>
    <xf numFmtId="211" fontId="16" fillId="0" borderId="0"/>
    <xf numFmtId="211" fontId="16" fillId="0" borderId="0"/>
    <xf numFmtId="211" fontId="16" fillId="0" borderId="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0" fontId="96" fillId="42" borderId="0" applyNumberFormat="0" applyBorder="0" applyAlignment="0" applyProtection="0"/>
    <xf numFmtId="0" fontId="96" fillId="42" borderId="0" applyNumberFormat="0" applyBorder="0" applyAlignment="0" applyProtection="0"/>
    <xf numFmtId="0" fontId="24" fillId="7"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7" fillId="0" borderId="0" applyNumberFormat="0" applyFill="0" applyBorder="0" applyProtection="0">
      <alignment horizontal="center" vertical="center"/>
    </xf>
    <xf numFmtId="0" fontId="98" fillId="84" borderId="0" applyNumberFormat="0" applyBorder="0" applyProtection="0">
      <alignment horizontal="left" vertical="center" indent="1"/>
    </xf>
    <xf numFmtId="212" fontId="99" fillId="0" borderId="0">
      <alignment horizont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2" fillId="0" borderId="0"/>
    <xf numFmtId="0" fontId="82" fillId="0" borderId="0"/>
    <xf numFmtId="0" fontId="82" fillId="0" borderId="0"/>
    <xf numFmtId="180" fontId="18" fillId="0" borderId="7" applyNumberFormat="0">
      <alignment horizontal="center" wrapText="1"/>
    </xf>
    <xf numFmtId="0" fontId="100" fillId="0" borderId="36" applyNumberFormat="0" applyFill="0" applyAlignment="0" applyProtection="0"/>
    <xf numFmtId="0" fontId="100" fillId="0" borderId="36" applyNumberFormat="0" applyFill="0" applyAlignment="0" applyProtection="0"/>
    <xf numFmtId="0" fontId="21" fillId="0" borderId="15" applyNumberFormat="0" applyFill="0" applyAlignment="0" applyProtection="0"/>
    <xf numFmtId="0" fontId="100" fillId="0" borderId="36"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0" fontId="101" fillId="0" borderId="37"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194"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0" fontId="102" fillId="67" borderId="0" applyNumberFormat="0" applyBorder="0" applyAlignment="0">
      <protection hidden="1"/>
    </xf>
    <xf numFmtId="0" fontId="103" fillId="0" borderId="38" applyNumberFormat="0" applyFill="0" applyAlignment="0" applyProtection="0"/>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22" fillId="0" borderId="16"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94" fontId="105" fillId="68" borderId="0">
      <alignment horizontal="left"/>
    </xf>
    <xf numFmtId="180" fontId="105" fillId="68" borderId="0">
      <alignment horizontal="left"/>
    </xf>
    <xf numFmtId="180" fontId="106" fillId="0" borderId="39" applyNumberFormat="0" applyFill="0" applyAlignment="0" applyProtection="0"/>
    <xf numFmtId="0" fontId="104" fillId="0" borderId="39" applyNumberFormat="0" applyFill="0" applyAlignment="0" applyProtection="0"/>
    <xf numFmtId="0" fontId="103" fillId="0" borderId="38" applyNumberFormat="0" applyFill="0" applyAlignment="0" applyProtection="0"/>
    <xf numFmtId="0" fontId="106" fillId="0" borderId="39" applyNumberFormat="0" applyFill="0" applyAlignment="0" applyProtection="0"/>
    <xf numFmtId="194" fontId="106" fillId="0" borderId="39" applyNumberFormat="0" applyFill="0" applyAlignment="0" applyProtection="0"/>
    <xf numFmtId="194" fontId="105" fillId="68" borderId="0">
      <alignment horizontal="left"/>
    </xf>
    <xf numFmtId="180" fontId="105" fillId="68" borderId="0">
      <alignment horizontal="left"/>
    </xf>
    <xf numFmtId="194" fontId="105" fillId="68" borderId="0">
      <alignment horizontal="left"/>
    </xf>
    <xf numFmtId="180" fontId="105" fillId="68" borderId="0">
      <alignment horizontal="left"/>
    </xf>
    <xf numFmtId="180" fontId="105" fillId="68" borderId="0">
      <alignment horizontal="left"/>
    </xf>
    <xf numFmtId="0" fontId="107" fillId="0" borderId="39" applyNumberFormat="0" applyFill="0" applyAlignment="0" applyProtection="0"/>
    <xf numFmtId="0" fontId="108" fillId="0" borderId="16" applyNumberFormat="0" applyFill="0" applyAlignment="0" applyProtection="0"/>
    <xf numFmtId="0" fontId="107" fillId="0" borderId="39" applyNumberFormat="0" applyFill="0" applyAlignment="0" applyProtection="0"/>
    <xf numFmtId="0" fontId="104" fillId="0" borderId="39" applyNumberFormat="0" applyFill="0" applyAlignment="0" applyProtection="0"/>
    <xf numFmtId="0" fontId="109" fillId="0" borderId="40" applyNumberFormat="0" applyFill="0" applyAlignment="0" applyProtection="0"/>
    <xf numFmtId="0" fontId="110" fillId="75" borderId="41" applyNumberFormat="0" applyAlignment="0" applyProtection="0"/>
    <xf numFmtId="0" fontId="109" fillId="0" borderId="40" applyNumberFormat="0" applyFill="0" applyAlignment="0" applyProtection="0"/>
    <xf numFmtId="0" fontId="110" fillId="75" borderId="41" applyNumberFormat="0" applyAlignment="0" applyProtection="0"/>
    <xf numFmtId="0" fontId="23" fillId="0" borderId="17"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09" fillId="0" borderId="0" applyNumberFormat="0" applyFill="0" applyBorder="0" applyAlignment="0" applyProtection="0"/>
    <xf numFmtId="0" fontId="110" fillId="75" borderId="43" applyNumberFormat="0" applyAlignment="0" applyProtection="0"/>
    <xf numFmtId="0" fontId="109" fillId="0" borderId="0" applyNumberFormat="0" applyFill="0" applyBorder="0" applyAlignment="0" applyProtection="0"/>
    <xf numFmtId="0" fontId="110" fillId="75" borderId="43" applyNumberFormat="0" applyAlignment="0" applyProtection="0"/>
    <xf numFmtId="0" fontId="23"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180"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12" fillId="80" borderId="44">
      <alignment horizontal="left" vertical="center"/>
    </xf>
    <xf numFmtId="0" fontId="18" fillId="0" borderId="0"/>
    <xf numFmtId="0" fontId="113" fillId="0" borderId="0"/>
    <xf numFmtId="180" fontId="114" fillId="0" borderId="0" applyNumberFormat="0" applyFill="0" applyBorder="0" applyAlignment="0" applyProtection="0"/>
    <xf numFmtId="180" fontId="114" fillId="0" borderId="0" applyNumberFormat="0" applyFill="0" applyBorder="0" applyAlignment="0" applyProtection="0"/>
    <xf numFmtId="0" fontId="114" fillId="0" borderId="0" applyNumberFormat="0" applyFill="0" applyBorder="0" applyAlignment="0" applyProtection="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0" fontId="11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0" fontId="118" fillId="65" borderId="0" applyNumberFormat="0" applyFill="0" applyBorder="0" applyAlignment="0" applyProtection="0">
      <alignment horizontal="left" vertical="center"/>
    </xf>
    <xf numFmtId="180" fontId="118" fillId="65" borderId="0" applyNumberFormat="0" applyFill="0" applyBorder="0" applyAlignment="0" applyProtection="0">
      <alignment horizontal="left" vertical="center"/>
    </xf>
    <xf numFmtId="0" fontId="118" fillId="65" borderId="0" applyNumberFormat="0" applyFill="0" applyBorder="0" applyAlignment="0" applyProtection="0">
      <alignment horizontal="left" vertical="center"/>
    </xf>
    <xf numFmtId="180" fontId="119" fillId="85" borderId="0" applyNumberFormat="0" applyFill="0" applyBorder="0" applyAlignment="0" applyProtection="0">
      <alignment vertical="top"/>
    </xf>
    <xf numFmtId="180" fontId="119" fillId="85" borderId="0" applyNumberFormat="0" applyFill="0" applyBorder="0" applyAlignment="0" applyProtection="0">
      <alignment vertical="top"/>
    </xf>
    <xf numFmtId="0" fontId="119" fillId="85" borderId="0" applyNumberFormat="0" applyFill="0" applyBorder="0" applyAlignment="0" applyProtection="0">
      <alignment vertical="top"/>
    </xf>
    <xf numFmtId="164" fontId="120" fillId="80" borderId="4" applyNumberFormat="0" applyFont="0" applyBorder="0" applyAlignment="0" applyProtection="0">
      <alignment horizontal="right"/>
    </xf>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80" fontId="121" fillId="43" borderId="45" applyNumberFormat="0" applyAlignment="0"/>
    <xf numFmtId="0" fontId="27" fillId="9" borderId="18" applyNumberFormat="0" applyAlignment="0" applyProtection="0"/>
    <xf numFmtId="0" fontId="121" fillId="43" borderId="45" applyNumberFormat="0" applyAlignment="0"/>
    <xf numFmtId="0" fontId="124" fillId="41" borderId="24" applyNumberFormat="0" applyAlignment="0" applyProtection="0"/>
    <xf numFmtId="0" fontId="121" fillId="43" borderId="45" applyNumberFormat="0" applyAlignment="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3" fillId="41" borderId="24" applyNumberFormat="0" applyAlignment="0" applyProtection="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0" fontId="123"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 fontId="73" fillId="0" borderId="0" applyFill="0" applyBorder="0" applyAlignment="0" applyProtection="0">
      <alignment horizontal="right"/>
    </xf>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4" fontId="44" fillId="0" borderId="0" applyBorder="0">
      <alignment horizontal="right" vertical="center"/>
    </xf>
    <xf numFmtId="213" fontId="16" fillId="86" borderId="32"/>
    <xf numFmtId="1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204" fontId="42" fillId="43" borderId="32" applyAlignment="0">
      <protection locked="0"/>
    </xf>
    <xf numFmtId="204" fontId="42" fillId="43" borderId="32" applyNumberFormat="0" applyAlignment="0">
      <protection locked="0"/>
    </xf>
    <xf numFmtId="204" fontId="42" fillId="43" borderId="32" applyAlignment="0">
      <protection locked="0"/>
    </xf>
    <xf numFmtId="0" fontId="68" fillId="87" borderId="0" applyNumberFormat="0" applyAlignment="0" applyProtection="0"/>
    <xf numFmtId="0" fontId="125" fillId="0" borderId="0">
      <alignment horizontal="left"/>
    </xf>
    <xf numFmtId="0" fontId="125" fillId="0" borderId="0">
      <alignment horizontal="left"/>
    </xf>
    <xf numFmtId="0" fontId="125" fillId="0" borderId="0">
      <alignment horizontal="left"/>
    </xf>
    <xf numFmtId="0" fontId="126" fillId="0" borderId="0">
      <alignment horizontal="left" indent="1"/>
    </xf>
    <xf numFmtId="0" fontId="38" fillId="88" borderId="0" applyNumberFormat="0" applyAlignment="0" applyProtection="0"/>
    <xf numFmtId="0" fontId="127" fillId="0" borderId="46" applyNumberFormat="0" applyFill="0" applyAlignment="0" applyProtection="0"/>
    <xf numFmtId="0" fontId="127" fillId="0" borderId="46" applyNumberFormat="0" applyFill="0" applyAlignment="0" applyProtection="0"/>
    <xf numFmtId="0" fontId="30" fillId="0" borderId="20"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180" fontId="128" fillId="89" borderId="47" applyNumberFormat="0" applyBorder="0" applyAlignment="0">
      <alignment horizontal="center" wrapText="1"/>
    </xf>
    <xf numFmtId="180" fontId="128" fillId="89" borderId="48" applyNumberFormat="0" applyBorder="0" applyAlignment="0">
      <alignment horizontal="center" vertical="top" wrapText="1"/>
    </xf>
    <xf numFmtId="0" fontId="128" fillId="89" borderId="48" applyNumberFormat="0" applyBorder="0" applyAlignment="0">
      <alignment horizontal="center" vertical="top" wrapText="1"/>
    </xf>
    <xf numFmtId="0" fontId="68" fillId="90" borderId="0" applyNumberFormat="0" applyAlignment="0" applyProtection="0"/>
    <xf numFmtId="0" fontId="129" fillId="91" borderId="0" applyNumberFormat="0" applyAlignment="0" applyProtection="0"/>
    <xf numFmtId="1" fontId="128" fillId="92" borderId="49" applyNumberFormat="0" applyAlignment="0">
      <alignment horizontal="center" wrapText="1"/>
    </xf>
    <xf numFmtId="214" fontId="16" fillId="0" borderId="0" applyFont="0" applyFill="0" applyBorder="0" applyAlignment="0" applyProtection="0"/>
    <xf numFmtId="214" fontId="16" fillId="0" borderId="0" applyFont="0" applyFill="0" applyBorder="0" applyAlignment="0" applyProtection="0"/>
    <xf numFmtId="214" fontId="16" fillId="0" borderId="0" applyFont="0" applyFill="0" applyBorder="0" applyAlignment="0" applyProtection="0"/>
    <xf numFmtId="180" fontId="130" fillId="0" borderId="0" applyNumberFormat="0" applyBorder="0" applyAlignment="0" applyProtection="0"/>
    <xf numFmtId="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1" fillId="0" borderId="0" applyNumberFormat="0" applyBorder="0" applyAlignment="0" applyProtection="0"/>
    <xf numFmtId="0" fontId="130" fillId="0" borderId="0" applyNumberFormat="0" applyBorder="0" applyAlignment="0" applyProtection="0"/>
    <xf numFmtId="0" fontId="131" fillId="0" borderId="0" applyNumberFormat="0" applyBorder="0" applyAlignment="0" applyProtection="0"/>
    <xf numFmtId="38" fontId="40" fillId="0" borderId="0" applyFont="0" applyFill="0" applyBorder="0" applyAlignment="0" applyProtection="0"/>
    <xf numFmtId="40" fontId="40" fillId="0" borderId="0" applyFont="0" applyFill="0" applyBorder="0" applyAlignment="0" applyProtection="0"/>
    <xf numFmtId="215" fontId="40" fillId="0" borderId="0" applyFont="0" applyFill="0" applyBorder="0" applyAlignment="0" applyProtection="0"/>
    <xf numFmtId="215" fontId="40" fillId="0" borderId="0" applyFont="0" applyFill="0" applyBorder="0" applyAlignment="0" applyProtection="0"/>
    <xf numFmtId="216" fontId="75" fillId="78" borderId="0">
      <alignment horizontal="center"/>
    </xf>
    <xf numFmtId="180" fontId="132" fillId="37" borderId="29" applyNumberFormat="0" applyFill="0" applyBorder="0" applyAlignment="0" applyProtection="0">
      <alignment horizontal="left"/>
    </xf>
    <xf numFmtId="0" fontId="133" fillId="43" borderId="0" applyNumberFormat="0" applyBorder="0" applyAlignment="0" applyProtection="0"/>
    <xf numFmtId="0" fontId="133" fillId="43" borderId="0" applyNumberFormat="0" applyBorder="0" applyAlignment="0" applyProtection="0"/>
    <xf numFmtId="0" fontId="26" fillId="8" borderId="0" applyNumberFormat="0" applyBorder="0" applyAlignment="0" applyProtection="0"/>
    <xf numFmtId="0" fontId="133" fillId="43" borderId="0" applyNumberFormat="0" applyBorder="0" applyAlignment="0" applyProtection="0"/>
    <xf numFmtId="0" fontId="133" fillId="43" borderId="0" applyNumberFormat="0" applyBorder="0" applyAlignment="0" applyProtection="0"/>
    <xf numFmtId="180" fontId="16" fillId="0" borderId="0" applyNumberFormat="0" applyFont="0" applyBorder="0" applyAlignment="0" applyProtection="0"/>
    <xf numFmtId="180" fontId="16" fillId="0" borderId="0" applyNumberFormat="0" applyFont="0" applyBorder="0" applyAlignment="0" applyProtection="0"/>
    <xf numFmtId="0" fontId="16" fillId="0" borderId="0" applyNumberFormat="0" applyFont="0" applyBorder="0" applyAlignment="0" applyProtection="0"/>
    <xf numFmtId="217" fontId="134" fillId="0" borderId="0"/>
    <xf numFmtId="218" fontId="75" fillId="0" borderId="0"/>
    <xf numFmtId="219" fontId="75" fillId="0" borderId="0"/>
    <xf numFmtId="220" fontId="75" fillId="0" borderId="0"/>
    <xf numFmtId="0" fontId="16" fillId="0" borderId="0"/>
    <xf numFmtId="194" fontId="16" fillId="0" borderId="0" applyProtection="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xf numFmtId="0" fontId="16" fillId="0" borderId="0"/>
    <xf numFmtId="180" fontId="16" fillId="0" borderId="0"/>
    <xf numFmtId="0" fontId="40" fillId="0" borderId="0"/>
    <xf numFmtId="0" fontId="16" fillId="0" borderId="0"/>
    <xf numFmtId="0" fontId="135" fillId="0" borderId="0"/>
    <xf numFmtId="180" fontId="16" fillId="0" borderId="0"/>
    <xf numFmtId="0" fontId="75" fillId="0" borderId="0"/>
    <xf numFmtId="0" fontId="40" fillId="0" borderId="0"/>
    <xf numFmtId="0" fontId="68" fillId="0" borderId="0"/>
    <xf numFmtId="0" fontId="135" fillId="0" borderId="0"/>
    <xf numFmtId="0" fontId="68" fillId="0" borderId="0"/>
    <xf numFmtId="0" fontId="68" fillId="0" borderId="0"/>
    <xf numFmtId="194"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220" fontId="75" fillId="0" borderId="0"/>
    <xf numFmtId="0" fontId="16" fillId="0" borderId="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0" fontId="16"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0" fontId="16" fillId="0" borderId="0"/>
    <xf numFmtId="220" fontId="75" fillId="0" borderId="0"/>
    <xf numFmtId="0" fontId="16" fillId="0" borderId="0"/>
    <xf numFmtId="0" fontId="16" fillId="0" borderId="0"/>
    <xf numFmtId="0" fontId="136" fillId="0" borderId="0"/>
    <xf numFmtId="0" fontId="136" fillId="0" borderId="0"/>
    <xf numFmtId="0" fontId="35" fillId="0" borderId="0"/>
    <xf numFmtId="0" fontId="1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16" fillId="0" borderId="0"/>
    <xf numFmtId="0" fontId="40" fillId="0" borderId="0"/>
    <xf numFmtId="220" fontId="75" fillId="0" borderId="0"/>
    <xf numFmtId="0" fontId="6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221" fontId="36" fillId="0" borderId="0"/>
    <xf numFmtId="0" fontId="16" fillId="0" borderId="0"/>
    <xf numFmtId="0" fontId="16" fillId="0" borderId="0"/>
    <xf numFmtId="0" fontId="35" fillId="0" borderId="0"/>
    <xf numFmtId="0" fontId="16" fillId="0" borderId="0"/>
    <xf numFmtId="0" fontId="36" fillId="0" borderId="0"/>
    <xf numFmtId="0" fontId="16" fillId="0" borderId="0"/>
    <xf numFmtId="0" fontId="16" fillId="0" borderId="0"/>
    <xf numFmtId="0" fontId="13" fillId="0" borderId="0"/>
    <xf numFmtId="0" fontId="16" fillId="0" borderId="0"/>
    <xf numFmtId="0" fontId="16" fillId="0" borderId="0"/>
    <xf numFmtId="0" fontId="69" fillId="0" borderId="0"/>
    <xf numFmtId="0" fontId="16" fillId="0" borderId="0"/>
    <xf numFmtId="0" fontId="36" fillId="0" borderId="0"/>
    <xf numFmtId="0" fontId="16" fillId="0" borderId="0"/>
    <xf numFmtId="0" fontId="16" fillId="0" borderId="0"/>
    <xf numFmtId="0" fontId="66" fillId="0" borderId="0"/>
    <xf numFmtId="0" fontId="16" fillId="0" borderId="0"/>
    <xf numFmtId="0" fontId="16" fillId="0" borderId="0"/>
    <xf numFmtId="0" fontId="16" fillId="0" borderId="0"/>
    <xf numFmtId="0" fontId="69" fillId="0" borderId="0"/>
    <xf numFmtId="0" fontId="16" fillId="0" borderId="0"/>
    <xf numFmtId="0"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194"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4" fontId="44" fillId="0" borderId="1" applyFill="0" applyBorder="0" applyProtection="0">
      <alignment horizontal="right" vertical="center"/>
    </xf>
    <xf numFmtId="4" fontId="44" fillId="0" borderId="1" applyFill="0" applyBorder="0" applyProtection="0">
      <alignment horizontal="right" vertical="center"/>
    </xf>
    <xf numFmtId="180" fontId="137" fillId="0" borderId="0" applyNumberFormat="0" applyFill="0" applyBorder="0" applyProtection="0">
      <alignment horizontal="left" vertical="center"/>
    </xf>
    <xf numFmtId="180" fontId="137" fillId="0" borderId="0" applyNumberFormat="0" applyFill="0" applyBorder="0" applyProtection="0">
      <alignment horizontal="left" vertical="center"/>
    </xf>
    <xf numFmtId="0" fontId="137" fillId="0" borderId="0" applyNumberFormat="0" applyFill="0" applyBorder="0" applyProtection="0">
      <alignment horizontal="left" vertical="center"/>
    </xf>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16" fillId="93" borderId="0" applyNumberFormat="0" applyFont="0" applyBorder="0" applyAlignment="0" applyProtection="0"/>
    <xf numFmtId="180" fontId="16" fillId="93" borderId="0" applyNumberFormat="0" applyFont="0" applyBorder="0" applyAlignment="0" applyProtection="0"/>
    <xf numFmtId="0" fontId="16" fillId="93" borderId="0" applyNumberFormat="0" applyFont="0" applyBorder="0" applyAlignment="0" applyProtection="0"/>
    <xf numFmtId="0" fontId="39"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54" borderId="26" applyNumberFormat="0" applyFont="0" applyAlignment="0" applyProtection="0"/>
    <xf numFmtId="0" fontId="16" fillId="0" borderId="0"/>
    <xf numFmtId="0" fontId="16" fillId="54" borderId="26" applyNumberFormat="0" applyFont="0" applyAlignment="0" applyProtection="0"/>
    <xf numFmtId="0" fontId="16" fillId="54" borderId="26" applyNumberFormat="0" applyFont="0" applyAlignment="0" applyProtection="0"/>
    <xf numFmtId="0" fontId="75" fillId="43" borderId="50" applyNumberFormat="0" applyFont="0" applyAlignment="0" applyProtection="0"/>
    <xf numFmtId="0" fontId="16" fillId="0" borderId="0"/>
    <xf numFmtId="180" fontId="16" fillId="12" borderId="22" applyNumberFormat="0" applyFont="0" applyAlignment="0" applyProtection="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0" fontId="16" fillId="0" borderId="0"/>
    <xf numFmtId="0" fontId="16" fillId="0" borderId="0"/>
    <xf numFmtId="0" fontId="75" fillId="43" borderId="50" applyNumberFormat="0" applyFont="0" applyAlignment="0" applyProtection="0"/>
    <xf numFmtId="0" fontId="16" fillId="0" borderId="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3" fillId="12" borderId="22" applyNumberFormat="0" applyFont="0" applyAlignment="0" applyProtection="0"/>
    <xf numFmtId="0" fontId="75" fillId="43" borderId="50" applyNumberFormat="0" applyFont="0" applyAlignment="0" applyProtection="0"/>
    <xf numFmtId="0" fontId="35"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75" fillId="43" borderId="50"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16" fillId="0" borderId="0"/>
    <xf numFmtId="0" fontId="138" fillId="0" borderId="4"/>
    <xf numFmtId="222" fontId="16" fillId="0" borderId="0" applyFont="0" applyFill="0" applyBorder="0" applyAlignment="0" applyProtection="0"/>
    <xf numFmtId="191" fontId="16" fillId="0" borderId="0" applyFont="0" applyFill="0" applyBorder="0" applyAlignment="0" applyProtection="0"/>
    <xf numFmtId="223" fontId="16" fillId="0" borderId="0" applyFont="0" applyFill="0" applyBorder="0" applyAlignment="0" applyProtection="0"/>
    <xf numFmtId="0" fontId="139" fillId="46" borderId="51" applyNumberFormat="0" applyAlignment="0" applyProtection="0"/>
    <xf numFmtId="0" fontId="139" fillId="46" borderId="51" applyNumberFormat="0" applyAlignment="0" applyProtection="0"/>
    <xf numFmtId="0" fontId="16" fillId="0" borderId="0"/>
    <xf numFmtId="0" fontId="28" fillId="10" borderId="19" applyNumberFormat="0" applyAlignment="0" applyProtection="0"/>
    <xf numFmtId="0" fontId="139" fillId="70" borderId="51" applyNumberFormat="0" applyAlignment="0" applyProtection="0"/>
    <xf numFmtId="0" fontId="16" fillId="0" borderId="0"/>
    <xf numFmtId="0" fontId="139" fillId="46"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58" fillId="87" borderId="35" applyNumberFormat="0" applyAlignment="0" applyProtection="0"/>
    <xf numFmtId="224" fontId="16" fillId="0" borderId="0" applyFont="0" applyFill="0" applyBorder="0" applyAlignment="0" applyProtection="0"/>
    <xf numFmtId="224" fontId="16" fillId="0" borderId="0" applyFont="0" applyFill="0" applyBorder="0" applyAlignment="0" applyProtection="0"/>
    <xf numFmtId="225" fontId="16" fillId="0" borderId="0" applyFont="0" applyFill="0" applyBorder="0" applyAlignment="0" applyProtection="0"/>
    <xf numFmtId="225"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0" fontId="16" fillId="0" borderId="0" applyFont="0" applyFill="0" applyBorder="0" applyAlignment="0" applyProtection="0"/>
    <xf numFmtId="0" fontId="16" fillId="0" borderId="0"/>
    <xf numFmtId="0" fontId="16" fillId="0" borderId="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86" fillId="0" borderId="0" applyFont="0" applyFill="0" applyBorder="0" applyAlignment="0" applyProtection="0"/>
    <xf numFmtId="9"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40"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41" fillId="67" borderId="0"/>
    <xf numFmtId="0" fontId="16" fillId="0" borderId="0"/>
    <xf numFmtId="0" fontId="16" fillId="0" borderId="0"/>
    <xf numFmtId="2" fontId="142" fillId="67" borderId="0">
      <alignment horizontal="center"/>
    </xf>
    <xf numFmtId="0" fontId="16" fillId="0" borderId="0"/>
    <xf numFmtId="0" fontId="16" fillId="0" borderId="0"/>
    <xf numFmtId="2" fontId="75" fillId="94" borderId="0">
      <protection locked="0"/>
    </xf>
    <xf numFmtId="0" fontId="16" fillId="0" borderId="0"/>
    <xf numFmtId="0" fontId="16" fillId="0" borderId="0"/>
    <xf numFmtId="1" fontId="75" fillId="80" borderId="0"/>
    <xf numFmtId="0" fontId="68" fillId="95" borderId="0" applyNumberFormat="0" applyAlignment="0" applyProtection="0"/>
    <xf numFmtId="0" fontId="16" fillId="0" borderId="0"/>
    <xf numFmtId="0" fontId="16" fillId="0" borderId="0"/>
    <xf numFmtId="184" fontId="143" fillId="80" borderId="0" applyBorder="0" applyAlignment="0">
      <protection hidden="1"/>
    </xf>
    <xf numFmtId="0" fontId="16" fillId="0" borderId="0"/>
    <xf numFmtId="0" fontId="16" fillId="0" borderId="0"/>
    <xf numFmtId="1" fontId="143" fillId="80" borderId="0">
      <alignment horizontal="center"/>
    </xf>
    <xf numFmtId="0" fontId="16" fillId="0" borderId="0"/>
    <xf numFmtId="0" fontId="16" fillId="0" borderId="0"/>
    <xf numFmtId="0" fontId="16" fillId="0" borderId="0"/>
    <xf numFmtId="0" fontId="144" fillId="76" borderId="52" applyNumberFormat="0" applyAlignment="0" applyProtection="0">
      <alignment horizontal="center" vertical="center"/>
    </xf>
    <xf numFmtId="0" fontId="16" fillId="0" borderId="0"/>
    <xf numFmtId="0" fontId="16" fillId="0" borderId="0"/>
    <xf numFmtId="220" fontId="94" fillId="0" borderId="0"/>
    <xf numFmtId="0" fontId="145" fillId="0" borderId="0" applyNumberFormat="0" applyFont="0" applyFill="0" applyBorder="0" applyAlignment="0">
      <alignment vertical="center"/>
      <protection hidden="1"/>
    </xf>
    <xf numFmtId="0" fontId="16" fillId="0" borderId="0"/>
    <xf numFmtId="180"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0" fontId="145" fillId="0" borderId="0" applyNumberFormat="0" applyFill="0" applyBorder="0" applyProtection="0">
      <alignment horizontal="left"/>
    </xf>
    <xf numFmtId="0" fontId="16" fillId="0" borderId="0"/>
    <xf numFmtId="217" fontId="146" fillId="80" borderId="0"/>
    <xf numFmtId="180" fontId="82" fillId="0" borderId="0" applyNumberFormat="0" applyFill="0" applyBorder="0" applyProtection="0">
      <alignment horizontal="left"/>
    </xf>
    <xf numFmtId="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80" fontId="82" fillId="0" borderId="0" applyNumberFormat="0" applyFill="0" applyBorder="0" applyProtection="0">
      <alignment horizontal="left"/>
    </xf>
    <xf numFmtId="0" fontId="82" fillId="0" borderId="0" applyNumberFormat="0" applyFill="0" applyBorder="0" applyProtection="0">
      <alignment horizontal="left"/>
    </xf>
    <xf numFmtId="0" fontId="82" fillId="0" borderId="0" applyNumberFormat="0" applyFill="0" applyBorder="0" applyProtection="0">
      <alignment horizontal="left"/>
    </xf>
    <xf numFmtId="180" fontId="44" fillId="93" borderId="53"/>
    <xf numFmtId="0" fontId="16" fillId="0" borderId="0"/>
    <xf numFmtId="0" fontId="16" fillId="0" borderId="0"/>
    <xf numFmtId="1" fontId="120" fillId="0" borderId="0" applyNumberFormat="0" applyFont="0" applyBorder="0" applyAlignment="0" applyProtection="0">
      <alignment horizontal="right"/>
    </xf>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49" fontId="16" fillId="0" borderId="1" applyFill="0" applyProtection="0">
      <alignment horizontal="right"/>
    </xf>
    <xf numFmtId="49" fontId="16" fillId="0" borderId="1" applyFill="0" applyProtection="0">
      <alignment horizontal="right"/>
    </xf>
    <xf numFmtId="0" fontId="16" fillId="0" borderId="0"/>
    <xf numFmtId="0" fontId="16" fillId="0" borderId="0"/>
    <xf numFmtId="0" fontId="147" fillId="0" borderId="0" applyNumberFormat="0" applyFill="0" applyBorder="0" applyAlignment="0" applyProtection="0">
      <protection locked="0"/>
    </xf>
    <xf numFmtId="0" fontId="16" fillId="0" borderId="0"/>
    <xf numFmtId="0" fontId="16" fillId="0" borderId="0"/>
    <xf numFmtId="226" fontId="148" fillId="0" borderId="0" applyNumberFormat="0" applyFill="0" applyBorder="0" applyAlignment="0" applyProtection="0">
      <alignment horizontal="right" vertical="center" wrapText="1"/>
    </xf>
    <xf numFmtId="0" fontId="16" fillId="0" borderId="0"/>
    <xf numFmtId="0" fontId="16" fillId="0" borderId="0"/>
    <xf numFmtId="0" fontId="16" fillId="0" borderId="0"/>
    <xf numFmtId="0" fontId="149" fillId="0" borderId="0" applyNumberFormat="0" applyFill="0" applyBorder="0" applyAlignment="0" applyProtection="0"/>
    <xf numFmtId="0" fontId="16" fillId="0" borderId="0"/>
    <xf numFmtId="0" fontId="16" fillId="0" borderId="0"/>
    <xf numFmtId="227" fontId="150" fillId="0" borderId="0" applyNumberFormat="0" applyFill="0" applyBorder="0" applyAlignment="0" applyProtection="0">
      <alignment horizontal="right" vertical="center"/>
    </xf>
    <xf numFmtId="0" fontId="16" fillId="0" borderId="0"/>
    <xf numFmtId="0" fontId="16" fillId="0" borderId="0"/>
    <xf numFmtId="0" fontId="16" fillId="0" borderId="0"/>
    <xf numFmtId="0" fontId="151" fillId="96" borderId="33"/>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6" fillId="0" borderId="0"/>
    <xf numFmtId="220" fontId="152" fillId="0" borderId="0"/>
    <xf numFmtId="0" fontId="16" fillId="0" borderId="0"/>
    <xf numFmtId="0" fontId="16" fillId="0" borderId="0"/>
    <xf numFmtId="217" fontId="62" fillId="97" borderId="0"/>
    <xf numFmtId="0" fontId="16" fillId="0" borderId="0"/>
    <xf numFmtId="0" fontId="16" fillId="0" borderId="0"/>
    <xf numFmtId="196" fontId="82" fillId="0" borderId="0"/>
    <xf numFmtId="0" fontId="16" fillId="0" borderId="0"/>
    <xf numFmtId="0" fontId="16" fillId="0" borderId="0"/>
    <xf numFmtId="228" fontId="153" fillId="80" borderId="5" applyAlignment="0"/>
    <xf numFmtId="0" fontId="16" fillId="0" borderId="0"/>
    <xf numFmtId="0" fontId="16" fillId="0" borderId="0"/>
    <xf numFmtId="229" fontId="154" fillId="0" borderId="0"/>
    <xf numFmtId="0" fontId="16" fillId="0" borderId="0"/>
    <xf numFmtId="0" fontId="16" fillId="0" borderId="0"/>
    <xf numFmtId="220" fontId="155" fillId="98" borderId="0" applyFont="0" applyBorder="0" applyAlignment="0">
      <alignment vertical="top" wrapText="1"/>
    </xf>
    <xf numFmtId="0" fontId="16" fillId="0" borderId="0"/>
    <xf numFmtId="0" fontId="16" fillId="0" borderId="0"/>
    <xf numFmtId="220" fontId="156" fillId="98" borderId="0" applyFont="0" applyAlignment="0">
      <alignment horizontal="justify" vertical="top" wrapText="1"/>
    </xf>
    <xf numFmtId="0" fontId="16" fillId="0" borderId="0"/>
    <xf numFmtId="0" fontId="16" fillId="0" borderId="0"/>
    <xf numFmtId="220" fontId="157" fillId="98" borderId="0">
      <alignment vertical="top" wrapText="1"/>
    </xf>
    <xf numFmtId="0" fontId="158" fillId="78" borderId="7">
      <alignment wrapText="1"/>
    </xf>
    <xf numFmtId="0" fontId="16" fillId="0" borderId="0"/>
    <xf numFmtId="0" fontId="16" fillId="0" borderId="0"/>
    <xf numFmtId="220" fontId="159" fillId="98" borderId="54" applyBorder="0">
      <alignment horizontal="right" vertical="top" wrapText="1"/>
    </xf>
    <xf numFmtId="0" fontId="16" fillId="99" borderId="51" applyNumberFormat="0" applyFont="0" applyBorder="0" applyAlignment="0" applyProtection="0">
      <alignment horizontal="center" vertical="center" wrapText="1"/>
      <protection hidden="1"/>
    </xf>
    <xf numFmtId="0" fontId="16" fillId="0" borderId="0"/>
    <xf numFmtId="0" fontId="16" fillId="0" borderId="0"/>
    <xf numFmtId="0" fontId="16" fillId="0" borderId="0"/>
    <xf numFmtId="0" fontId="16" fillId="0" borderId="55"/>
    <xf numFmtId="0" fontId="16" fillId="0" borderId="0"/>
    <xf numFmtId="0" fontId="16" fillId="0" borderId="0"/>
    <xf numFmtId="0" fontId="16" fillId="0" borderId="0"/>
    <xf numFmtId="0" fontId="16" fillId="0" borderId="0"/>
    <xf numFmtId="0" fontId="16" fillId="0" borderId="55"/>
    <xf numFmtId="0" fontId="16" fillId="0" borderId="55"/>
    <xf numFmtId="0" fontId="16" fillId="0" borderId="55"/>
    <xf numFmtId="0" fontId="16" fillId="0" borderId="0"/>
    <xf numFmtId="0" fontId="16" fillId="0" borderId="55"/>
    <xf numFmtId="0" fontId="16" fillId="0" borderId="55"/>
    <xf numFmtId="0" fontId="16" fillId="0" borderId="0"/>
    <xf numFmtId="49" fontId="86" fillId="0" borderId="0" applyFont="0" applyFill="0" applyBorder="0" applyAlignment="0" applyProtection="0"/>
    <xf numFmtId="0" fontId="160" fillId="0" borderId="0" applyNumberFormat="0" applyFill="0" applyBorder="0" applyAlignment="0" applyProtection="0"/>
    <xf numFmtId="0" fontId="16" fillId="0" borderId="0"/>
    <xf numFmtId="0" fontId="16" fillId="0" borderId="0"/>
    <xf numFmtId="0" fontId="16" fillId="0" borderId="0"/>
    <xf numFmtId="196" fontId="112" fillId="0" borderId="0"/>
    <xf numFmtId="0" fontId="16" fillId="0" borderId="0"/>
    <xf numFmtId="0" fontId="160" fillId="0" borderId="0" applyNumberFormat="0" applyFill="0" applyBorder="0" applyAlignment="0" applyProtection="0"/>
    <xf numFmtId="0" fontId="20" fillId="0" borderId="0" applyNumberFormat="0" applyFill="0" applyBorder="0" applyAlignment="0" applyProtection="0"/>
    <xf numFmtId="0" fontId="16" fillId="0" borderId="0"/>
    <xf numFmtId="0" fontId="16" fillId="0" borderId="0"/>
    <xf numFmtId="196" fontId="112" fillId="0" borderId="0"/>
    <xf numFmtId="0" fontId="16" fillId="0" borderId="0"/>
    <xf numFmtId="0" fontId="17" fillId="0" borderId="0"/>
    <xf numFmtId="0" fontId="16" fillId="0" borderId="0"/>
    <xf numFmtId="196" fontId="112" fillId="0" borderId="0"/>
    <xf numFmtId="0" fontId="16" fillId="0" borderId="0"/>
    <xf numFmtId="0" fontId="16" fillId="0" borderId="0"/>
    <xf numFmtId="0" fontId="16" fillId="0" borderId="0"/>
    <xf numFmtId="196" fontId="112" fillId="0" borderId="0"/>
    <xf numFmtId="0" fontId="16" fillId="0" borderId="0"/>
    <xf numFmtId="0" fontId="16" fillId="0" borderId="0"/>
    <xf numFmtId="0" fontId="16" fillId="0" borderId="0"/>
    <xf numFmtId="177" fontId="161" fillId="0" borderId="0"/>
    <xf numFmtId="0" fontId="37" fillId="0" borderId="56" applyNumberFormat="0" applyFill="0" applyAlignment="0" applyProtection="0"/>
    <xf numFmtId="0" fontId="37" fillId="0" borderId="56" applyNumberFormat="0" applyFill="0" applyAlignment="0" applyProtection="0"/>
    <xf numFmtId="0" fontId="16" fillId="0" borderId="0"/>
    <xf numFmtId="0" fontId="12" fillId="0" borderId="23" applyNumberFormat="0" applyFill="0" applyAlignment="0" applyProtection="0"/>
    <xf numFmtId="0" fontId="37" fillId="0" borderId="57" applyNumberFormat="0" applyFill="0" applyAlignment="0" applyProtection="0"/>
    <xf numFmtId="0" fontId="16" fillId="0" borderId="0"/>
    <xf numFmtId="0" fontId="37" fillId="0" borderId="56"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212" fontId="162" fillId="0" borderId="5"/>
    <xf numFmtId="0" fontId="16" fillId="0" borderId="0"/>
    <xf numFmtId="0" fontId="16" fillId="0" borderId="0"/>
    <xf numFmtId="0" fontId="16" fillId="0" borderId="0"/>
    <xf numFmtId="218" fontId="61" fillId="0" borderId="58" applyAlignment="0"/>
    <xf numFmtId="0" fontId="16" fillId="0" borderId="0"/>
    <xf numFmtId="0" fontId="16" fillId="0" borderId="0"/>
    <xf numFmtId="219" fontId="61" fillId="0" borderId="58" applyAlignment="0"/>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0" fontId="16" fillId="0" borderId="0"/>
    <xf numFmtId="0" fontId="16" fillId="0" borderId="0"/>
    <xf numFmtId="0" fontId="16" fillId="0" borderId="0"/>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1" fontId="163" fillId="0" borderId="0">
      <alignment horizontal="right"/>
      <protection locked="0"/>
    </xf>
    <xf numFmtId="0" fontId="16" fillId="0" borderId="0"/>
    <xf numFmtId="0" fontId="16" fillId="0" borderId="0"/>
    <xf numFmtId="0" fontId="16" fillId="0" borderId="0"/>
    <xf numFmtId="0" fontId="16" fillId="0" borderId="0"/>
    <xf numFmtId="184" fontId="143" fillId="80" borderId="8" applyBorder="0">
      <alignment horizontal="right" vertical="center"/>
      <protection locked="0"/>
    </xf>
    <xf numFmtId="0" fontId="16" fillId="0" borderId="0"/>
    <xf numFmtId="0" fontId="16" fillId="0" borderId="0"/>
    <xf numFmtId="0" fontId="16" fillId="0" borderId="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32" fillId="0" borderId="0" applyNumberFormat="0" applyFill="0" applyBorder="0" applyAlignment="0" applyProtection="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230" fontId="62" fillId="37" borderId="28" applyNumberFormat="0">
      <alignment horizontal="center" wrapText="1"/>
    </xf>
    <xf numFmtId="0" fontId="16" fillId="0" borderId="0"/>
    <xf numFmtId="0" fontId="16" fillId="0" borderId="0"/>
    <xf numFmtId="0" fontId="16" fillId="0" borderId="0"/>
    <xf numFmtId="0" fontId="16" fillId="37" borderId="0" applyBorder="0" applyProtection="0"/>
    <xf numFmtId="0" fontId="16" fillId="0" borderId="0"/>
    <xf numFmtId="0" fontId="16" fillId="0" borderId="0"/>
    <xf numFmtId="0" fontId="16" fillId="0" borderId="0"/>
    <xf numFmtId="0" fontId="16" fillId="0" borderId="0"/>
    <xf numFmtId="0" fontId="16" fillId="37" borderId="0" applyBorder="0" applyProtection="0"/>
    <xf numFmtId="0" fontId="16" fillId="37" borderId="0" applyBorder="0" applyProtection="0"/>
    <xf numFmtId="0" fontId="16" fillId="37" borderId="0" applyBorder="0" applyProtection="0"/>
    <xf numFmtId="0" fontId="16" fillId="0" borderId="0"/>
    <xf numFmtId="0" fontId="16" fillId="37" borderId="0" applyBorder="0" applyProtection="0"/>
    <xf numFmtId="0" fontId="16" fillId="37" borderId="0" applyBorder="0" applyProtection="0"/>
    <xf numFmtId="0" fontId="16" fillId="0" borderId="0"/>
    <xf numFmtId="0" fontId="16" fillId="0" borderId="0"/>
    <xf numFmtId="0" fontId="16" fillId="0" borderId="0"/>
    <xf numFmtId="0" fontId="16" fillId="37" borderId="0">
      <alignment horizontal="right"/>
    </xf>
    <xf numFmtId="0" fontId="16" fillId="0" borderId="0"/>
    <xf numFmtId="0" fontId="16" fillId="0" borderId="0"/>
    <xf numFmtId="0" fontId="16" fillId="0" borderId="0"/>
    <xf numFmtId="9" fontId="16" fillId="0" borderId="0" applyFill="0" applyBorder="0" applyAlignment="0" applyProtection="0"/>
    <xf numFmtId="0" fontId="16" fillId="0" borderId="0"/>
    <xf numFmtId="0" fontId="16" fillId="0" borderId="0"/>
    <xf numFmtId="0" fontId="16" fillId="0" borderId="0"/>
    <xf numFmtId="0" fontId="16" fillId="0" borderId="0"/>
    <xf numFmtId="9" fontId="16" fillId="0" borderId="0" applyFill="0" applyBorder="0" applyAlignment="0" applyProtection="0"/>
    <xf numFmtId="9" fontId="16" fillId="0" borderId="0" applyFill="0" applyBorder="0" applyAlignment="0" applyProtection="0"/>
    <xf numFmtId="9" fontId="16" fillId="0" borderId="0" applyFill="0" applyBorder="0" applyAlignment="0" applyProtection="0"/>
    <xf numFmtId="0" fontId="16" fillId="0" borderId="0"/>
    <xf numFmtId="9" fontId="16" fillId="0" borderId="0" applyFill="0" applyBorder="0" applyAlignment="0" applyProtection="0"/>
    <xf numFmtId="9" fontId="16" fillId="0" borderId="0" applyFill="0" applyBorder="0" applyAlignment="0" applyProtection="0"/>
    <xf numFmtId="0" fontId="16" fillId="0" borderId="0"/>
    <xf numFmtId="0" fontId="16" fillId="0" borderId="0"/>
    <xf numFmtId="0" fontId="16" fillId="0" borderId="0"/>
    <xf numFmtId="0" fontId="165" fillId="0" borderId="0" applyNumberFormat="0" applyAlignment="0"/>
    <xf numFmtId="0" fontId="16" fillId="0" borderId="0"/>
    <xf numFmtId="0" fontId="16" fillId="0" borderId="0"/>
    <xf numFmtId="0" fontId="166" fillId="37" borderId="0" applyNumberFormat="0" applyAlignment="0"/>
    <xf numFmtId="0" fontId="16" fillId="0" borderId="0"/>
    <xf numFmtId="0" fontId="16" fillId="0" borderId="0"/>
    <xf numFmtId="49" fontId="18" fillId="37" borderId="0">
      <alignment horizontal="right"/>
    </xf>
    <xf numFmtId="0" fontId="16" fillId="0" borderId="0"/>
    <xf numFmtId="0" fontId="16" fillId="0" borderId="0"/>
    <xf numFmtId="230" fontId="62" fillId="37" borderId="28">
      <alignment horizontal="right" wrapText="1"/>
    </xf>
    <xf numFmtId="0" fontId="16" fillId="0" borderId="0"/>
    <xf numFmtId="0" fontId="16" fillId="0" borderId="0"/>
    <xf numFmtId="0" fontId="161" fillId="0" borderId="58" applyFont="0" applyFill="0" applyBorder="0" applyAlignment="0" applyProtection="0"/>
    <xf numFmtId="0" fontId="16" fillId="0" borderId="0"/>
    <xf numFmtId="0" fontId="16" fillId="0" borderId="0"/>
    <xf numFmtId="195" fontId="153" fillId="80" borderId="12" applyNumberFormat="0" applyBorder="0" applyAlignment="0"/>
    <xf numFmtId="0" fontId="16" fillId="0" borderId="0"/>
    <xf numFmtId="0" fontId="16" fillId="0" borderId="0"/>
    <xf numFmtId="230" fontId="18" fillId="78" borderId="5" applyAlignment="0">
      <alignment horizontal="right"/>
    </xf>
    <xf numFmtId="0" fontId="16" fillId="0" borderId="0"/>
    <xf numFmtId="0" fontId="16" fillId="0" borderId="0"/>
    <xf numFmtId="230" fontId="18" fillId="97" borderId="5" applyAlignment="0">
      <alignment horizontal="left"/>
    </xf>
    <xf numFmtId="180" fontId="44" fillId="0" borderId="0"/>
    <xf numFmtId="0" fontId="16" fillId="0" borderId="0"/>
    <xf numFmtId="0" fontId="167" fillId="0" borderId="0"/>
    <xf numFmtId="0" fontId="168" fillId="0" borderId="0"/>
    <xf numFmtId="168" fontId="16" fillId="0" borderId="0" applyFont="0" applyFill="0" applyBorder="0" applyAlignment="0" applyProtection="0"/>
    <xf numFmtId="168" fontId="16" fillId="0" borderId="0" applyFont="0" applyFill="0" applyBorder="0" applyAlignment="0" applyProtection="0"/>
    <xf numFmtId="0" fontId="13" fillId="0" borderId="0"/>
    <xf numFmtId="0" fontId="13" fillId="0" borderId="0"/>
    <xf numFmtId="0" fontId="16"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0" fontId="7" fillId="0" borderId="0"/>
    <xf numFmtId="168" fontId="7" fillId="0" borderId="0" applyFont="0" applyFill="0" applyBorder="0" applyAlignment="0" applyProtection="0"/>
    <xf numFmtId="168" fontId="178" fillId="0" borderId="0" applyFont="0" applyFill="0" applyBorder="0" applyAlignment="0" applyProtection="0"/>
    <xf numFmtId="0" fontId="178" fillId="0" borderId="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8" fontId="7" fillId="0" borderId="0" applyFont="0" applyFill="0" applyBorder="0" applyAlignment="0" applyProtection="0"/>
    <xf numFmtId="168" fontId="178" fillId="0" borderId="0" applyFont="0" applyFill="0" applyBorder="0" applyAlignment="0" applyProtection="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13" fillId="0" borderId="0"/>
    <xf numFmtId="0" fontId="2" fillId="0" borderId="0"/>
    <xf numFmtId="0" fontId="16" fillId="0" borderId="0"/>
    <xf numFmtId="0" fontId="16" fillId="0" borderId="0"/>
    <xf numFmtId="0" fontId="16" fillId="0" borderId="0"/>
    <xf numFmtId="0" fontId="189" fillId="0" borderId="60" applyNumberFormat="0" applyFill="0" applyProtection="0">
      <alignment horizontal="center"/>
    </xf>
    <xf numFmtId="177" fontId="16" fillId="0" borderId="0" applyFont="0" applyFill="0" applyBorder="0" applyProtection="0">
      <alignment horizontal="right"/>
    </xf>
    <xf numFmtId="177" fontId="16" fillId="0" borderId="0" applyFont="0" applyFill="0" applyBorder="0" applyProtection="0">
      <alignment horizontal="right"/>
    </xf>
    <xf numFmtId="172" fontId="16" fillId="0" borderId="0" applyFont="0" applyFill="0" applyBorder="0" applyProtection="0">
      <alignment horizontal="right"/>
    </xf>
    <xf numFmtId="172" fontId="16" fillId="0" borderId="0" applyFont="0" applyFill="0" applyBorder="0" applyProtection="0">
      <alignment horizontal="right"/>
    </xf>
    <xf numFmtId="234" fontId="16" fillId="0" borderId="0" applyFont="0" applyFill="0" applyBorder="0" applyProtection="0">
      <alignment horizontal="right"/>
    </xf>
    <xf numFmtId="234" fontId="16" fillId="0" borderId="0" applyFont="0" applyFill="0" applyBorder="0" applyProtection="0">
      <alignment horizontal="right"/>
    </xf>
    <xf numFmtId="243" fontId="16" fillId="0" borderId="0" applyBorder="0"/>
    <xf numFmtId="234" fontId="45" fillId="0" borderId="0" applyFont="0" applyFill="0" applyBorder="0" applyProtection="0">
      <alignment horizontal="right"/>
    </xf>
    <xf numFmtId="235" fontId="45" fillId="0" borderId="0" applyFont="0" applyFill="0" applyBorder="0" applyProtection="0">
      <alignment horizontal="left"/>
    </xf>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99" fillId="0" borderId="11" applyNumberFormat="0" applyBorder="0" applyAlignment="0" applyProtection="0">
      <alignment horizontal="right" vertical="center"/>
    </xf>
    <xf numFmtId="201" fontId="16" fillId="0" borderId="0" applyFont="0" applyFill="0" applyBorder="0" applyAlignment="0" applyProtection="0"/>
    <xf numFmtId="0" fontId="200" fillId="0" borderId="0">
      <alignment horizontal="right"/>
      <protection locked="0"/>
    </xf>
    <xf numFmtId="0" fontId="190" fillId="0" borderId="0">
      <alignment horizontal="left"/>
    </xf>
    <xf numFmtId="0" fontId="191" fillId="0" borderId="0">
      <alignment horizontal="left"/>
    </xf>
    <xf numFmtId="0" fontId="16" fillId="0" borderId="0" applyFont="0" applyFill="0" applyBorder="0" applyProtection="0">
      <alignment horizontal="right"/>
    </xf>
    <xf numFmtId="0" fontId="16" fillId="0" borderId="0" applyFont="0" applyFill="0" applyBorder="0" applyProtection="0">
      <alignment horizontal="right"/>
    </xf>
    <xf numFmtId="38" fontId="75" fillId="80" borderId="0" applyNumberFormat="0" applyBorder="0" applyAlignment="0" applyProtection="0"/>
    <xf numFmtId="0" fontId="61" fillId="113" borderId="61" applyProtection="0">
      <alignment horizontal="right"/>
    </xf>
    <xf numFmtId="0" fontId="192" fillId="113" borderId="0" applyProtection="0">
      <alignment horizontal="left"/>
    </xf>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207" fontId="82" fillId="0" borderId="0" applyNumberFormat="0" applyFill="0" applyAlignment="0" applyProtection="0"/>
    <xf numFmtId="207" fontId="201" fillId="0" borderId="0" applyNumberFormat="0" applyFill="0" applyAlignment="0" applyProtection="0"/>
    <xf numFmtId="207" fontId="18" fillId="0" borderId="0" applyNumberFormat="0" applyFill="0" applyAlignment="0" applyProtection="0"/>
    <xf numFmtId="207" fontId="193" fillId="0" borderId="0" applyNumberFormat="0" applyFill="0" applyAlignment="0" applyProtection="0"/>
    <xf numFmtId="207" fontId="113" fillId="0" borderId="0" applyNumberFormat="0" applyFill="0" applyAlignment="0" applyProtection="0"/>
    <xf numFmtId="207" fontId="113" fillId="0" borderId="0" applyNumberFormat="0" applyFont="0" applyFill="0" applyBorder="0" applyAlignment="0" applyProtection="0"/>
    <xf numFmtId="207" fontId="113" fillId="0" borderId="0" applyNumberFormat="0" applyFont="0" applyFill="0" applyBorder="0" applyAlignment="0" applyProtection="0"/>
    <xf numFmtId="0" fontId="77" fillId="0" borderId="0" applyFill="0" applyBorder="0" applyProtection="0">
      <alignment horizontal="left"/>
    </xf>
    <xf numFmtId="10" fontId="75" fillId="78" borderId="1" applyNumberFormat="0" applyBorder="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61" fillId="0" borderId="62" applyProtection="0">
      <alignment horizontal="right"/>
    </xf>
    <xf numFmtId="0" fontId="61" fillId="0" borderId="61" applyProtection="0">
      <alignment horizontal="right"/>
    </xf>
    <xf numFmtId="0" fontId="61" fillId="0" borderId="63" applyProtection="0">
      <alignment horizontal="center"/>
      <protection locked="0"/>
    </xf>
    <xf numFmtId="0" fontId="16" fillId="0" borderId="0"/>
    <xf numFmtId="0" fontId="16" fillId="0" borderId="0"/>
    <xf numFmtId="0" fontId="16" fillId="0" borderId="0"/>
    <xf numFmtId="1" fontId="16" fillId="0" borderId="0" applyFont="0" applyFill="0" applyBorder="0" applyProtection="0">
      <alignment horizontal="right"/>
    </xf>
    <xf numFmtId="1" fontId="16" fillId="0" borderId="0" applyFont="0" applyFill="0" applyBorder="0" applyProtection="0">
      <alignment horizontal="right"/>
    </xf>
    <xf numFmtId="0" fontId="202" fillId="0" borderId="0"/>
    <xf numFmtId="0" fontId="202" fillId="0" borderId="0"/>
    <xf numFmtId="0" fontId="202" fillId="0" borderId="0"/>
    <xf numFmtId="0" fontId="202" fillId="0" borderId="0"/>
    <xf numFmtId="0" fontId="202"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5" fillId="0" borderId="0"/>
    <xf numFmtId="0" fontId="16" fillId="0" borderId="0">
      <alignment vertical="top"/>
    </xf>
    <xf numFmtId="0" fontId="16" fillId="0" borderId="0"/>
    <xf numFmtId="0" fontId="1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36" fillId="0" borderId="0"/>
    <xf numFmtId="0" fontId="2" fillId="0" borderId="0"/>
    <xf numFmtId="0" fontId="35"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40" fontId="203" fillId="37" borderId="0">
      <alignment horizontal="right"/>
    </xf>
    <xf numFmtId="0" fontId="204" fillId="37" borderId="0">
      <alignment horizontal="right"/>
    </xf>
    <xf numFmtId="0" fontId="205" fillId="37" borderId="59"/>
    <xf numFmtId="0" fontId="205" fillId="0" borderId="0" applyBorder="0">
      <alignment horizontal="centerContinuous"/>
    </xf>
    <xf numFmtId="0" fontId="206" fillId="0" borderId="0" applyBorder="0">
      <alignment horizontal="centerContinuous"/>
    </xf>
    <xf numFmtId="236" fontId="16" fillId="0" borderId="0" applyFont="0" applyFill="0" applyBorder="0" applyProtection="0">
      <alignment horizontal="right"/>
    </xf>
    <xf numFmtId="236" fontId="16" fillId="0" borderId="0" applyFont="0" applyFill="0" applyBorder="0" applyProtection="0">
      <alignment horizontal="right"/>
    </xf>
    <xf numFmtId="10"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 fontId="207" fillId="94" borderId="4" applyAlignment="0" applyProtection="0">
      <protection locked="0"/>
    </xf>
    <xf numFmtId="0" fontId="208" fillId="78" borderId="4" applyNumberFormat="0" applyAlignment="0" applyProtection="0"/>
    <xf numFmtId="0" fontId="209" fillId="93" borderId="1" applyNumberFormat="0" applyAlignment="0" applyProtection="0">
      <alignment horizontal="center" vertical="center"/>
    </xf>
    <xf numFmtId="4" fontId="36" fillId="86" borderId="51" applyNumberFormat="0" applyProtection="0">
      <alignment vertical="center"/>
    </xf>
    <xf numFmtId="4" fontId="210" fillId="86" borderId="51" applyNumberFormat="0" applyProtection="0">
      <alignment vertical="center"/>
    </xf>
    <xf numFmtId="4" fontId="36" fillId="86" borderId="51" applyNumberFormat="0" applyProtection="0">
      <alignment horizontal="left" vertical="center" indent="1"/>
    </xf>
    <xf numFmtId="4" fontId="36" fillId="86" borderId="51" applyNumberFormat="0" applyProtection="0">
      <alignment horizontal="left" vertical="center" indent="1"/>
    </xf>
    <xf numFmtId="0" fontId="16" fillId="97" borderId="51" applyNumberFormat="0" applyProtection="0">
      <alignment horizontal="left" vertical="center" indent="1"/>
    </xf>
    <xf numFmtId="4" fontId="36" fillId="114" borderId="51" applyNumberFormat="0" applyProtection="0">
      <alignment horizontal="right" vertical="center"/>
    </xf>
    <xf numFmtId="4" fontId="36" fillId="115" borderId="51" applyNumberFormat="0" applyProtection="0">
      <alignment horizontal="right" vertical="center"/>
    </xf>
    <xf numFmtId="4" fontId="36" fillId="116" borderId="51" applyNumberFormat="0" applyProtection="0">
      <alignment horizontal="right" vertical="center"/>
    </xf>
    <xf numFmtId="4" fontId="36" fillId="82" borderId="51" applyNumberFormat="0" applyProtection="0">
      <alignment horizontal="right" vertical="center"/>
    </xf>
    <xf numFmtId="4" fontId="36" fillId="117" borderId="51" applyNumberFormat="0" applyProtection="0">
      <alignment horizontal="right" vertical="center"/>
    </xf>
    <xf numFmtId="4" fontId="36" fillId="118" borderId="51" applyNumberFormat="0" applyProtection="0">
      <alignment horizontal="right" vertical="center"/>
    </xf>
    <xf numFmtId="4" fontId="36" fillId="119" borderId="51" applyNumberFormat="0" applyProtection="0">
      <alignment horizontal="right" vertical="center"/>
    </xf>
    <xf numFmtId="4" fontId="36" fillId="120" borderId="51" applyNumberFormat="0" applyProtection="0">
      <alignment horizontal="right" vertical="center"/>
    </xf>
    <xf numFmtId="4" fontId="36" fillId="74" borderId="51" applyNumberFormat="0" applyProtection="0">
      <alignment horizontal="right" vertical="center"/>
    </xf>
    <xf numFmtId="4" fontId="211" fillId="121" borderId="51" applyNumberFormat="0" applyProtection="0">
      <alignment horizontal="left" vertical="center" indent="1"/>
    </xf>
    <xf numFmtId="4" fontId="36" fillId="81" borderId="64" applyNumberFormat="0" applyProtection="0">
      <alignment horizontal="left" vertical="center" indent="1"/>
    </xf>
    <xf numFmtId="4" fontId="89" fillId="122" borderId="0" applyNumberFormat="0" applyProtection="0">
      <alignment horizontal="left" vertical="center" indent="1"/>
    </xf>
    <xf numFmtId="0" fontId="16" fillId="97" borderId="51" applyNumberFormat="0" applyProtection="0">
      <alignment horizontal="left" vertical="center" indent="1"/>
    </xf>
    <xf numFmtId="4" fontId="36" fillId="81" borderId="51" applyNumberFormat="0" applyProtection="0">
      <alignment horizontal="left" vertical="center" indent="1"/>
    </xf>
    <xf numFmtId="4" fontId="36" fillId="123" borderId="51" applyNumberFormat="0" applyProtection="0">
      <alignment horizontal="left" vertical="center" indent="1"/>
    </xf>
    <xf numFmtId="0" fontId="16" fillId="123" borderId="51" applyNumberFormat="0" applyProtection="0">
      <alignment horizontal="left" vertical="center" indent="1"/>
    </xf>
    <xf numFmtId="0" fontId="16" fillId="123" borderId="51" applyNumberFormat="0" applyProtection="0">
      <alignment horizontal="left" vertical="center" indent="1"/>
    </xf>
    <xf numFmtId="0" fontId="16" fillId="93" borderId="51" applyNumberFormat="0" applyProtection="0">
      <alignment horizontal="left" vertical="center" indent="1"/>
    </xf>
    <xf numFmtId="0" fontId="16" fillId="93" borderId="51" applyNumberFormat="0" applyProtection="0">
      <alignment horizontal="left" vertical="center" indent="1"/>
    </xf>
    <xf numFmtId="0" fontId="16" fillId="80" borderId="51" applyNumberFormat="0" applyProtection="0">
      <alignment horizontal="left" vertical="center" indent="1"/>
    </xf>
    <xf numFmtId="0" fontId="16" fillId="80" borderId="51" applyNumberFormat="0" applyProtection="0">
      <alignment horizontal="left" vertical="center" indent="1"/>
    </xf>
    <xf numFmtId="0" fontId="16" fillId="97" borderId="51" applyNumberFormat="0" applyProtection="0">
      <alignment horizontal="left" vertical="center" indent="1"/>
    </xf>
    <xf numFmtId="0" fontId="16" fillId="97" borderId="51" applyNumberFormat="0" applyProtection="0">
      <alignment horizontal="left" vertical="center" indent="1"/>
    </xf>
    <xf numFmtId="4" fontId="36" fillId="78" borderId="51" applyNumberFormat="0" applyProtection="0">
      <alignment vertical="center"/>
    </xf>
    <xf numFmtId="4" fontId="210" fillId="78" borderId="51" applyNumberFormat="0" applyProtection="0">
      <alignment vertical="center"/>
    </xf>
    <xf numFmtId="4" fontId="36" fillId="78" borderId="51" applyNumberFormat="0" applyProtection="0">
      <alignment horizontal="left" vertical="center" indent="1"/>
    </xf>
    <xf numFmtId="4" fontId="36" fillId="78" borderId="51" applyNumberFormat="0" applyProtection="0">
      <alignment horizontal="left" vertical="center" indent="1"/>
    </xf>
    <xf numFmtId="4" fontId="36" fillId="81" borderId="51" applyNumberFormat="0" applyProtection="0">
      <alignment horizontal="right" vertical="center"/>
    </xf>
    <xf numFmtId="4" fontId="210" fillId="81" borderId="51" applyNumberFormat="0" applyProtection="0">
      <alignment horizontal="right" vertical="center"/>
    </xf>
    <xf numFmtId="0" fontId="16" fillId="97" borderId="51" applyNumberFormat="0" applyProtection="0">
      <alignment horizontal="left" vertical="center" indent="1"/>
    </xf>
    <xf numFmtId="0" fontId="16" fillId="97" borderId="51" applyNumberFormat="0" applyProtection="0">
      <alignment horizontal="left" vertical="center" indent="1"/>
    </xf>
    <xf numFmtId="0" fontId="212" fillId="0" borderId="0"/>
    <xf numFmtId="4" fontId="213" fillId="81" borderId="51" applyNumberFormat="0" applyProtection="0">
      <alignment horizontal="right" vertical="center"/>
    </xf>
    <xf numFmtId="0" fontId="194" fillId="37" borderId="29">
      <alignment horizontal="center"/>
    </xf>
    <xf numFmtId="3" fontId="195" fillId="37" borderId="0"/>
    <xf numFmtId="3" fontId="194" fillId="37" borderId="0"/>
    <xf numFmtId="0" fontId="195" fillId="37" borderId="0"/>
    <xf numFmtId="0" fontId="194" fillId="37" borderId="0"/>
    <xf numFmtId="0" fontId="195" fillId="37" borderId="0">
      <alignment horizontal="center"/>
    </xf>
    <xf numFmtId="0" fontId="196" fillId="0" borderId="0">
      <alignment wrapText="1"/>
    </xf>
    <xf numFmtId="0" fontId="196" fillId="0" borderId="0">
      <alignment wrapText="1"/>
    </xf>
    <xf numFmtId="0" fontId="196" fillId="0" borderId="0">
      <alignment wrapText="1"/>
    </xf>
    <xf numFmtId="0" fontId="196" fillId="0" borderId="0">
      <alignment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88" fillId="0" borderId="0"/>
    <xf numFmtId="0" fontId="88" fillId="0" borderId="0"/>
    <xf numFmtId="0" fontId="88" fillId="0" borderId="0"/>
    <xf numFmtId="0" fontId="88" fillId="0" borderId="0"/>
    <xf numFmtId="0" fontId="197" fillId="0" borderId="0"/>
    <xf numFmtId="0" fontId="197" fillId="0" borderId="0"/>
    <xf numFmtId="0" fontId="197" fillId="0" borderId="0"/>
    <xf numFmtId="0" fontId="198" fillId="0" borderId="0"/>
    <xf numFmtId="0" fontId="198" fillId="0" borderId="0"/>
    <xf numFmtId="0" fontId="198" fillId="0" borderId="0"/>
    <xf numFmtId="237" fontId="75" fillId="0" borderId="0">
      <alignment wrapText="1"/>
      <protection locked="0"/>
    </xf>
    <xf numFmtId="237" fontId="75" fillId="0"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75" fillId="0" borderId="0">
      <alignment wrapText="1"/>
      <protection locked="0"/>
    </xf>
    <xf numFmtId="238" fontId="75" fillId="0" borderId="0">
      <alignment wrapText="1"/>
      <protection locked="0"/>
    </xf>
    <xf numFmtId="238" fontId="75" fillId="0" borderId="0">
      <alignment wrapText="1"/>
      <protection locked="0"/>
    </xf>
    <xf numFmtId="238" fontId="75" fillId="0"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75" fillId="0" borderId="0">
      <alignment wrapText="1"/>
      <protection locked="0"/>
    </xf>
    <xf numFmtId="239" fontId="75" fillId="0" borderId="0">
      <alignment wrapText="1"/>
      <protection locked="0"/>
    </xf>
    <xf numFmtId="239" fontId="75" fillId="0"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75" fillId="0" borderId="0">
      <alignment wrapText="1"/>
      <protection locked="0"/>
    </xf>
    <xf numFmtId="240" fontId="62" fillId="124" borderId="65">
      <alignment wrapText="1"/>
    </xf>
    <xf numFmtId="240" fontId="62" fillId="124" borderId="65">
      <alignment wrapText="1"/>
    </xf>
    <xf numFmtId="240" fontId="62" fillId="124" borderId="65">
      <alignment wrapText="1"/>
    </xf>
    <xf numFmtId="241" fontId="62" fillId="124" borderId="65">
      <alignment wrapText="1"/>
    </xf>
    <xf numFmtId="241" fontId="62" fillId="124" borderId="65">
      <alignment wrapText="1"/>
    </xf>
    <xf numFmtId="241" fontId="62" fillId="124" borderId="65">
      <alignment wrapText="1"/>
    </xf>
    <xf numFmtId="241" fontId="62" fillId="124" borderId="65">
      <alignment wrapText="1"/>
    </xf>
    <xf numFmtId="242" fontId="62" fillId="124" borderId="65">
      <alignment wrapText="1"/>
    </xf>
    <xf numFmtId="242" fontId="62" fillId="124" borderId="65">
      <alignment wrapText="1"/>
    </xf>
    <xf numFmtId="242" fontId="62" fillId="124" borderId="65">
      <alignment wrapText="1"/>
    </xf>
    <xf numFmtId="0" fontId="88" fillId="0" borderId="66">
      <alignment horizontal="right"/>
    </xf>
    <xf numFmtId="0" fontId="88" fillId="0" borderId="66">
      <alignment horizontal="right"/>
    </xf>
    <xf numFmtId="0" fontId="88" fillId="0" borderId="66">
      <alignment horizontal="right"/>
    </xf>
    <xf numFmtId="0" fontId="88" fillId="0" borderId="66">
      <alignment horizontal="right"/>
    </xf>
    <xf numFmtId="40" fontId="214" fillId="0" borderId="0"/>
    <xf numFmtId="0" fontId="165" fillId="0" borderId="0" applyNumberFormat="0" applyFill="0" applyBorder="0" applyProtection="0">
      <alignment horizontal="left" vertical="center" indent="10"/>
    </xf>
    <xf numFmtId="0" fontId="165" fillId="0" borderId="0" applyNumberFormat="0" applyFill="0" applyBorder="0" applyProtection="0">
      <alignment horizontal="left" vertical="center" indent="10"/>
    </xf>
    <xf numFmtId="9" fontId="2" fillId="0" borderId="0" applyFont="0" applyFill="0" applyBorder="0" applyAlignment="0" applyProtection="0"/>
    <xf numFmtId="0" fontId="2" fillId="0" borderId="0"/>
    <xf numFmtId="0" fontId="75" fillId="0" borderId="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70" fontId="16"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497">
    <xf numFmtId="0" fontId="0" fillId="0" borderId="0" xfId="0"/>
    <xf numFmtId="0" fontId="0" fillId="0" borderId="0" xfId="0" applyAlignment="1">
      <alignment wrapText="1"/>
    </xf>
    <xf numFmtId="0" fontId="0" fillId="2" borderId="0" xfId="0" applyFill="1"/>
    <xf numFmtId="0" fontId="4" fillId="0" borderId="1" xfId="0" applyFont="1" applyBorder="1" applyAlignment="1">
      <alignment horizontal="left" vertical="center"/>
    </xf>
    <xf numFmtId="0" fontId="4" fillId="0" borderId="0" xfId="0" applyFont="1"/>
    <xf numFmtId="2" fontId="4" fillId="4" borderId="1" xfId="0" applyNumberFormat="1" applyFont="1" applyFill="1" applyBorder="1" applyAlignment="1">
      <alignment horizontal="center" vertical="center"/>
    </xf>
    <xf numFmtId="0" fontId="6" fillId="0" borderId="0" xfId="0" applyFont="1"/>
    <xf numFmtId="0" fontId="9" fillId="5" borderId="0" xfId="0" applyFont="1" applyFill="1" applyAlignment="1">
      <alignment wrapText="1"/>
    </xf>
    <xf numFmtId="0" fontId="9" fillId="5" borderId="0" xfId="0" applyFont="1" applyFill="1" applyAlignment="1">
      <alignment vertical="center"/>
    </xf>
    <xf numFmtId="0" fontId="9" fillId="5" borderId="0" xfId="0" applyFont="1" applyFill="1"/>
    <xf numFmtId="0" fontId="12" fillId="0" borderId="1" xfId="0" applyFont="1" applyBorder="1"/>
    <xf numFmtId="0" fontId="4" fillId="0" borderId="1" xfId="0" applyFont="1" applyBorder="1"/>
    <xf numFmtId="0" fontId="4" fillId="0" borderId="1" xfId="0" applyFont="1" applyBorder="1" applyAlignment="1">
      <alignment horizontal="center"/>
    </xf>
    <xf numFmtId="171" fontId="0" fillId="0" borderId="0" xfId="1" applyNumberFormat="1" applyFont="1" applyFill="1" applyBorder="1"/>
    <xf numFmtId="0" fontId="0" fillId="5" borderId="0" xfId="0" applyFill="1"/>
    <xf numFmtId="2" fontId="7" fillId="4" borderId="1" xfId="1" applyNumberFormat="1" applyFont="1" applyFill="1" applyBorder="1" applyAlignment="1">
      <alignment horizontal="center" vertical="center"/>
    </xf>
    <xf numFmtId="9" fontId="4" fillId="3" borderId="1" xfId="2" applyFont="1" applyFill="1" applyBorder="1" applyAlignment="1">
      <alignment horizontal="center" vertical="center"/>
    </xf>
    <xf numFmtId="173" fontId="4" fillId="3" borderId="1" xfId="1" applyNumberFormat="1" applyFont="1" applyFill="1" applyBorder="1" applyAlignment="1">
      <alignment horizontal="center" vertical="center"/>
    </xf>
    <xf numFmtId="0" fontId="4" fillId="0" borderId="1" xfId="0" applyFont="1" applyBorder="1" applyAlignment="1">
      <alignment vertical="center" wrapText="1"/>
    </xf>
    <xf numFmtId="0" fontId="4" fillId="0" borderId="12" xfId="0" applyFont="1" applyBorder="1"/>
    <xf numFmtId="172" fontId="4" fillId="0" borderId="1" xfId="0" applyNumberFormat="1" applyFont="1" applyBorder="1" applyAlignment="1">
      <alignment horizontal="center" vertical="center"/>
    </xf>
    <xf numFmtId="172" fontId="4" fillId="0" borderId="1" xfId="1" applyNumberFormat="1" applyFont="1" applyFill="1" applyBorder="1" applyAlignment="1">
      <alignment horizontal="center" vertical="center"/>
    </xf>
    <xf numFmtId="0" fontId="3" fillId="0" borderId="0" xfId="0" applyFont="1"/>
    <xf numFmtId="14" fontId="3" fillId="0" borderId="0" xfId="0" applyNumberFormat="1" applyFont="1" applyAlignment="1">
      <alignment horizontal="left"/>
    </xf>
    <xf numFmtId="171" fontId="0" fillId="0" borderId="0" xfId="1" applyNumberFormat="1" applyFont="1"/>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5" fillId="0" borderId="0" xfId="0" applyFont="1" applyAlignment="1">
      <alignment horizontal="right" vertical="center" wrapText="1"/>
    </xf>
    <xf numFmtId="0" fontId="5" fillId="100" borderId="0" xfId="0" applyFont="1" applyFill="1" applyAlignment="1">
      <alignment horizontal="right" vertical="center" wrapText="1"/>
    </xf>
    <xf numFmtId="0" fontId="4" fillId="101" borderId="1" xfId="0" applyFont="1" applyFill="1" applyBorder="1" applyAlignment="1">
      <alignment horizontal="center" vertical="center" wrapText="1"/>
    </xf>
    <xf numFmtId="0" fontId="4" fillId="101" borderId="5" xfId="0" applyFont="1" applyFill="1" applyBorder="1" applyAlignment="1">
      <alignment horizontal="center" vertical="center" wrapText="1"/>
    </xf>
    <xf numFmtId="49" fontId="4" fillId="101" borderId="1" xfId="0" applyNumberFormat="1" applyFont="1" applyFill="1" applyBorder="1" applyAlignment="1">
      <alignment horizontal="center" vertical="center" wrapText="1"/>
    </xf>
    <xf numFmtId="49" fontId="4" fillId="101" borderId="5" xfId="0" applyNumberFormat="1" applyFont="1" applyFill="1" applyBorder="1" applyAlignment="1">
      <alignment horizontal="center" vertical="center" wrapText="1"/>
    </xf>
    <xf numFmtId="0" fontId="4" fillId="101" borderId="3" xfId="0" applyFont="1" applyFill="1" applyBorder="1" applyAlignment="1">
      <alignment horizontal="center" vertical="center" wrapText="1"/>
    </xf>
    <xf numFmtId="0" fontId="4" fillId="101" borderId="7" xfId="0" applyFont="1" applyFill="1" applyBorder="1" applyAlignment="1">
      <alignment horizontal="center" vertical="center" wrapText="1"/>
    </xf>
    <xf numFmtId="0" fontId="4" fillId="101" borderId="6" xfId="0" applyFont="1" applyFill="1" applyBorder="1" applyAlignment="1">
      <alignment horizontal="center" vertical="center" wrapText="1"/>
    </xf>
    <xf numFmtId="49" fontId="4" fillId="101" borderId="6" xfId="0" applyNumberFormat="1" applyFont="1" applyFill="1" applyBorder="1" applyAlignment="1">
      <alignment horizontal="center" vertical="center" wrapText="1"/>
    </xf>
    <xf numFmtId="0" fontId="5" fillId="100" borderId="0" xfId="0" applyFont="1" applyFill="1" applyAlignment="1">
      <alignment horizontal="center" vertical="center" wrapText="1"/>
    </xf>
    <xf numFmtId="172" fontId="4" fillId="3" borderId="1" xfId="0" applyNumberFormat="1" applyFont="1" applyFill="1" applyBorder="1" applyAlignment="1">
      <alignment horizontal="center" vertical="center"/>
    </xf>
    <xf numFmtId="0" fontId="0" fillId="2" borderId="0" xfId="0" applyFill="1" applyAlignment="1">
      <alignment wrapText="1"/>
    </xf>
    <xf numFmtId="0" fontId="172"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5" fillId="102" borderId="0" xfId="0" applyFont="1" applyFill="1" applyAlignment="1">
      <alignment horizontal="right" vertical="center" wrapText="1"/>
    </xf>
    <xf numFmtId="0" fontId="5" fillId="102" borderId="0" xfId="0" applyFont="1" applyFill="1" applyAlignment="1">
      <alignment horizontal="center" vertical="center" wrapText="1"/>
    </xf>
    <xf numFmtId="176" fontId="4" fillId="3" borderId="1" xfId="0" applyNumberFormat="1" applyFont="1" applyFill="1" applyBorder="1" applyAlignment="1">
      <alignment horizontal="center" vertical="center"/>
    </xf>
    <xf numFmtId="177" fontId="173" fillId="3" borderId="1" xfId="0" applyNumberFormat="1" applyFont="1" applyFill="1" applyBorder="1" applyAlignment="1">
      <alignment horizontal="center" vertical="center"/>
    </xf>
    <xf numFmtId="0" fontId="4" fillId="103" borderId="1" xfId="0" applyFont="1" applyFill="1" applyBorder="1" applyAlignment="1">
      <alignment horizontal="center" vertical="center" wrapText="1"/>
    </xf>
    <xf numFmtId="0" fontId="4" fillId="103" borderId="5" xfId="0" applyFont="1" applyFill="1" applyBorder="1" applyAlignment="1">
      <alignment horizontal="center" vertical="center" wrapText="1"/>
    </xf>
    <xf numFmtId="0" fontId="4" fillId="103" borderId="6" xfId="0" applyFont="1" applyFill="1" applyBorder="1" applyAlignment="1">
      <alignment horizontal="center" vertical="center" wrapText="1"/>
    </xf>
    <xf numFmtId="0" fontId="5" fillId="104" borderId="0" xfId="0" applyFont="1" applyFill="1" applyAlignment="1">
      <alignment horizontal="right" vertical="center" wrapText="1"/>
    </xf>
    <xf numFmtId="0" fontId="0" fillId="103" borderId="0" xfId="0" applyFill="1"/>
    <xf numFmtId="0" fontId="4" fillId="101" borderId="5" xfId="0" applyFont="1" applyFill="1" applyBorder="1" applyAlignment="1">
      <alignment horizontal="right" vertical="center" wrapText="1"/>
    </xf>
    <xf numFmtId="0" fontId="4" fillId="101" borderId="5" xfId="0" applyFont="1" applyFill="1" applyBorder="1" applyAlignment="1">
      <alignment horizontal="right" vertical="center"/>
    </xf>
    <xf numFmtId="0" fontId="4" fillId="5" borderId="0" xfId="0" applyFont="1" applyFill="1"/>
    <xf numFmtId="0" fontId="0" fillId="5" borderId="0" xfId="0" applyFill="1" applyAlignment="1">
      <alignment wrapText="1"/>
    </xf>
    <xf numFmtId="0" fontId="5" fillId="5" borderId="0" xfId="0" applyFont="1" applyFill="1" applyAlignment="1">
      <alignment horizontal="right" vertical="center" wrapText="1"/>
    </xf>
    <xf numFmtId="0" fontId="5" fillId="5" borderId="0" xfId="0" applyFont="1" applyFill="1" applyAlignment="1">
      <alignment horizontal="center" vertical="center" wrapText="1"/>
    </xf>
    <xf numFmtId="0" fontId="4" fillId="5" borderId="0" xfId="0" applyFont="1" applyFill="1" applyAlignment="1">
      <alignment horizontal="left" vertical="center" wrapText="1"/>
    </xf>
    <xf numFmtId="0" fontId="14" fillId="5" borderId="0" xfId="4" applyFill="1" applyBorder="1" applyAlignment="1">
      <alignment horizontal="left" vertical="center" wrapText="1"/>
    </xf>
    <xf numFmtId="0" fontId="4" fillId="5" borderId="0" xfId="0" applyFont="1" applyFill="1" applyAlignment="1">
      <alignment horizontal="left" vertical="center"/>
    </xf>
    <xf numFmtId="0" fontId="4" fillId="5" borderId="0" xfId="0" applyFont="1" applyFill="1" applyAlignment="1">
      <alignment horizontal="center" vertical="center"/>
    </xf>
    <xf numFmtId="0" fontId="171" fillId="5" borderId="0" xfId="0" applyFont="1" applyFill="1" applyAlignment="1">
      <alignment horizontal="left" vertical="center" wrapText="1"/>
    </xf>
    <xf numFmtId="171" fontId="4" fillId="5" borderId="0" xfId="1" applyNumberFormat="1" applyFont="1" applyFill="1" applyBorder="1" applyAlignment="1">
      <alignment horizontal="center" vertical="center" wrapText="1"/>
    </xf>
    <xf numFmtId="0" fontId="4" fillId="5" borderId="0" xfId="0" applyFont="1" applyFill="1" applyAlignment="1">
      <alignment horizontal="center"/>
    </xf>
    <xf numFmtId="0" fontId="6" fillId="5" borderId="0" xfId="0" applyFont="1" applyFill="1"/>
    <xf numFmtId="0" fontId="14" fillId="5" borderId="0" xfId="4" applyFill="1" applyBorder="1"/>
    <xf numFmtId="0" fontId="14" fillId="5" borderId="0" xfId="4" applyFill="1"/>
    <xf numFmtId="179" fontId="4" fillId="3" borderId="1" xfId="1" applyNumberFormat="1" applyFont="1" applyFill="1" applyBorder="1" applyAlignment="1">
      <alignment horizontal="center" vertical="center"/>
    </xf>
    <xf numFmtId="173" fontId="4" fillId="3" borderId="2" xfId="1" applyNumberFormat="1" applyFont="1" applyFill="1" applyBorder="1" applyAlignment="1">
      <alignment horizontal="center" vertical="center"/>
    </xf>
    <xf numFmtId="0" fontId="4" fillId="103" borderId="3" xfId="0" applyFont="1" applyFill="1" applyBorder="1" applyAlignment="1">
      <alignment horizontal="center" vertical="center" wrapText="1"/>
    </xf>
    <xf numFmtId="0" fontId="4"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4"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4" fillId="3" borderId="1" xfId="1" applyNumberFormat="1" applyFont="1" applyFill="1" applyBorder="1" applyAlignment="1">
      <alignment horizontal="center" vertical="center"/>
    </xf>
    <xf numFmtId="231" fontId="4" fillId="3" borderId="1" xfId="1" applyNumberFormat="1" applyFont="1" applyFill="1" applyBorder="1" applyAlignment="1">
      <alignment horizontal="center" vertical="center"/>
    </xf>
    <xf numFmtId="2" fontId="4" fillId="5" borderId="0" xfId="0" applyNumberFormat="1" applyFont="1" applyFill="1" applyAlignment="1">
      <alignment horizontal="center" vertical="center"/>
    </xf>
    <xf numFmtId="0" fontId="177" fillId="0" borderId="1" xfId="4" applyFont="1" applyBorder="1" applyAlignment="1">
      <alignment horizontal="left" vertical="center" wrapText="1"/>
    </xf>
    <xf numFmtId="0" fontId="4" fillId="3" borderId="2" xfId="0" applyFont="1" applyFill="1" applyBorder="1" applyAlignment="1">
      <alignment horizontal="center"/>
    </xf>
    <xf numFmtId="0" fontId="3" fillId="5" borderId="0" xfId="0" applyFont="1" applyFill="1"/>
    <xf numFmtId="0" fontId="4" fillId="100" borderId="0" xfId="0" applyFont="1" applyFill="1" applyAlignment="1">
      <alignment horizontal="right" vertical="center" wrapText="1"/>
    </xf>
    <xf numFmtId="0" fontId="170" fillId="103" borderId="0" xfId="0" applyFont="1" applyFill="1"/>
    <xf numFmtId="0" fontId="169" fillId="103" borderId="0" xfId="0" applyFont="1" applyFill="1"/>
    <xf numFmtId="0" fontId="170" fillId="0" borderId="0" xfId="0" applyFont="1"/>
    <xf numFmtId="0" fontId="0" fillId="3" borderId="1" xfId="0" applyFill="1" applyBorder="1"/>
    <xf numFmtId="0" fontId="178" fillId="5" borderId="0" xfId="0" applyFont="1" applyFill="1" applyAlignment="1">
      <alignment horizontal="center" vertical="center"/>
    </xf>
    <xf numFmtId="0" fontId="174" fillId="103" borderId="0" xfId="0" applyFont="1" applyFill="1" applyAlignment="1">
      <alignment vertical="center"/>
    </xf>
    <xf numFmtId="0" fontId="179" fillId="103" borderId="0" xfId="0" applyFont="1" applyFill="1" applyAlignment="1">
      <alignment vertical="center"/>
    </xf>
    <xf numFmtId="0" fontId="178" fillId="5" borderId="0" xfId="0" applyFont="1" applyFill="1" applyAlignment="1">
      <alignment horizontal="center" vertical="center" wrapText="1"/>
    </xf>
    <xf numFmtId="0" fontId="178" fillId="5" borderId="0" xfId="6" applyFont="1" applyFill="1" applyAlignment="1">
      <alignment horizontal="center"/>
    </xf>
    <xf numFmtId="179" fontId="7" fillId="5" borderId="0" xfId="6" applyNumberFormat="1" applyFont="1" applyFill="1" applyAlignment="1">
      <alignment horizontal="center"/>
    </xf>
    <xf numFmtId="0" fontId="180" fillId="0" borderId="1" xfId="6" applyFont="1" applyBorder="1" applyAlignment="1">
      <alignment horizontal="center"/>
    </xf>
    <xf numFmtId="179" fontId="4" fillId="0" borderId="1" xfId="6" applyNumberFormat="1" applyFont="1" applyBorder="1" applyAlignment="1">
      <alignment horizontal="left"/>
    </xf>
    <xf numFmtId="0" fontId="4" fillId="101" borderId="1" xfId="0" applyFont="1" applyFill="1" applyBorder="1" applyAlignment="1">
      <alignment horizontal="right" vertical="center" wrapText="1"/>
    </xf>
    <xf numFmtId="0" fontId="4" fillId="101" borderId="1" xfId="0" applyFont="1" applyFill="1" applyBorder="1" applyAlignment="1">
      <alignment horizontal="right" vertical="center"/>
    </xf>
    <xf numFmtId="0" fontId="178" fillId="5" borderId="0" xfId="0" applyFont="1" applyFill="1" applyAlignment="1">
      <alignment vertical="center"/>
    </xf>
    <xf numFmtId="0" fontId="169" fillId="5" borderId="0" xfId="0" applyFont="1" applyFill="1"/>
    <xf numFmtId="0" fontId="170" fillId="5" borderId="0" xfId="0" applyFont="1" applyFill="1"/>
    <xf numFmtId="0" fontId="4" fillId="101" borderId="6" xfId="0" applyFont="1" applyFill="1" applyBorder="1" applyAlignment="1">
      <alignment horizontal="right" vertical="center" wrapText="1"/>
    </xf>
    <xf numFmtId="0" fontId="4"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4"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7" fillId="0" borderId="1" xfId="6" applyNumberFormat="1" applyFont="1" applyBorder="1" applyAlignment="1">
      <alignment horizontal="left"/>
    </xf>
    <xf numFmtId="0" fontId="4" fillId="5" borderId="13" xfId="0" applyFont="1" applyFill="1" applyBorder="1"/>
    <xf numFmtId="0" fontId="4" fillId="5" borderId="10" xfId="0" applyFont="1" applyFill="1" applyBorder="1"/>
    <xf numFmtId="0" fontId="4" fillId="5" borderId="9" xfId="0" applyFont="1" applyFill="1" applyBorder="1"/>
    <xf numFmtId="0" fontId="4" fillId="5" borderId="7" xfId="0" applyFont="1" applyFill="1" applyBorder="1"/>
    <xf numFmtId="2" fontId="4" fillId="5" borderId="0" xfId="1" applyNumberFormat="1" applyFont="1" applyFill="1" applyBorder="1" applyAlignment="1">
      <alignment horizontal="center" vertical="center"/>
    </xf>
    <xf numFmtId="173" fontId="4" fillId="5" borderId="13" xfId="1" applyNumberFormat="1" applyFont="1" applyFill="1" applyBorder="1" applyAlignment="1">
      <alignment vertical="center"/>
    </xf>
    <xf numFmtId="173" fontId="4" fillId="5" borderId="10" xfId="1" applyNumberFormat="1" applyFont="1" applyFill="1" applyBorder="1" applyAlignment="1">
      <alignment vertical="center"/>
    </xf>
    <xf numFmtId="173" fontId="4" fillId="5" borderId="14" xfId="1" applyNumberFormat="1" applyFont="1" applyFill="1" applyBorder="1" applyAlignment="1">
      <alignment vertical="center"/>
    </xf>
    <xf numFmtId="9" fontId="4" fillId="5" borderId="0" xfId="2" applyFont="1" applyFill="1" applyBorder="1" applyAlignment="1">
      <alignment horizontal="center" vertical="center"/>
    </xf>
    <xf numFmtId="173" fontId="4" fillId="5" borderId="0" xfId="1" applyNumberFormat="1" applyFont="1" applyFill="1" applyBorder="1" applyAlignment="1">
      <alignment vertical="center"/>
    </xf>
    <xf numFmtId="0" fontId="11" fillId="5" borderId="0" xfId="0" applyFont="1" applyFill="1" applyAlignment="1">
      <alignment wrapText="1"/>
    </xf>
    <xf numFmtId="0" fontId="11" fillId="5" borderId="0" xfId="0" applyFont="1" applyFill="1" applyAlignment="1">
      <alignment vertical="center"/>
    </xf>
    <xf numFmtId="0" fontId="4" fillId="5" borderId="1" xfId="0" applyFont="1" applyFill="1" applyBorder="1" applyAlignment="1">
      <alignment wrapText="1"/>
    </xf>
    <xf numFmtId="0" fontId="4"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5"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5" fillId="5" borderId="0" xfId="0" applyFont="1" applyFill="1"/>
    <xf numFmtId="0" fontId="4" fillId="5" borderId="0" xfId="0" applyFont="1" applyFill="1" applyAlignment="1">
      <alignment horizontal="center" vertical="center" wrapText="1"/>
    </xf>
    <xf numFmtId="0" fontId="4" fillId="101" borderId="1" xfId="0" applyFont="1" applyFill="1" applyBorder="1" applyAlignment="1">
      <alignment horizontal="left"/>
    </xf>
    <xf numFmtId="179" fontId="4" fillId="3" borderId="12" xfId="1" applyNumberFormat="1" applyFont="1" applyFill="1" applyBorder="1" applyAlignment="1">
      <alignment horizontal="center" vertical="center"/>
    </xf>
    <xf numFmtId="231" fontId="4" fillId="3" borderId="2" xfId="1" applyNumberFormat="1" applyFont="1" applyFill="1" applyBorder="1" applyAlignment="1">
      <alignment horizontal="center" vertical="center"/>
    </xf>
    <xf numFmtId="3" fontId="4" fillId="3" borderId="3" xfId="1" applyNumberFormat="1" applyFont="1" applyFill="1" applyBorder="1" applyAlignment="1">
      <alignment horizontal="center" vertical="center"/>
    </xf>
    <xf numFmtId="179" fontId="180" fillId="3" borderId="1" xfId="0" applyNumberFormat="1" applyFont="1" applyFill="1" applyBorder="1" applyAlignment="1">
      <alignment horizontal="center"/>
    </xf>
    <xf numFmtId="0" fontId="4" fillId="100" borderId="0" xfId="7903" applyFont="1" applyFill="1" applyAlignment="1">
      <alignment horizontal="right" vertical="center" wrapText="1"/>
    </xf>
    <xf numFmtId="0" fontId="172" fillId="2" borderId="0" xfId="7903" applyFont="1" applyFill="1"/>
    <xf numFmtId="2" fontId="4" fillId="4" borderId="1" xfId="1" applyNumberFormat="1" applyFont="1" applyFill="1" applyBorder="1" applyAlignment="1">
      <alignment horizontal="center" vertical="center"/>
    </xf>
    <xf numFmtId="0" fontId="184" fillId="107" borderId="1" xfId="0" applyFont="1" applyFill="1" applyBorder="1" applyAlignment="1">
      <alignment horizontal="right" vertical="center" wrapText="1"/>
    </xf>
    <xf numFmtId="0" fontId="186" fillId="5" borderId="0" xfId="0" applyFont="1" applyFill="1"/>
    <xf numFmtId="232" fontId="4" fillId="4" borderId="1" xfId="0" applyNumberFormat="1" applyFont="1" applyFill="1" applyBorder="1" applyAlignment="1">
      <alignment horizontal="center" vertical="center"/>
    </xf>
    <xf numFmtId="0" fontId="9"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179" fontId="4" fillId="3" borderId="1" xfId="2"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4" fillId="108" borderId="1" xfId="0" applyNumberFormat="1" applyFont="1" applyFill="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wrapText="1"/>
    </xf>
    <xf numFmtId="0" fontId="4" fillId="101" borderId="1" xfId="0" applyFont="1" applyFill="1" applyBorder="1" applyAlignment="1">
      <alignment horizontal="center" wrapText="1"/>
    </xf>
    <xf numFmtId="0" fontId="173" fillId="101" borderId="1" xfId="9" applyFont="1" applyFill="1" applyBorder="1" applyAlignment="1">
      <alignment horizontal="center" wrapText="1"/>
    </xf>
    <xf numFmtId="0" fontId="4" fillId="109" borderId="0" xfId="0" applyFont="1" applyFill="1" applyAlignment="1">
      <alignment horizontal="center" wrapText="1"/>
    </xf>
    <xf numFmtId="0" fontId="4" fillId="5" borderId="1" xfId="0" applyFont="1" applyFill="1" applyBorder="1" applyAlignment="1">
      <alignment horizontal="center" vertical="center" wrapText="1"/>
    </xf>
    <xf numFmtId="0" fontId="170" fillId="2" borderId="0" xfId="0" applyFont="1" applyFill="1"/>
    <xf numFmtId="0" fontId="178" fillId="2" borderId="0" xfId="0" applyFont="1" applyFill="1"/>
    <xf numFmtId="0" fontId="169" fillId="2" borderId="0" xfId="0" applyFont="1" applyFill="1"/>
    <xf numFmtId="15" fontId="173" fillId="101" borderId="1" xfId="9" applyNumberFormat="1" applyFont="1" applyFill="1" applyBorder="1" applyAlignment="1">
      <alignment horizontal="center" vertical="center" wrapText="1"/>
    </xf>
    <xf numFmtId="0" fontId="173" fillId="101" borderId="1" xfId="9" applyFont="1" applyFill="1" applyBorder="1" applyAlignment="1">
      <alignment horizontal="center" vertical="center" wrapText="1"/>
    </xf>
    <xf numFmtId="233" fontId="0" fillId="3" borderId="1" xfId="1" applyNumberFormat="1" applyFont="1" applyFill="1" applyBorder="1"/>
    <xf numFmtId="233" fontId="4" fillId="4" borderId="1" xfId="1" applyNumberFormat="1" applyFont="1" applyFill="1" applyBorder="1" applyAlignment="1">
      <alignment horizontal="center" vertical="center"/>
    </xf>
    <xf numFmtId="233" fontId="4" fillId="109" borderId="0" xfId="1" applyNumberFormat="1" applyFont="1" applyFill="1" applyAlignment="1">
      <alignment horizontal="center" vertical="center"/>
    </xf>
    <xf numFmtId="173" fontId="4" fillId="3" borderId="13" xfId="1" applyNumberFormat="1" applyFont="1" applyFill="1" applyBorder="1" applyAlignment="1">
      <alignment horizontal="center" vertical="center"/>
    </xf>
    <xf numFmtId="173" fontId="4" fillId="3" borderId="12" xfId="1" applyNumberFormat="1" applyFont="1" applyFill="1" applyBorder="1" applyAlignment="1">
      <alignment horizontal="center" vertical="center"/>
    </xf>
    <xf numFmtId="0" fontId="4" fillId="103" borderId="2" xfId="0" applyFont="1" applyFill="1" applyBorder="1" applyAlignment="1">
      <alignment horizontal="center" vertical="center" wrapText="1"/>
    </xf>
    <xf numFmtId="173" fontId="4"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78" fillId="0" borderId="0" xfId="0" applyFont="1"/>
    <xf numFmtId="0" fontId="169"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4" fillId="4" borderId="6" xfId="1" applyNumberFormat="1" applyFont="1" applyFill="1" applyBorder="1" applyAlignment="1">
      <alignment horizontal="center" vertical="center"/>
    </xf>
    <xf numFmtId="0" fontId="4" fillId="101" borderId="2" xfId="0" applyFont="1" applyFill="1" applyBorder="1" applyAlignment="1">
      <alignment horizontal="center" wrapText="1"/>
    </xf>
    <xf numFmtId="0" fontId="4" fillId="101" borderId="4" xfId="0" applyFont="1" applyFill="1" applyBorder="1" applyAlignment="1">
      <alignment horizontal="center" vertical="center" wrapText="1"/>
    </xf>
    <xf numFmtId="0" fontId="4" fillId="101" borderId="0" xfId="0" applyFont="1" applyFill="1" applyAlignment="1">
      <alignment horizontal="center" vertical="center" wrapText="1"/>
    </xf>
    <xf numFmtId="0" fontId="4" fillId="101" borderId="2" xfId="0" applyFont="1" applyFill="1" applyBorder="1" applyAlignment="1">
      <alignment horizontal="center" vertical="center" wrapText="1"/>
    </xf>
    <xf numFmtId="0" fontId="4" fillId="101" borderId="14" xfId="0" applyFont="1" applyFill="1" applyBorder="1" applyAlignment="1">
      <alignment horizontal="center" vertical="center" wrapText="1"/>
    </xf>
    <xf numFmtId="2" fontId="4" fillId="109" borderId="0" xfId="0" applyNumberFormat="1" applyFont="1" applyFill="1" applyAlignment="1">
      <alignment horizontal="center" wrapText="1"/>
    </xf>
    <xf numFmtId="0" fontId="170" fillId="110" borderId="0" xfId="0" applyFont="1" applyFill="1"/>
    <xf numFmtId="0" fontId="169"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4" fillId="2" borderId="0" xfId="0" applyFont="1" applyFill="1"/>
    <xf numFmtId="9" fontId="0" fillId="3" borderId="1" xfId="2" applyFont="1" applyFill="1" applyBorder="1" applyAlignment="1">
      <alignment horizontal="center"/>
    </xf>
    <xf numFmtId="0" fontId="169" fillId="110" borderId="0" xfId="0" applyFont="1" applyFill="1"/>
    <xf numFmtId="2" fontId="0" fillId="111" borderId="1" xfId="0" applyNumberFormat="1" applyFill="1" applyBorder="1" applyAlignment="1">
      <alignment horizontal="center" vertical="center"/>
    </xf>
    <xf numFmtId="0" fontId="173" fillId="101" borderId="3" xfId="9" applyFont="1" applyFill="1" applyBorder="1" applyAlignment="1">
      <alignment horizontal="center" wrapText="1"/>
    </xf>
    <xf numFmtId="0" fontId="4" fillId="101" borderId="3" xfId="0" applyFont="1" applyFill="1" applyBorder="1" applyAlignment="1">
      <alignment horizontal="center" wrapText="1"/>
    </xf>
    <xf numFmtId="0" fontId="14" fillId="0" borderId="1" xfId="4" applyBorder="1" applyAlignment="1">
      <alignment horizontal="left" vertical="center" wrapText="1"/>
    </xf>
    <xf numFmtId="168" fontId="0" fillId="5" borderId="0" xfId="1" applyFont="1" applyFill="1"/>
    <xf numFmtId="168"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4" fillId="3" borderId="1" xfId="2" applyNumberFormat="1" applyFont="1" applyFill="1" applyBorder="1" applyAlignment="1">
      <alignment horizontal="center" vertical="center"/>
    </xf>
    <xf numFmtId="232" fontId="4" fillId="3" borderId="1" xfId="1" applyNumberFormat="1" applyFont="1" applyFill="1" applyBorder="1" applyAlignment="1">
      <alignment horizontal="center" vertical="center"/>
    </xf>
    <xf numFmtId="168" fontId="0" fillId="5" borderId="0" xfId="1" applyFont="1" applyFill="1" applyBorder="1"/>
    <xf numFmtId="0" fontId="8" fillId="5" borderId="0" xfId="0" applyFont="1" applyFill="1"/>
    <xf numFmtId="0" fontId="5"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4" fillId="3" borderId="2" xfId="0" applyFont="1" applyFill="1" applyBorder="1" applyAlignment="1">
      <alignment horizontal="center" vertical="center"/>
    </xf>
    <xf numFmtId="179" fontId="180" fillId="112" borderId="3" xfId="2" applyNumberFormat="1" applyFont="1" applyFill="1" applyBorder="1" applyAlignment="1">
      <alignment horizontal="center"/>
    </xf>
    <xf numFmtId="232" fontId="184"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4" fillId="0" borderId="1" xfId="0" applyFont="1" applyBorder="1" applyAlignment="1">
      <alignment wrapText="1"/>
    </xf>
    <xf numFmtId="0" fontId="7"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4" fillId="3" borderId="1" xfId="0"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182" fillId="101" borderId="13" xfId="0" applyFont="1" applyFill="1" applyBorder="1"/>
    <xf numFmtId="0" fontId="182" fillId="101" borderId="10" xfId="0" applyFont="1" applyFill="1" applyBorder="1"/>
    <xf numFmtId="0" fontId="182" fillId="101" borderId="14" xfId="0" applyFont="1" applyFill="1" applyBorder="1"/>
    <xf numFmtId="0" fontId="183" fillId="101" borderId="9" xfId="0" applyFont="1" applyFill="1" applyBorder="1" applyAlignment="1">
      <alignment vertical="top" wrapText="1"/>
    </xf>
    <xf numFmtId="0" fontId="183" fillId="101" borderId="7" xfId="0" applyFont="1" applyFill="1" applyBorder="1" applyAlignment="1">
      <alignment vertical="top" wrapText="1"/>
    </xf>
    <xf numFmtId="0" fontId="183" fillId="101" borderId="11" xfId="0" applyFont="1" applyFill="1" applyBorder="1" applyAlignment="1">
      <alignment vertical="top" wrapText="1"/>
    </xf>
    <xf numFmtId="0" fontId="175" fillId="101" borderId="13" xfId="0" applyFont="1" applyFill="1" applyBorder="1"/>
    <xf numFmtId="0" fontId="178" fillId="101" borderId="9" xfId="0" applyFont="1" applyFill="1" applyBorder="1"/>
    <xf numFmtId="0" fontId="178" fillId="101" borderId="7" xfId="0" applyFont="1" applyFill="1" applyBorder="1"/>
    <xf numFmtId="0" fontId="178" fillId="101" borderId="11" xfId="0" applyFont="1" applyFill="1" applyBorder="1"/>
    <xf numFmtId="0" fontId="175" fillId="101" borderId="10" xfId="0" applyFont="1" applyFill="1" applyBorder="1"/>
    <xf numFmtId="0" fontId="175" fillId="101" borderId="14" xfId="0" applyFont="1" applyFill="1" applyBorder="1"/>
    <xf numFmtId="0" fontId="9" fillId="5" borderId="1" xfId="0" quotePrefix="1" applyFont="1" applyFill="1" applyBorder="1" applyAlignment="1">
      <alignment wrapText="1"/>
    </xf>
    <xf numFmtId="0" fontId="184" fillId="125" borderId="1" xfId="0" applyFont="1" applyFill="1" applyBorder="1" applyAlignment="1">
      <alignment horizontal="center" vertical="center"/>
    </xf>
    <xf numFmtId="0" fontId="184" fillId="125" borderId="2" xfId="0" applyFont="1" applyFill="1" applyBorder="1" applyAlignment="1">
      <alignment horizontal="center"/>
    </xf>
    <xf numFmtId="3" fontId="184" fillId="125" borderId="1" xfId="0" applyNumberFormat="1" applyFont="1" applyFill="1" applyBorder="1" applyAlignment="1">
      <alignment horizontal="center" vertical="center"/>
    </xf>
    <xf numFmtId="0" fontId="184" fillId="125" borderId="2" xfId="0" applyFont="1" applyFill="1" applyBorder="1" applyAlignment="1">
      <alignment horizontal="center" vertical="center"/>
    </xf>
    <xf numFmtId="3" fontId="184" fillId="125" borderId="3" xfId="0" applyNumberFormat="1" applyFont="1" applyFill="1" applyBorder="1" applyAlignment="1">
      <alignment horizontal="center" vertical="center"/>
    </xf>
    <xf numFmtId="10" fontId="184" fillId="125" borderId="1" xfId="0" applyNumberFormat="1" applyFont="1" applyFill="1" applyBorder="1" applyAlignment="1">
      <alignment horizontal="center" vertical="center"/>
    </xf>
    <xf numFmtId="232" fontId="184" fillId="3" borderId="1" xfId="1" applyNumberFormat="1" applyFont="1" applyFill="1" applyBorder="1" applyAlignment="1">
      <alignment horizontal="center" vertical="center"/>
    </xf>
    <xf numFmtId="0" fontId="4" fillId="0" borderId="5" xfId="0" applyFont="1" applyBorder="1" applyAlignment="1">
      <alignment horizontal="left" vertical="center" wrapText="1"/>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3" fontId="4" fillId="3" borderId="12" xfId="1" applyNumberFormat="1" applyFont="1" applyFill="1" applyBorder="1" applyAlignment="1">
      <alignment horizontal="center" vertical="center"/>
    </xf>
    <xf numFmtId="3" fontId="4" fillId="3" borderId="6" xfId="1" applyNumberFormat="1" applyFont="1" applyFill="1" applyBorder="1" applyAlignment="1">
      <alignment horizontal="center" vertical="center"/>
    </xf>
    <xf numFmtId="3" fontId="4" fillId="3" borderId="2" xfId="1" applyNumberFormat="1" applyFont="1" applyFill="1" applyBorder="1" applyAlignment="1">
      <alignment horizontal="center" vertical="center"/>
    </xf>
    <xf numFmtId="3" fontId="184" fillId="125" borderId="2" xfId="0" applyNumberFormat="1" applyFont="1" applyFill="1" applyBorder="1" applyAlignment="1">
      <alignment horizontal="center" vertical="center"/>
    </xf>
    <xf numFmtId="231" fontId="4" fillId="3" borderId="12" xfId="1" applyNumberFormat="1" applyFont="1" applyFill="1" applyBorder="1" applyAlignment="1">
      <alignment horizontal="center" vertical="center"/>
    </xf>
    <xf numFmtId="232" fontId="4"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7" fillId="101" borderId="3" xfId="0" applyFont="1" applyFill="1" applyBorder="1" applyAlignment="1">
      <alignment horizontal="center" vertical="center" wrapText="1"/>
    </xf>
    <xf numFmtId="0" fontId="7" fillId="101" borderId="1" xfId="0" applyFont="1" applyFill="1" applyBorder="1" applyAlignment="1">
      <alignment horizontal="center" vertical="center" wrapText="1"/>
    </xf>
    <xf numFmtId="0" fontId="7" fillId="101" borderId="11" xfId="0" applyFont="1" applyFill="1" applyBorder="1" applyAlignment="1">
      <alignment horizontal="center" vertical="center" wrapText="1"/>
    </xf>
    <xf numFmtId="231" fontId="4" fillId="3" borderId="13" xfId="1" applyNumberFormat="1" applyFont="1" applyFill="1" applyBorder="1" applyAlignment="1">
      <alignment horizontal="center" vertical="center"/>
    </xf>
    <xf numFmtId="15" fontId="173" fillId="101" borderId="2" xfId="9" applyNumberFormat="1" applyFont="1" applyFill="1" applyBorder="1" applyAlignment="1">
      <alignment horizontal="center" vertical="center" wrapText="1"/>
    </xf>
    <xf numFmtId="0" fontId="173" fillId="101" borderId="2" xfId="9" applyFont="1" applyFill="1" applyBorder="1" applyAlignment="1">
      <alignment horizontal="center" vertical="center" wrapText="1"/>
    </xf>
    <xf numFmtId="176" fontId="173" fillId="101" borderId="2" xfId="9" applyNumberFormat="1" applyFont="1" applyFill="1" applyBorder="1" applyAlignment="1">
      <alignment horizontal="center" vertical="center" wrapText="1"/>
    </xf>
    <xf numFmtId="172" fontId="173"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9" fillId="0" borderId="1" xfId="0" quotePrefix="1" applyFont="1" applyBorder="1" applyAlignment="1">
      <alignment wrapText="1"/>
    </xf>
    <xf numFmtId="0" fontId="9" fillId="5" borderId="1" xfId="0" applyFont="1" applyFill="1" applyBorder="1" applyAlignment="1">
      <alignment vertical="center"/>
    </xf>
    <xf numFmtId="0" fontId="9" fillId="5" borderId="1" xfId="0" applyFont="1" applyFill="1" applyBorder="1" applyAlignment="1">
      <alignment vertical="center" wrapText="1"/>
    </xf>
    <xf numFmtId="0" fontId="9" fillId="0" borderId="1" xfId="0" applyFont="1" applyBorder="1" applyAlignment="1">
      <alignment vertical="center" wrapText="1"/>
    </xf>
    <xf numFmtId="14" fontId="9" fillId="5" borderId="1" xfId="0" applyNumberFormat="1" applyFont="1" applyFill="1" applyBorder="1" applyAlignment="1">
      <alignment horizontal="left" vertical="center" wrapText="1"/>
    </xf>
    <xf numFmtId="14" fontId="9" fillId="0" borderId="1" xfId="0" applyNumberFormat="1" applyFont="1" applyBorder="1" applyAlignment="1">
      <alignment horizontal="left" vertical="center" wrapText="1"/>
    </xf>
    <xf numFmtId="0" fontId="9" fillId="5" borderId="1" xfId="0" applyFont="1" applyFill="1" applyBorder="1" applyAlignment="1">
      <alignment wrapText="1"/>
    </xf>
    <xf numFmtId="14" fontId="9" fillId="5" borderId="1" xfId="0" applyNumberFormat="1" applyFont="1" applyFill="1" applyBorder="1" applyAlignment="1">
      <alignment horizontal="left" wrapText="1"/>
    </xf>
    <xf numFmtId="232" fontId="184" fillId="0" borderId="12" xfId="1" applyNumberFormat="1" applyFont="1" applyFill="1" applyBorder="1" applyAlignment="1">
      <alignment horizontal="center" vertical="center"/>
    </xf>
    <xf numFmtId="179" fontId="0" fillId="3" borderId="1" xfId="2" applyNumberFormat="1" applyFont="1" applyFill="1" applyBorder="1"/>
    <xf numFmtId="2" fontId="4" fillId="3" borderId="1" xfId="0" applyNumberFormat="1" applyFont="1" applyFill="1" applyBorder="1" applyAlignment="1">
      <alignment horizontal="center" vertical="center" wrapText="1"/>
    </xf>
    <xf numFmtId="173" fontId="0" fillId="5" borderId="0" xfId="0" applyNumberFormat="1" applyFill="1"/>
    <xf numFmtId="233" fontId="0" fillId="111" borderId="68"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3" xfId="1" applyNumberFormat="1" applyFont="1" applyFill="1" applyBorder="1" applyAlignment="1">
      <alignment horizontal="right"/>
    </xf>
    <xf numFmtId="0" fontId="4" fillId="0" borderId="13" xfId="0" applyFont="1" applyBorder="1" applyAlignment="1">
      <alignment vertical="center" wrapText="1"/>
    </xf>
    <xf numFmtId="0" fontId="7" fillId="0" borderId="1" xfId="0" applyFont="1" applyBorder="1" applyAlignment="1">
      <alignment horizontal="center" vertical="center" wrapText="1"/>
    </xf>
    <xf numFmtId="232" fontId="4" fillId="5" borderId="8" xfId="1" applyNumberFormat="1" applyFont="1" applyFill="1" applyBorder="1" applyAlignment="1">
      <alignment vertical="center"/>
    </xf>
    <xf numFmtId="232" fontId="4" fillId="5" borderId="0" xfId="1" applyNumberFormat="1" applyFont="1" applyFill="1" applyBorder="1" applyAlignment="1">
      <alignment vertical="center"/>
    </xf>
    <xf numFmtId="0" fontId="0" fillId="5" borderId="9" xfId="0" applyFill="1" applyBorder="1"/>
    <xf numFmtId="0" fontId="0" fillId="5" borderId="7" xfId="0" applyFill="1" applyBorder="1"/>
    <xf numFmtId="0" fontId="5" fillId="100" borderId="7" xfId="0" applyFont="1" applyFill="1" applyBorder="1" applyAlignment="1">
      <alignment horizontal="right" vertical="center" wrapText="1"/>
    </xf>
    <xf numFmtId="232" fontId="4" fillId="5" borderId="7" xfId="1" applyNumberFormat="1" applyFont="1" applyFill="1" applyBorder="1" applyAlignment="1">
      <alignment vertical="center"/>
    </xf>
    <xf numFmtId="0" fontId="217" fillId="0" borderId="0" xfId="0" applyFont="1"/>
    <xf numFmtId="0" fontId="4" fillId="0" borderId="6" xfId="0" applyFont="1" applyBorder="1" applyAlignment="1">
      <alignment horizontal="left" vertical="center" wrapText="1"/>
    </xf>
    <xf numFmtId="0" fontId="7" fillId="0" borderId="2" xfId="0" applyFont="1" applyBorder="1" applyAlignment="1">
      <alignment horizontal="center" vertical="center" wrapText="1"/>
    </xf>
    <xf numFmtId="0" fontId="180" fillId="0" borderId="1" xfId="8149" applyFont="1" applyBorder="1" applyAlignment="1">
      <alignment horizontal="center"/>
    </xf>
    <xf numFmtId="179" fontId="4" fillId="0" borderId="1" xfId="8149" applyNumberFormat="1" applyFont="1" applyBorder="1" applyAlignment="1">
      <alignment horizontal="left"/>
    </xf>
    <xf numFmtId="0" fontId="218" fillId="101" borderId="7" xfId="0" applyFont="1" applyFill="1" applyBorder="1" applyAlignment="1">
      <alignment vertical="center" wrapText="1"/>
    </xf>
    <xf numFmtId="0" fontId="218" fillId="101" borderId="0" xfId="0" applyFont="1" applyFill="1" applyAlignment="1">
      <alignment vertical="center" wrapText="1"/>
    </xf>
    <xf numFmtId="179" fontId="0" fillId="3" borderId="1" xfId="0" applyNumberFormat="1" applyFill="1" applyBorder="1"/>
    <xf numFmtId="0" fontId="14" fillId="0" borderId="1" xfId="4" applyBorder="1" applyAlignment="1">
      <alignment horizontal="center" vertical="center"/>
    </xf>
    <xf numFmtId="0" fontId="184" fillId="0" borderId="1" xfId="0" applyFont="1" applyBorder="1" applyAlignment="1">
      <alignment horizontal="left" vertical="center" wrapText="1"/>
    </xf>
    <xf numFmtId="0" fontId="218" fillId="101" borderId="10" xfId="0" applyFont="1" applyFill="1" applyBorder="1" applyAlignment="1">
      <alignment vertical="center" wrapText="1"/>
    </xf>
    <xf numFmtId="233" fontId="0" fillId="108" borderId="68" xfId="1" applyNumberFormat="1" applyFont="1" applyFill="1" applyBorder="1"/>
    <xf numFmtId="233" fontId="0" fillId="108" borderId="1" xfId="1" applyNumberFormat="1" applyFont="1" applyFill="1" applyBorder="1"/>
    <xf numFmtId="0" fontId="14" fillId="0" borderId="1" xfId="4" applyFill="1" applyBorder="1" applyAlignment="1">
      <alignment horizontal="center" vertical="center" wrapText="1"/>
    </xf>
    <xf numFmtId="0" fontId="0" fillId="0" borderId="1" xfId="0" applyBorder="1" applyAlignment="1">
      <alignment horizontal="center" vertical="center" wrapText="1"/>
    </xf>
    <xf numFmtId="0" fontId="220" fillId="110" borderId="0" xfId="0" applyFont="1" applyFill="1" applyAlignment="1">
      <alignment horizontal="left"/>
    </xf>
    <xf numFmtId="0" fontId="220" fillId="110" borderId="0" xfId="0" applyFont="1" applyFill="1"/>
    <xf numFmtId="0" fontId="1" fillId="0" borderId="1" xfId="0" quotePrefix="1" applyFont="1" applyBorder="1" applyAlignment="1">
      <alignment wrapText="1"/>
    </xf>
    <xf numFmtId="0" fontId="0" fillId="5" borderId="0" xfId="0" applyFill="1" applyAlignment="1">
      <alignment horizontal="left" wrapText="1"/>
    </xf>
    <xf numFmtId="0" fontId="219" fillId="106" borderId="12" xfId="0" applyFont="1" applyFill="1" applyBorder="1" applyAlignment="1">
      <alignment horizontal="left" wrapText="1"/>
    </xf>
    <xf numFmtId="0" fontId="219" fillId="106" borderId="5" xfId="0" applyFont="1" applyFill="1" applyBorder="1" applyAlignment="1">
      <alignment horizontal="left" wrapText="1"/>
    </xf>
    <xf numFmtId="0" fontId="219" fillId="106" borderId="6" xfId="0" applyFont="1" applyFill="1" applyBorder="1" applyAlignment="1">
      <alignment horizontal="left" wrapText="1"/>
    </xf>
    <xf numFmtId="0" fontId="174" fillId="106" borderId="5" xfId="0" applyFont="1" applyFill="1" applyBorder="1" applyAlignment="1">
      <alignment horizontal="left" wrapText="1"/>
    </xf>
    <xf numFmtId="0" fontId="174" fillId="106" borderId="6" xfId="0" applyFont="1" applyFill="1" applyBorder="1" applyAlignment="1">
      <alignment horizontal="left"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101" borderId="1" xfId="0" applyFill="1" applyBorder="1" applyAlignment="1">
      <alignment horizontal="left" vertical="center"/>
    </xf>
    <xf numFmtId="0" fontId="183" fillId="101" borderId="9" xfId="6" applyFont="1" applyFill="1" applyBorder="1" applyAlignment="1">
      <alignment horizontal="left" vertical="top" wrapText="1"/>
    </xf>
    <xf numFmtId="0" fontId="183" fillId="101" borderId="7" xfId="6" applyFont="1" applyFill="1" applyBorder="1" applyAlignment="1">
      <alignment horizontal="left" vertical="top" wrapText="1"/>
    </xf>
    <xf numFmtId="0" fontId="183" fillId="101" borderId="11" xfId="6" applyFont="1" applyFill="1" applyBorder="1" applyAlignment="1">
      <alignment horizontal="left" vertical="top" wrapText="1"/>
    </xf>
    <xf numFmtId="0" fontId="175" fillId="101" borderId="13" xfId="7903" applyFont="1" applyFill="1" applyBorder="1" applyAlignment="1">
      <alignment horizontal="left"/>
    </xf>
    <xf numFmtId="0" fontId="176" fillId="101" borderId="10" xfId="7903" applyFont="1" applyFill="1" applyBorder="1" applyAlignment="1">
      <alignment horizontal="left"/>
    </xf>
    <xf numFmtId="0" fontId="176" fillId="101" borderId="14" xfId="7903" applyFont="1" applyFill="1" applyBorder="1" applyAlignment="1">
      <alignment horizontal="left"/>
    </xf>
    <xf numFmtId="0" fontId="0" fillId="101" borderId="1" xfId="0" applyFill="1" applyBorder="1" applyAlignment="1">
      <alignment horizontal="left" vertical="center" wrapText="1"/>
    </xf>
    <xf numFmtId="0" fontId="0" fillId="101" borderId="2" xfId="0" applyFill="1" applyBorder="1" applyAlignment="1">
      <alignment horizontal="center"/>
    </xf>
    <xf numFmtId="0" fontId="0" fillId="101" borderId="3" xfId="0" applyFill="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0" xfId="0" applyFill="1" applyAlignment="1">
      <alignment horizontal="left" wrapText="1"/>
    </xf>
    <xf numFmtId="0" fontId="178" fillId="101" borderId="1" xfId="6" applyFont="1" applyFill="1" applyBorder="1" applyAlignment="1">
      <alignment horizontal="left" vertical="center" wrapText="1"/>
    </xf>
    <xf numFmtId="0" fontId="0" fillId="0" borderId="3" xfId="0" applyBorder="1" applyAlignment="1">
      <alignment horizontal="left" vertical="center" wrapText="1"/>
    </xf>
    <xf numFmtId="0" fontId="4" fillId="0" borderId="1" xfId="0" applyFont="1" applyBorder="1" applyAlignment="1">
      <alignment horizontal="center" vertical="center"/>
    </xf>
    <xf numFmtId="0" fontId="0" fillId="101" borderId="1" xfId="0" applyFill="1" applyBorder="1" applyAlignment="1">
      <alignment horizontal="center"/>
    </xf>
    <xf numFmtId="0" fontId="178" fillId="0" borderId="2" xfId="0" applyFont="1" applyBorder="1" applyAlignment="1">
      <alignment horizontal="left" vertical="center" wrapText="1"/>
    </xf>
    <xf numFmtId="0" fontId="178" fillId="0" borderId="4" xfId="0" applyFont="1" applyBorder="1" applyAlignment="1">
      <alignment horizontal="left" vertical="center" wrapText="1"/>
    </xf>
    <xf numFmtId="0" fontId="178" fillId="0" borderId="3" xfId="0" applyFont="1" applyBorder="1" applyAlignment="1">
      <alignment horizontal="left" vertical="center" wrapText="1"/>
    </xf>
    <xf numFmtId="179" fontId="7" fillId="0" borderId="1" xfId="6" applyNumberFormat="1" applyFont="1" applyBorder="1" applyAlignment="1">
      <alignment horizontal="center"/>
    </xf>
    <xf numFmtId="0" fontId="178" fillId="0" borderId="1" xfId="0" applyFont="1" applyBorder="1" applyAlignment="1">
      <alignment horizontal="left" vertical="center" wrapText="1"/>
    </xf>
    <xf numFmtId="0" fontId="0" fillId="101" borderId="6" xfId="0" applyFill="1" applyBorder="1" applyAlignment="1">
      <alignment horizontal="center"/>
    </xf>
    <xf numFmtId="0" fontId="178" fillId="105" borderId="1" xfId="0" applyFont="1" applyFill="1"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182" fillId="101" borderId="13" xfId="7903" applyFont="1" applyFill="1" applyBorder="1" applyAlignment="1">
      <alignment horizontal="left"/>
    </xf>
    <xf numFmtId="0" fontId="185" fillId="101" borderId="10" xfId="7903" applyFont="1" applyFill="1" applyBorder="1" applyAlignment="1">
      <alignment horizontal="left"/>
    </xf>
    <xf numFmtId="0" fontId="185" fillId="101" borderId="14" xfId="7903" applyFont="1" applyFill="1" applyBorder="1" applyAlignment="1">
      <alignment horizontal="left"/>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78" fillId="101" borderId="1" xfId="6" applyFont="1" applyFill="1" applyBorder="1" applyAlignment="1">
      <alignment horizontal="left"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101" borderId="12" xfId="0" applyFont="1" applyFill="1" applyBorder="1" applyAlignment="1">
      <alignment horizontal="center"/>
    </xf>
    <xf numFmtId="0" fontId="4" fillId="101" borderId="6" xfId="0" applyFont="1" applyFill="1" applyBorder="1" applyAlignment="1">
      <alignment horizontal="center"/>
    </xf>
    <xf numFmtId="0" fontId="174" fillId="103" borderId="12" xfId="0" applyFont="1" applyFill="1" applyBorder="1" applyAlignment="1">
      <alignment horizontal="left" vertical="center"/>
    </xf>
    <xf numFmtId="0" fontId="174" fillId="103" borderId="5"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2" xfId="1" applyNumberFormat="1" applyFont="1" applyFill="1" applyBorder="1" applyAlignment="1">
      <alignment horizontal="center" vertical="center"/>
    </xf>
    <xf numFmtId="2" fontId="4" fillId="0" borderId="3" xfId="1"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101" borderId="1" xfId="0" applyFont="1" applyFill="1" applyBorder="1" applyAlignment="1">
      <alignment horizontal="left" vertical="center"/>
    </xf>
    <xf numFmtId="0" fontId="4" fillId="101" borderId="1" xfId="0" applyFont="1" applyFill="1" applyBorder="1" applyAlignment="1">
      <alignment horizontal="left" vertical="center" wrapText="1"/>
    </xf>
    <xf numFmtId="0" fontId="0" fillId="2" borderId="0" xfId="0" applyFill="1" applyAlignment="1">
      <alignment horizontal="left" vertical="top"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4" borderId="12" xfId="0" applyFont="1" applyFill="1" applyBorder="1" applyAlignment="1">
      <alignment horizontal="center"/>
    </xf>
    <xf numFmtId="0" fontId="4" fillId="4" borderId="6" xfId="0" applyFont="1" applyFill="1" applyBorder="1" applyAlignment="1">
      <alignment horizontal="center"/>
    </xf>
    <xf numFmtId="0" fontId="182" fillId="101" borderId="13" xfId="0" applyFont="1" applyFill="1" applyBorder="1" applyAlignment="1">
      <alignment horizontal="left"/>
    </xf>
    <xf numFmtId="0" fontId="182" fillId="101" borderId="10" xfId="0" applyFont="1" applyFill="1" applyBorder="1" applyAlignment="1">
      <alignment horizontal="left"/>
    </xf>
    <xf numFmtId="0" fontId="182" fillId="101" borderId="14" xfId="0" applyFont="1" applyFill="1" applyBorder="1" applyAlignment="1">
      <alignment horizontal="left"/>
    </xf>
    <xf numFmtId="0" fontId="183" fillId="101" borderId="9" xfId="0" applyFont="1" applyFill="1" applyBorder="1" applyAlignment="1">
      <alignment horizontal="left" vertical="top" wrapText="1"/>
    </xf>
    <xf numFmtId="0" fontId="183" fillId="101" borderId="7" xfId="0" applyFont="1" applyFill="1" applyBorder="1" applyAlignment="1">
      <alignment horizontal="left" vertical="top" wrapText="1"/>
    </xf>
    <xf numFmtId="0" fontId="183" fillId="101" borderId="11" xfId="0" applyFont="1" applyFill="1" applyBorder="1" applyAlignment="1">
      <alignment horizontal="left" vertical="top" wrapText="1"/>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4" fillId="0" borderId="2" xfId="4" applyBorder="1" applyAlignment="1">
      <alignment horizontal="left" vertical="center" wrapText="1"/>
    </xf>
    <xf numFmtId="0" fontId="14" fillId="0" borderId="4" xfId="4"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center"/>
    </xf>
    <xf numFmtId="0" fontId="4" fillId="0" borderId="8" xfId="0" applyFont="1" applyBorder="1" applyAlignment="1">
      <alignment horizontal="center"/>
    </xf>
    <xf numFmtId="179" fontId="4" fillId="5" borderId="13" xfId="1" applyNumberFormat="1" applyFont="1" applyFill="1" applyBorder="1" applyAlignment="1">
      <alignment horizontal="center" vertical="center"/>
    </xf>
    <xf numFmtId="179" fontId="4" fillId="5" borderId="10" xfId="1" applyNumberFormat="1" applyFont="1" applyFill="1" applyBorder="1" applyAlignment="1">
      <alignment horizontal="center" vertical="center"/>
    </xf>
    <xf numFmtId="179" fontId="4" fillId="5" borderId="14" xfId="1" applyNumberFormat="1" applyFont="1" applyFill="1" applyBorder="1" applyAlignment="1">
      <alignment horizontal="center" vertical="center"/>
    </xf>
    <xf numFmtId="179" fontId="4" fillId="5" borderId="9" xfId="1" applyNumberFormat="1" applyFont="1" applyFill="1" applyBorder="1" applyAlignment="1">
      <alignment horizontal="center" vertical="center"/>
    </xf>
    <xf numFmtId="179" fontId="4" fillId="5" borderId="7" xfId="1" applyNumberFormat="1" applyFont="1" applyFill="1" applyBorder="1" applyAlignment="1">
      <alignment horizontal="center" vertical="center"/>
    </xf>
    <xf numFmtId="179" fontId="4" fillId="5" borderId="11" xfId="1" applyNumberFormat="1" applyFont="1" applyFill="1" applyBorder="1" applyAlignment="1">
      <alignment horizontal="center" vertic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1" fontId="4" fillId="0" borderId="5" xfId="1" applyNumberFormat="1" applyFont="1" applyFill="1" applyBorder="1" applyAlignment="1">
      <alignment horizontal="center" vertical="center" wrapText="1"/>
    </xf>
    <xf numFmtId="171" fontId="4" fillId="0" borderId="13" xfId="1" applyNumberFormat="1" applyFont="1" applyFill="1" applyBorder="1" applyAlignment="1">
      <alignment horizontal="center" vertical="center" wrapText="1"/>
    </xf>
    <xf numFmtId="171" fontId="4" fillId="0" borderId="10" xfId="1" applyNumberFormat="1" applyFont="1" applyFill="1" applyBorder="1" applyAlignment="1">
      <alignment horizontal="center" vertical="center" wrapText="1"/>
    </xf>
    <xf numFmtId="171" fontId="4" fillId="0" borderId="14" xfId="1" applyNumberFormat="1" applyFont="1" applyFill="1" applyBorder="1" applyAlignment="1">
      <alignment horizontal="center" vertical="center" wrapText="1"/>
    </xf>
    <xf numFmtId="171" fontId="4" fillId="0" borderId="9" xfId="1" applyNumberFormat="1" applyFont="1" applyFill="1" applyBorder="1" applyAlignment="1">
      <alignment horizontal="center" vertical="center" wrapText="1"/>
    </xf>
    <xf numFmtId="171" fontId="4" fillId="0" borderId="7" xfId="1" applyNumberFormat="1" applyFont="1" applyFill="1" applyBorder="1" applyAlignment="1">
      <alignment horizontal="center" vertical="center" wrapText="1"/>
    </xf>
    <xf numFmtId="171" fontId="4" fillId="0" borderId="11" xfId="1" applyNumberFormat="1" applyFont="1" applyFill="1" applyBorder="1" applyAlignment="1">
      <alignment horizontal="center" vertical="center" wrapText="1"/>
    </xf>
    <xf numFmtId="172" fontId="4" fillId="0" borderId="2" xfId="0" applyNumberFormat="1" applyFont="1" applyBorder="1" applyAlignment="1">
      <alignment horizontal="center" vertical="center"/>
    </xf>
    <xf numFmtId="172" fontId="4" fillId="0" borderId="3" xfId="0" applyNumberFormat="1" applyFont="1" applyBorder="1" applyAlignment="1">
      <alignment horizontal="center" vertical="center"/>
    </xf>
    <xf numFmtId="172" fontId="4" fillId="0" borderId="2" xfId="1" applyNumberFormat="1" applyFont="1" applyFill="1" applyBorder="1" applyAlignment="1">
      <alignment horizontal="center" vertical="center"/>
    </xf>
    <xf numFmtId="172" fontId="4" fillId="0" borderId="3" xfId="1" applyNumberFormat="1" applyFont="1" applyFill="1" applyBorder="1" applyAlignment="1">
      <alignment horizontal="center" vertical="center"/>
    </xf>
    <xf numFmtId="172" fontId="4" fillId="0" borderId="2" xfId="0" applyNumberFormat="1" applyFont="1" applyBorder="1" applyAlignment="1">
      <alignment horizontal="center"/>
    </xf>
    <xf numFmtId="172" fontId="4" fillId="0" borderId="3" xfId="0" applyNumberFormat="1" applyFont="1" applyBorder="1" applyAlignment="1">
      <alignment horizontal="center"/>
    </xf>
    <xf numFmtId="0" fontId="4" fillId="0" borderId="4" xfId="0" applyFont="1" applyBorder="1" applyAlignment="1">
      <alignment horizontal="center" wrapText="1"/>
    </xf>
    <xf numFmtId="0" fontId="4" fillId="0" borderId="9" xfId="0" applyFont="1" applyBorder="1" applyAlignment="1">
      <alignment horizontal="center"/>
    </xf>
    <xf numFmtId="0" fontId="180" fillId="0" borderId="2" xfId="0" applyFont="1" applyBorder="1" applyAlignment="1">
      <alignment horizontal="left" vertical="center" wrapText="1"/>
    </xf>
    <xf numFmtId="0" fontId="180" fillId="0" borderId="3" xfId="0" applyFont="1" applyBorder="1" applyAlignment="1">
      <alignment horizontal="left" vertical="center" wrapText="1"/>
    </xf>
    <xf numFmtId="0" fontId="174" fillId="103" borderId="0" xfId="0" applyFont="1" applyFill="1" applyAlignment="1">
      <alignment horizontal="left" vertical="center"/>
    </xf>
    <xf numFmtId="0" fontId="180" fillId="0" borderId="4" xfId="0" applyFont="1" applyBorder="1" applyAlignment="1">
      <alignment horizontal="center" vertical="center" wrapText="1"/>
    </xf>
    <xf numFmtId="0" fontId="180" fillId="0" borderId="3" xfId="0" applyFont="1" applyBorder="1" applyAlignment="1">
      <alignment horizontal="center" vertical="center" wrapText="1"/>
    </xf>
    <xf numFmtId="0" fontId="180" fillId="101" borderId="12" xfId="6" applyFont="1" applyFill="1" applyBorder="1" applyAlignment="1">
      <alignment horizontal="left" vertical="center"/>
    </xf>
    <xf numFmtId="0" fontId="180" fillId="101" borderId="1" xfId="6" applyFont="1" applyFill="1" applyBorder="1" applyAlignment="1">
      <alignment horizontal="center" vertical="center"/>
    </xf>
    <xf numFmtId="0" fontId="4" fillId="101" borderId="2" xfId="0" applyFont="1" applyFill="1" applyBorder="1" applyAlignment="1">
      <alignment horizontal="center"/>
    </xf>
    <xf numFmtId="0" fontId="4" fillId="101" borderId="4" xfId="0" applyFont="1" applyFill="1" applyBorder="1" applyAlignment="1">
      <alignment horizontal="center"/>
    </xf>
    <xf numFmtId="0" fontId="4" fillId="0" borderId="1" xfId="0" applyFont="1" applyBorder="1" applyAlignment="1">
      <alignment horizontal="center"/>
    </xf>
    <xf numFmtId="0" fontId="180" fillId="105" borderId="1" xfId="0" applyFont="1" applyFill="1" applyBorder="1" applyAlignment="1">
      <alignment horizontal="center" vertical="center" wrapText="1"/>
    </xf>
    <xf numFmtId="0" fontId="180" fillId="101" borderId="1" xfId="8149" applyFont="1" applyFill="1" applyBorder="1" applyAlignment="1">
      <alignment horizontal="center" vertical="center"/>
    </xf>
    <xf numFmtId="0" fontId="180" fillId="101" borderId="12" xfId="8149" applyFont="1" applyFill="1" applyBorder="1" applyAlignment="1">
      <alignment horizontal="left" vertical="center"/>
    </xf>
    <xf numFmtId="0" fontId="183" fillId="101" borderId="9" xfId="8149" applyFont="1" applyFill="1" applyBorder="1" applyAlignment="1">
      <alignment horizontal="left" vertical="top" wrapText="1"/>
    </xf>
    <xf numFmtId="0" fontId="183" fillId="101" borderId="7" xfId="8149" applyFont="1" applyFill="1" applyBorder="1" applyAlignment="1">
      <alignment horizontal="left" vertical="top" wrapText="1"/>
    </xf>
    <xf numFmtId="0" fontId="183" fillId="101" borderId="11" xfId="8149" applyFont="1" applyFill="1" applyBorder="1" applyAlignment="1">
      <alignment horizontal="left" vertical="top" wrapText="1"/>
    </xf>
    <xf numFmtId="0" fontId="4" fillId="2" borderId="0" xfId="0" applyFont="1" applyFill="1" applyAlignment="1">
      <alignment horizontal="left" wrapText="1"/>
    </xf>
    <xf numFmtId="0" fontId="169" fillId="101" borderId="13" xfId="0" applyFont="1" applyFill="1" applyBorder="1" applyAlignment="1">
      <alignment horizontal="center"/>
    </xf>
    <xf numFmtId="0" fontId="169" fillId="101" borderId="9" xfId="0" applyFont="1" applyFill="1" applyBorder="1" applyAlignment="1">
      <alignment horizontal="center"/>
    </xf>
    <xf numFmtId="0" fontId="175" fillId="101" borderId="13" xfId="0" applyFont="1" applyFill="1" applyBorder="1" applyAlignment="1">
      <alignment horizontal="left"/>
    </xf>
    <xf numFmtId="0" fontId="175" fillId="101" borderId="10" xfId="0" applyFont="1" applyFill="1" applyBorder="1" applyAlignment="1">
      <alignment horizontal="left"/>
    </xf>
    <xf numFmtId="0" fontId="178" fillId="101" borderId="9" xfId="0" applyFont="1" applyFill="1" applyBorder="1" applyAlignment="1">
      <alignment horizontal="left"/>
    </xf>
    <xf numFmtId="0" fontId="178" fillId="101" borderId="7" xfId="0" applyFont="1" applyFill="1" applyBorder="1" applyAlignment="1">
      <alignment horizontal="left"/>
    </xf>
    <xf numFmtId="173" fontId="4" fillId="5" borderId="12" xfId="1" applyNumberFormat="1" applyFont="1" applyFill="1" applyBorder="1" applyAlignment="1">
      <alignment horizontal="center" vertical="center"/>
    </xf>
    <xf numFmtId="173" fontId="4" fillId="5" borderId="6" xfId="1" applyNumberFormat="1" applyFont="1" applyFill="1" applyBorder="1" applyAlignment="1">
      <alignment horizontal="center" vertical="center"/>
    </xf>
    <xf numFmtId="232" fontId="4" fillId="5" borderId="13" xfId="1" applyNumberFormat="1" applyFont="1" applyFill="1" applyBorder="1" applyAlignment="1">
      <alignment horizontal="center" vertical="center"/>
    </xf>
    <xf numFmtId="232" fontId="4" fillId="5" borderId="10" xfId="1" applyNumberFormat="1" applyFont="1" applyFill="1" applyBorder="1" applyAlignment="1">
      <alignment horizontal="center" vertical="center"/>
    </xf>
    <xf numFmtId="232" fontId="4" fillId="5" borderId="14" xfId="1" applyNumberFormat="1" applyFont="1" applyFill="1" applyBorder="1" applyAlignment="1">
      <alignment horizontal="center" vertical="center"/>
    </xf>
    <xf numFmtId="232" fontId="4" fillId="5" borderId="8" xfId="1" applyNumberFormat="1" applyFont="1" applyFill="1" applyBorder="1" applyAlignment="1">
      <alignment horizontal="center" vertical="center"/>
    </xf>
    <xf numFmtId="232" fontId="4" fillId="5" borderId="0" xfId="1" applyNumberFormat="1" applyFont="1" applyFill="1" applyBorder="1" applyAlignment="1">
      <alignment horizontal="center" vertical="center"/>
    </xf>
    <xf numFmtId="232" fontId="4" fillId="5" borderId="59" xfId="1" applyNumberFormat="1" applyFont="1" applyFill="1" applyBorder="1" applyAlignment="1">
      <alignment horizontal="center" vertical="center"/>
    </xf>
    <xf numFmtId="0" fontId="4" fillId="0" borderId="10" xfId="0" applyFont="1" applyBorder="1" applyAlignment="1">
      <alignment horizontal="center"/>
    </xf>
    <xf numFmtId="0" fontId="4" fillId="0" borderId="7" xfId="0" applyFont="1" applyBorder="1" applyAlignment="1">
      <alignment horizontal="center"/>
    </xf>
    <xf numFmtId="0" fontId="16" fillId="2" borderId="0" xfId="9" applyFill="1" applyAlignment="1">
      <alignment horizontal="left" wrapText="1"/>
    </xf>
    <xf numFmtId="0" fontId="14" fillId="0" borderId="4" xfId="4" applyFill="1" applyBorder="1" applyAlignment="1">
      <alignment horizontal="center" vertical="center" wrapText="1"/>
    </xf>
    <xf numFmtId="0" fontId="14" fillId="0" borderId="3" xfId="4" applyFill="1" applyBorder="1" applyAlignment="1">
      <alignment horizontal="center" vertical="center" wrapText="1"/>
    </xf>
    <xf numFmtId="0" fontId="4" fillId="0" borderId="4" xfId="0" applyFont="1" applyBorder="1" applyAlignment="1">
      <alignment horizontal="center" vertical="center"/>
    </xf>
    <xf numFmtId="14" fontId="1" fillId="0" borderId="1" xfId="0" applyNumberFormat="1" applyFont="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vertical="center"/>
    </xf>
    <xf numFmtId="49" fontId="1" fillId="0" borderId="1" xfId="0" quotePrefix="1" applyNumberFormat="1" applyFont="1" applyBorder="1" applyAlignment="1">
      <alignment wrapText="1"/>
    </xf>
    <xf numFmtId="0" fontId="1" fillId="5" borderId="1" xfId="0" applyFont="1" applyFill="1" applyBorder="1" applyAlignment="1">
      <alignment vertical="center"/>
    </xf>
    <xf numFmtId="14" fontId="1" fillId="5" borderId="1" xfId="0" applyNumberFormat="1" applyFont="1" applyFill="1" applyBorder="1" applyAlignment="1">
      <alignment horizontal="left" vertical="center"/>
    </xf>
    <xf numFmtId="49" fontId="1" fillId="5" borderId="1" xfId="0" quotePrefix="1" applyNumberFormat="1" applyFont="1" applyFill="1" applyBorder="1" applyAlignment="1">
      <alignment wrapText="1"/>
    </xf>
    <xf numFmtId="0" fontId="1" fillId="0" borderId="1" xfId="0" applyFont="1" applyBorder="1"/>
  </cellXfs>
  <cellStyles count="8401">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 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8534</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4.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4.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october-2024/" TargetMode="External"/><Relationship Id="rId1" Type="http://schemas.openxmlformats.org/officeDocument/2006/relationships/hyperlink" Target="https://obr.uk/efo/economic-and-fiscal-outlook-october-2024/" TargetMode="External"/><Relationship Id="rId6" Type="http://schemas.openxmlformats.org/officeDocument/2006/relationships/vmlDrawing" Target="../drawings/vmlDrawing5.vml"/><Relationship Id="rId5" Type="http://schemas.openxmlformats.org/officeDocument/2006/relationships/printerSettings" Target="../printerSettings/printerSettings11.bin"/><Relationship Id="rId4" Type="http://schemas.openxmlformats.org/officeDocument/2006/relationships/hyperlink" Target="https://assets.publishing.service.gov.uk/government/uploads/system/uploads/attachment_data/file/1065825/eco4-final-i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elexon.com/what-we-do/what-we-manage/network-charging-compensation-scheme/suppliers/" TargetMode="External"/><Relationship Id="rId2" Type="http://schemas.openxmlformats.org/officeDocument/2006/relationships/hyperlink" Target="https://www.lowcarboncontracts.uk/resources/scheme-dashboards/cfd-daily-levy-rates/" TargetMode="External"/><Relationship Id="rId1" Type="http://schemas.openxmlformats.org/officeDocument/2006/relationships/hyperlink" Target="https://www.elexon.com/what-we-do/what-we-manage/network-charging-compensation-scheme/estimated-levy-fund/"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publications/renewables-obligation-ro-buy-out-price-mutualisation-threshold-and-mutualisation-ceilings-2024-2025" TargetMode="External"/><Relationship Id="rId6" Type="http://schemas.openxmlformats.org/officeDocument/2006/relationships/vmlDrawing" Target="../drawings/vmlDrawing3.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34"/>
  <sheetViews>
    <sheetView tabSelected="1" zoomScaleNormal="100" workbookViewId="0"/>
  </sheetViews>
  <sheetFormatPr defaultColWidth="0" defaultRowHeight="13.5" zeroHeight="1"/>
  <cols>
    <col min="1" max="1" width="15.625" customWidth="1"/>
    <col min="2" max="2" width="19.125" customWidth="1"/>
    <col min="3" max="3" width="15.625" customWidth="1"/>
    <col min="4" max="4" width="146.625" customWidth="1"/>
    <col min="5" max="5" width="8.875" customWidth="1"/>
    <col min="6" max="10" width="0" hidden="1" customWidth="1"/>
    <col min="11" max="16384" width="8.875" hidden="1"/>
  </cols>
  <sheetData>
    <row r="1" spans="1:10" ht="57" customHeight="1">
      <c r="A1" t="s">
        <v>0</v>
      </c>
      <c r="D1" s="14"/>
      <c r="E1" s="14"/>
    </row>
    <row r="2" spans="1:10" ht="14.45">
      <c r="A2" s="7"/>
      <c r="B2" s="7"/>
      <c r="C2" s="7"/>
      <c r="D2" s="7"/>
      <c r="E2" s="7"/>
      <c r="F2" s="7"/>
      <c r="G2" s="7"/>
      <c r="H2" s="7"/>
      <c r="I2" s="7"/>
    </row>
    <row r="3" spans="1:10" s="14" customFormat="1" ht="18.600000000000001">
      <c r="A3" s="7"/>
      <c r="B3" s="140" t="s">
        <v>1</v>
      </c>
      <c r="C3" s="7"/>
      <c r="D3" s="7"/>
      <c r="E3" s="7"/>
      <c r="F3" s="7"/>
      <c r="G3" s="7"/>
      <c r="H3" s="7"/>
      <c r="I3" s="7"/>
      <c r="J3"/>
    </row>
    <row r="4" spans="1:10" s="14" customFormat="1" ht="14.4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4.45">
      <c r="B6" s="286" t="s">
        <v>5</v>
      </c>
      <c r="C6" s="489">
        <v>43349</v>
      </c>
      <c r="D6" s="490" t="s">
        <v>6</v>
      </c>
      <c r="E6" s="7"/>
      <c r="F6" s="7"/>
      <c r="G6" s="7"/>
      <c r="H6" s="7"/>
      <c r="I6" s="7"/>
      <c r="J6" s="7"/>
    </row>
    <row r="7" spans="1:10" s="14" customFormat="1" ht="152.25" customHeight="1">
      <c r="B7" s="142" t="s">
        <v>7</v>
      </c>
      <c r="C7" s="489">
        <v>43410</v>
      </c>
      <c r="D7" s="325" t="s">
        <v>8</v>
      </c>
      <c r="E7" s="7"/>
      <c r="F7" s="7"/>
      <c r="G7" s="7"/>
      <c r="H7" s="7"/>
      <c r="I7" s="7"/>
      <c r="J7" s="7"/>
    </row>
    <row r="8" spans="1:10" s="14" customFormat="1" ht="43.5">
      <c r="B8" s="491" t="s">
        <v>9</v>
      </c>
      <c r="C8" s="489">
        <v>43138</v>
      </c>
      <c r="D8" s="492" t="s">
        <v>10</v>
      </c>
      <c r="E8" s="7"/>
      <c r="F8" s="7"/>
      <c r="G8" s="7"/>
      <c r="H8" s="7"/>
      <c r="I8" s="7"/>
      <c r="J8" s="7"/>
    </row>
    <row r="9" spans="1:10" s="14" customFormat="1" ht="43.5">
      <c r="B9" s="491" t="s">
        <v>11</v>
      </c>
      <c r="C9" s="489">
        <v>43684</v>
      </c>
      <c r="D9" s="492" t="s">
        <v>12</v>
      </c>
      <c r="E9" s="7"/>
      <c r="F9" s="7"/>
      <c r="G9" s="7"/>
      <c r="H9" s="7"/>
      <c r="I9" s="7"/>
      <c r="J9" s="7"/>
    </row>
    <row r="10" spans="1:10" s="14" customFormat="1" ht="101.45">
      <c r="B10" s="491" t="s">
        <v>13</v>
      </c>
      <c r="C10" s="489">
        <v>43868</v>
      </c>
      <c r="D10" s="325" t="s">
        <v>14</v>
      </c>
      <c r="E10" s="7"/>
      <c r="F10" s="7"/>
      <c r="G10" s="7"/>
      <c r="H10" s="7"/>
      <c r="I10" s="7"/>
      <c r="J10" s="7"/>
    </row>
    <row r="11" spans="1:10" s="14" customFormat="1" ht="57.95">
      <c r="B11" s="491" t="s">
        <v>15</v>
      </c>
      <c r="C11" s="489">
        <v>44048</v>
      </c>
      <c r="D11" s="492" t="s">
        <v>16</v>
      </c>
      <c r="E11" s="7"/>
      <c r="F11" s="7"/>
      <c r="G11" s="7"/>
      <c r="H11" s="7"/>
      <c r="I11" s="7"/>
      <c r="J11" s="7"/>
    </row>
    <row r="12" spans="1:10" s="14" customFormat="1" ht="43.5">
      <c r="B12" s="491" t="s">
        <v>17</v>
      </c>
      <c r="C12" s="489">
        <v>44050</v>
      </c>
      <c r="D12" s="492" t="s">
        <v>18</v>
      </c>
      <c r="E12" s="7"/>
      <c r="F12" s="7"/>
      <c r="G12" s="7"/>
      <c r="H12" s="7"/>
      <c r="I12" s="7"/>
      <c r="J12" s="7"/>
    </row>
    <row r="13" spans="1:10" s="14" customFormat="1" ht="101.45">
      <c r="B13" s="491" t="s">
        <v>19</v>
      </c>
      <c r="C13" s="489">
        <v>44160</v>
      </c>
      <c r="D13" s="492" t="s">
        <v>20</v>
      </c>
      <c r="E13" s="7"/>
      <c r="F13" s="7"/>
      <c r="G13" s="7"/>
      <c r="H13" s="7"/>
      <c r="I13" s="7"/>
      <c r="J13" s="7"/>
    </row>
    <row r="14" spans="1:10" s="14" customFormat="1" ht="14.45">
      <c r="B14" s="491" t="s">
        <v>21</v>
      </c>
      <c r="C14" s="489">
        <v>44229</v>
      </c>
      <c r="D14" s="492" t="s">
        <v>22</v>
      </c>
      <c r="E14" s="7"/>
      <c r="F14" s="7"/>
      <c r="G14" s="7"/>
      <c r="H14" s="7"/>
      <c r="I14" s="7"/>
      <c r="J14" s="7"/>
    </row>
    <row r="15" spans="1:10" s="14" customFormat="1" ht="43.5">
      <c r="B15" s="491" t="s">
        <v>23</v>
      </c>
      <c r="C15" s="489">
        <v>44232</v>
      </c>
      <c r="D15" s="492" t="s">
        <v>24</v>
      </c>
      <c r="E15" s="7"/>
      <c r="F15" s="7"/>
      <c r="G15" s="7"/>
      <c r="H15" s="7"/>
      <c r="I15" s="7"/>
      <c r="J15" s="7"/>
    </row>
    <row r="16" spans="1:10" s="14" customFormat="1" ht="29.1">
      <c r="B16" s="491" t="s">
        <v>25</v>
      </c>
      <c r="C16" s="489">
        <v>44414</v>
      </c>
      <c r="D16" s="492" t="s">
        <v>26</v>
      </c>
      <c r="E16" s="7"/>
      <c r="F16" s="7"/>
      <c r="G16" s="7"/>
      <c r="H16" s="7"/>
      <c r="I16" s="7"/>
      <c r="J16" s="7"/>
    </row>
    <row r="17" spans="1:10" s="14" customFormat="1" ht="29.1">
      <c r="B17" s="493" t="s">
        <v>27</v>
      </c>
      <c r="C17" s="494">
        <v>44596</v>
      </c>
      <c r="D17" s="495" t="s">
        <v>28</v>
      </c>
      <c r="E17" s="7"/>
      <c r="F17" s="7"/>
      <c r="G17" s="7"/>
      <c r="H17" s="7"/>
      <c r="I17" s="7"/>
      <c r="J17" s="7"/>
    </row>
    <row r="18" spans="1:10" s="14" customFormat="1" ht="14.45">
      <c r="B18" s="287" t="s">
        <v>29</v>
      </c>
      <c r="C18" s="289">
        <v>44696</v>
      </c>
      <c r="D18" s="241" t="s">
        <v>30</v>
      </c>
      <c r="E18" s="7"/>
      <c r="F18" s="7"/>
      <c r="G18" s="7"/>
      <c r="H18" s="7"/>
      <c r="I18" s="7"/>
      <c r="J18" s="7"/>
    </row>
    <row r="19" spans="1:10" s="14" customFormat="1" ht="14.45">
      <c r="A19" s="7"/>
      <c r="B19" s="287" t="s">
        <v>31</v>
      </c>
      <c r="C19" s="289">
        <v>44777</v>
      </c>
      <c r="D19" s="241" t="s">
        <v>32</v>
      </c>
      <c r="E19" s="7"/>
      <c r="F19" s="7"/>
      <c r="G19" s="7"/>
      <c r="H19" s="7"/>
      <c r="I19" s="7"/>
      <c r="J19"/>
    </row>
    <row r="20" spans="1:10" s="14" customFormat="1" ht="14.45">
      <c r="A20" s="7"/>
      <c r="B20" s="287" t="s">
        <v>33</v>
      </c>
      <c r="C20" s="289">
        <v>44799</v>
      </c>
      <c r="D20" s="241" t="s">
        <v>34</v>
      </c>
      <c r="E20" s="7"/>
      <c r="F20" s="7"/>
      <c r="G20" s="7"/>
      <c r="H20" s="7"/>
      <c r="I20" s="7"/>
      <c r="J20"/>
    </row>
    <row r="21" spans="1:10" s="14" customFormat="1" ht="101.45">
      <c r="A21" s="7"/>
      <c r="B21" s="287" t="s">
        <v>35</v>
      </c>
      <c r="C21" s="289">
        <v>44972</v>
      </c>
      <c r="D21" s="241" t="s">
        <v>36</v>
      </c>
      <c r="E21" s="7"/>
      <c r="F21" s="7"/>
      <c r="G21" s="7"/>
      <c r="H21" s="7"/>
      <c r="I21" s="7"/>
      <c r="J21"/>
    </row>
    <row r="22" spans="1:10" s="14" customFormat="1" ht="57.95">
      <c r="A22" s="7"/>
      <c r="B22" s="288" t="s">
        <v>37</v>
      </c>
      <c r="C22" s="290">
        <v>45009</v>
      </c>
      <c r="D22" s="285" t="s">
        <v>38</v>
      </c>
      <c r="E22" s="7"/>
      <c r="F22" s="7"/>
      <c r="G22" s="7"/>
      <c r="H22" s="7"/>
      <c r="I22" s="7"/>
      <c r="J22"/>
    </row>
    <row r="23" spans="1:10" s="14" customFormat="1" ht="14.45">
      <c r="A23" s="7"/>
      <c r="B23" s="291" t="s">
        <v>39</v>
      </c>
      <c r="C23" s="292">
        <v>45071</v>
      </c>
      <c r="D23" s="496" t="s">
        <v>40</v>
      </c>
      <c r="E23" s="7"/>
      <c r="F23" s="7"/>
      <c r="G23" s="7"/>
      <c r="H23" s="7"/>
      <c r="I23" s="7"/>
      <c r="J23"/>
    </row>
    <row r="24" spans="1:10" s="14" customFormat="1" ht="43.5">
      <c r="A24" s="7"/>
      <c r="B24" s="291" t="s">
        <v>41</v>
      </c>
      <c r="C24" s="292">
        <v>45163</v>
      </c>
      <c r="D24" s="325" t="s">
        <v>42</v>
      </c>
      <c r="E24" s="7"/>
      <c r="F24" s="7"/>
      <c r="G24" s="7"/>
      <c r="H24" s="7"/>
      <c r="I24" s="7"/>
      <c r="J24"/>
    </row>
    <row r="25" spans="1:10" s="14" customFormat="1" ht="87">
      <c r="A25" s="7"/>
      <c r="B25" s="291" t="s">
        <v>43</v>
      </c>
      <c r="C25" s="292">
        <v>45345</v>
      </c>
      <c r="D25" s="325" t="s">
        <v>44</v>
      </c>
      <c r="E25" s="7"/>
      <c r="F25" s="7"/>
      <c r="G25" s="7"/>
      <c r="H25" s="7"/>
      <c r="I25" s="7"/>
      <c r="J25"/>
    </row>
    <row r="26" spans="1:10" s="14" customFormat="1" ht="29.1">
      <c r="A26" s="7"/>
      <c r="B26" s="291" t="s">
        <v>45</v>
      </c>
      <c r="C26" s="292">
        <v>45527</v>
      </c>
      <c r="D26" s="325" t="s">
        <v>46</v>
      </c>
      <c r="E26" s="7"/>
      <c r="F26" s="7"/>
      <c r="G26" s="7"/>
      <c r="H26" s="7"/>
      <c r="I26" s="7"/>
      <c r="J26"/>
    </row>
    <row r="27" spans="1:10" s="14" customFormat="1" ht="101.45">
      <c r="A27" s="7"/>
      <c r="B27" s="291" t="s">
        <v>47</v>
      </c>
      <c r="C27" s="292">
        <v>45713</v>
      </c>
      <c r="D27" s="325" t="s">
        <v>48</v>
      </c>
      <c r="E27" s="7"/>
      <c r="F27" s="7"/>
      <c r="G27" s="7"/>
      <c r="H27" s="7"/>
      <c r="I27" s="7"/>
      <c r="J27"/>
    </row>
    <row r="28" spans="1:10" s="14" customFormat="1" ht="43.5">
      <c r="B28" s="291" t="s">
        <v>49</v>
      </c>
      <c r="C28" s="292">
        <v>45896</v>
      </c>
      <c r="D28" s="325" t="s">
        <v>50</v>
      </c>
      <c r="E28" s="7"/>
      <c r="F28" s="7"/>
      <c r="G28" s="7"/>
      <c r="H28" s="7"/>
      <c r="I28" s="7"/>
      <c r="J28"/>
    </row>
    <row r="29" spans="1:10" ht="14.45" hidden="1">
      <c r="A29" s="14"/>
      <c r="B29" s="14"/>
      <c r="C29" s="14"/>
      <c r="D29" s="14"/>
      <c r="E29" s="7"/>
      <c r="F29" s="7"/>
      <c r="G29" s="7"/>
      <c r="H29" s="7"/>
      <c r="I29" s="7"/>
    </row>
    <row r="30" spans="1:10" ht="14.45" hidden="1">
      <c r="A30" s="14"/>
      <c r="B30" s="14"/>
      <c r="C30" s="14"/>
      <c r="D30" s="14"/>
      <c r="E30" s="7"/>
      <c r="F30" s="7"/>
      <c r="G30" s="7"/>
      <c r="H30" s="7"/>
      <c r="I30" s="7"/>
    </row>
    <row r="31" spans="1:10" ht="14.45" hidden="1">
      <c r="A31" s="14"/>
      <c r="B31" s="14"/>
      <c r="C31" s="14"/>
      <c r="D31" s="14"/>
      <c r="E31" s="7"/>
      <c r="F31" s="7"/>
      <c r="G31" s="7"/>
      <c r="H31" s="7"/>
      <c r="I31" s="7"/>
    </row>
    <row r="32" spans="1:10" ht="14.45" hidden="1">
      <c r="A32" s="14"/>
      <c r="B32" s="14"/>
      <c r="C32" s="14"/>
      <c r="D32" s="14"/>
      <c r="E32" s="7"/>
      <c r="F32" s="7"/>
      <c r="G32" s="7"/>
      <c r="H32" s="7"/>
      <c r="I32" s="7"/>
    </row>
    <row r="33" spans="1:4" hidden="1">
      <c r="A33" s="14"/>
      <c r="B33" s="14"/>
      <c r="C33" s="14"/>
      <c r="D33" s="14"/>
    </row>
    <row r="34" spans="1:4">
      <c r="A34" s="14"/>
      <c r="B34" s="14"/>
      <c r="C34" s="14"/>
      <c r="D34" s="14"/>
    </row>
  </sheetData>
  <phoneticPr fontId="187"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3.5" zeroHeight="1"/>
  <cols>
    <col min="1" max="1" width="3" customWidth="1"/>
    <col min="2" max="3" width="30.5" customWidth="1"/>
    <col min="4" max="4" width="36" customWidth="1"/>
    <col min="5" max="5" width="12.125" customWidth="1"/>
    <col min="6" max="6" width="25.5" customWidth="1"/>
    <col min="7" max="7" width="1.5" customWidth="1"/>
    <col min="8" max="15" width="15.625" customWidth="1"/>
    <col min="16" max="16" width="1.5" customWidth="1"/>
    <col min="17" max="27" width="15.625" customWidth="1"/>
    <col min="28" max="29" width="9" customWidth="1"/>
    <col min="16383" max="16384" width="9" hidden="1"/>
  </cols>
  <sheetData>
    <row r="1" spans="1:30" s="2" customFormat="1" ht="12.75" customHeight="1">
      <c r="F1" s="39"/>
    </row>
    <row r="2" spans="1:30" s="2" customFormat="1" ht="18.75" customHeight="1">
      <c r="B2" s="40" t="s">
        <v>315</v>
      </c>
      <c r="C2" s="40"/>
      <c r="D2" s="40"/>
      <c r="F2" s="39"/>
    </row>
    <row r="3" spans="1:30" s="2" customFormat="1" ht="42" customHeight="1">
      <c r="B3" s="402" t="s">
        <v>316</v>
      </c>
      <c r="C3" s="402"/>
      <c r="D3" s="402"/>
      <c r="E3" s="402"/>
      <c r="F3" s="402"/>
      <c r="G3" s="402"/>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43" t="s">
        <v>51</v>
      </c>
      <c r="C6" s="400" t="s">
        <v>67</v>
      </c>
      <c r="D6" s="401" t="s">
        <v>300</v>
      </c>
      <c r="E6" s="400" t="s">
        <v>105</v>
      </c>
      <c r="F6" s="360"/>
      <c r="G6" s="28"/>
      <c r="H6" s="374" t="s">
        <v>106</v>
      </c>
      <c r="I6" s="375"/>
      <c r="J6" s="375"/>
      <c r="K6" s="375"/>
      <c r="L6" s="375"/>
      <c r="M6" s="375"/>
      <c r="N6" s="375"/>
      <c r="O6" s="376"/>
      <c r="P6" s="136"/>
      <c r="Q6" s="408" t="s">
        <v>107</v>
      </c>
      <c r="R6" s="409"/>
      <c r="S6" s="409"/>
      <c r="T6" s="409"/>
      <c r="U6" s="409"/>
      <c r="V6" s="409"/>
      <c r="W6" s="409"/>
      <c r="X6" s="409"/>
      <c r="Y6" s="409"/>
      <c r="Z6" s="409"/>
      <c r="AA6" s="410"/>
      <c r="AB6" s="14"/>
      <c r="AC6" s="14"/>
      <c r="AD6" s="14"/>
    </row>
    <row r="7" spans="1:30" ht="12.75" customHeight="1">
      <c r="A7" s="14"/>
      <c r="B7" s="343"/>
      <c r="C7" s="400"/>
      <c r="D7" s="401"/>
      <c r="E7" s="400"/>
      <c r="F7" s="360"/>
      <c r="G7" s="28"/>
      <c r="H7" s="344" t="s">
        <v>108</v>
      </c>
      <c r="I7" s="345"/>
      <c r="J7" s="345"/>
      <c r="K7" s="345"/>
      <c r="L7" s="345"/>
      <c r="M7" s="345"/>
      <c r="N7" s="345"/>
      <c r="O7" s="346"/>
      <c r="P7" s="136"/>
      <c r="Q7" s="411" t="s">
        <v>109</v>
      </c>
      <c r="R7" s="412"/>
      <c r="S7" s="412"/>
      <c r="T7" s="412"/>
      <c r="U7" s="412"/>
      <c r="V7" s="412"/>
      <c r="W7" s="412"/>
      <c r="X7" s="412"/>
      <c r="Y7" s="412"/>
      <c r="Z7" s="412"/>
      <c r="AA7" s="413"/>
      <c r="AB7" s="14"/>
      <c r="AC7" s="14"/>
      <c r="AD7" s="14"/>
    </row>
    <row r="8" spans="1:30" s="14" customFormat="1" ht="25.5" customHeight="1">
      <c r="B8" s="343"/>
      <c r="C8" s="400"/>
      <c r="D8" s="401"/>
      <c r="E8" s="400"/>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9" t="s">
        <v>264</v>
      </c>
      <c r="Z8" s="29" t="s">
        <v>265</v>
      </c>
      <c r="AA8" s="29" t="s">
        <v>146</v>
      </c>
    </row>
    <row r="9" spans="1:30" s="14" customFormat="1" ht="12.75" customHeight="1">
      <c r="B9" s="343"/>
      <c r="C9" s="400"/>
      <c r="D9" s="401"/>
      <c r="E9" s="400"/>
      <c r="F9" s="53" t="s">
        <v>175</v>
      </c>
      <c r="G9" s="28"/>
      <c r="H9" s="31" t="s">
        <v>176</v>
      </c>
      <c r="I9" s="31" t="s">
        <v>177</v>
      </c>
      <c r="J9" s="31" t="s">
        <v>178</v>
      </c>
      <c r="K9" s="31" t="s">
        <v>179</v>
      </c>
      <c r="L9" s="31" t="s">
        <v>180</v>
      </c>
      <c r="M9" s="32" t="s">
        <v>181</v>
      </c>
      <c r="N9" s="31" t="s">
        <v>182</v>
      </c>
      <c r="O9" s="31" t="s">
        <v>183</v>
      </c>
      <c r="P9" s="28"/>
      <c r="Q9" s="31" t="s">
        <v>184</v>
      </c>
      <c r="R9" s="31" t="s">
        <v>185</v>
      </c>
      <c r="S9" s="31" t="s">
        <v>186</v>
      </c>
      <c r="T9" s="36" t="s">
        <v>187</v>
      </c>
      <c r="U9" s="31" t="s">
        <v>188</v>
      </c>
      <c r="V9" s="31" t="s">
        <v>189</v>
      </c>
      <c r="W9" s="31" t="s">
        <v>190</v>
      </c>
      <c r="X9" s="31" t="s">
        <v>191</v>
      </c>
      <c r="Y9" s="31" t="s">
        <v>192</v>
      </c>
      <c r="Z9" s="31" t="s">
        <v>194</v>
      </c>
      <c r="AA9" s="31" t="s">
        <v>196</v>
      </c>
    </row>
    <row r="10" spans="1:30" s="14" customFormat="1" ht="12.75" customHeight="1">
      <c r="B10" s="343"/>
      <c r="C10" s="400"/>
      <c r="D10" s="401"/>
      <c r="E10" s="400"/>
      <c r="F10" s="54" t="s">
        <v>317</v>
      </c>
      <c r="G10" s="28"/>
      <c r="H10" s="29" t="s">
        <v>226</v>
      </c>
      <c r="I10" s="29" t="s">
        <v>226</v>
      </c>
      <c r="J10" s="29" t="s">
        <v>227</v>
      </c>
      <c r="K10" s="29" t="s">
        <v>227</v>
      </c>
      <c r="L10" s="29" t="s">
        <v>228</v>
      </c>
      <c r="M10" s="30" t="s">
        <v>228</v>
      </c>
      <c r="N10" s="29" t="s">
        <v>229</v>
      </c>
      <c r="O10" s="29" t="s">
        <v>229</v>
      </c>
      <c r="P10" s="28"/>
      <c r="Q10" s="29" t="s">
        <v>230</v>
      </c>
      <c r="R10" s="29" t="s">
        <v>231</v>
      </c>
      <c r="S10" s="29" t="s">
        <v>231</v>
      </c>
      <c r="T10" s="35" t="s">
        <v>232</v>
      </c>
      <c r="U10" s="29" t="s">
        <v>232</v>
      </c>
      <c r="V10" s="29" t="s">
        <v>233</v>
      </c>
      <c r="W10" s="29" t="s">
        <v>233</v>
      </c>
      <c r="X10" s="29" t="s">
        <v>234</v>
      </c>
      <c r="Y10" s="29" t="s">
        <v>234</v>
      </c>
      <c r="Z10" s="29" t="s">
        <v>235</v>
      </c>
      <c r="AA10" s="29" t="s">
        <v>235</v>
      </c>
    </row>
    <row r="11" spans="1:30" s="14" customFormat="1">
      <c r="B11" s="385" t="s">
        <v>79</v>
      </c>
      <c r="C11" s="386"/>
      <c r="D11" s="386"/>
      <c r="E11" s="386"/>
      <c r="F11" s="386"/>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318</v>
      </c>
      <c r="C12" s="26"/>
      <c r="D12" s="202" t="s">
        <v>319</v>
      </c>
      <c r="E12" s="3" t="s">
        <v>320</v>
      </c>
      <c r="F12" s="403"/>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321</v>
      </c>
      <c r="C13" s="26" t="s">
        <v>322</v>
      </c>
      <c r="D13" s="81" t="s">
        <v>323</v>
      </c>
      <c r="E13" s="3" t="s">
        <v>324</v>
      </c>
      <c r="F13" s="404"/>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325</v>
      </c>
      <c r="C14" s="26" t="s">
        <v>326</v>
      </c>
      <c r="D14" s="81" t="s">
        <v>327</v>
      </c>
      <c r="E14" s="3" t="s">
        <v>324</v>
      </c>
      <c r="F14" s="404"/>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3.1">
      <c r="B15" s="26" t="s">
        <v>328</v>
      </c>
      <c r="C15" s="26"/>
      <c r="D15" s="81" t="s">
        <v>329</v>
      </c>
      <c r="E15" s="3" t="s">
        <v>312</v>
      </c>
      <c r="F15" s="405"/>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385" t="s">
        <v>75</v>
      </c>
      <c r="C16" s="386"/>
      <c r="D16" s="386"/>
      <c r="E16" s="386"/>
      <c r="F16" s="386"/>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397" t="s">
        <v>330</v>
      </c>
      <c r="C17" s="398"/>
      <c r="D17" s="399"/>
      <c r="E17" s="11" t="s">
        <v>331</v>
      </c>
      <c r="F17" s="11"/>
      <c r="G17" s="28"/>
      <c r="H17" s="406"/>
      <c r="I17" s="407"/>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45">
      <c r="B18" s="397" t="s">
        <v>332</v>
      </c>
      <c r="C18" s="398"/>
      <c r="D18" s="399"/>
      <c r="E18" s="11" t="s">
        <v>269</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Q6:AA6"/>
    <mergeCell ref="H7:O7"/>
    <mergeCell ref="Q7:AA7"/>
    <mergeCell ref="B6:B10"/>
    <mergeCell ref="C6:C10"/>
    <mergeCell ref="D6:D10"/>
    <mergeCell ref="E6:E10"/>
    <mergeCell ref="B3:G3"/>
    <mergeCell ref="B18:D18"/>
    <mergeCell ref="B17:D17"/>
    <mergeCell ref="H6:O6"/>
    <mergeCell ref="F6:F7"/>
    <mergeCell ref="B11:F11"/>
    <mergeCell ref="B16:F16"/>
    <mergeCell ref="F12:F15"/>
    <mergeCell ref="H17:I17"/>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75" customWidth="1"/>
    <col min="3" max="3" width="50.875" customWidth="1"/>
    <col min="4" max="4" width="33" customWidth="1"/>
    <col min="5" max="5" width="10" customWidth="1"/>
    <col min="6" max="6" width="23.5" customWidth="1"/>
    <col min="7" max="7" width="1.5" customWidth="1"/>
    <col min="8" max="8" width="19" customWidth="1"/>
    <col min="9" max="9" width="14.625" customWidth="1"/>
    <col min="10" max="10" width="13" customWidth="1"/>
    <col min="11" max="11" width="12" customWidth="1"/>
    <col min="12" max="12" width="13.125" customWidth="1"/>
    <col min="13" max="13" width="12.5" customWidth="1"/>
    <col min="14" max="15" width="15.625" customWidth="1"/>
    <col min="16" max="16" width="1.5" customWidth="1"/>
    <col min="17" max="24" width="15.625" customWidth="1"/>
    <col min="25" max="25" width="1.5" customWidth="1"/>
    <col min="26" max="26" width="15.5" customWidth="1"/>
    <col min="27" max="58" width="15.625" customWidth="1"/>
  </cols>
  <sheetData>
    <row r="1" spans="1:58" s="2" customFormat="1" ht="12.75" customHeight="1"/>
    <row r="2" spans="1:58" s="2" customFormat="1" ht="18.75" customHeight="1">
      <c r="B2" s="40" t="s">
        <v>333</v>
      </c>
      <c r="C2" s="40"/>
      <c r="D2" s="40"/>
      <c r="E2" s="40"/>
    </row>
    <row r="3" spans="1:58" s="2" customFormat="1" ht="55.5" customHeight="1">
      <c r="B3" s="356" t="s">
        <v>334</v>
      </c>
      <c r="C3" s="356"/>
      <c r="D3" s="356"/>
      <c r="E3" s="356"/>
      <c r="F3" s="356"/>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43" t="s">
        <v>51</v>
      </c>
      <c r="C6" s="400" t="s">
        <v>67</v>
      </c>
      <c r="D6" s="401" t="s">
        <v>300</v>
      </c>
      <c r="E6" s="400" t="s">
        <v>105</v>
      </c>
      <c r="F6" s="360"/>
      <c r="G6" s="28"/>
      <c r="H6" s="374" t="s">
        <v>106</v>
      </c>
      <c r="I6" s="375"/>
      <c r="J6" s="375"/>
      <c r="K6" s="375"/>
      <c r="L6" s="375"/>
      <c r="M6" s="375"/>
      <c r="N6" s="375"/>
      <c r="O6" s="376"/>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43"/>
      <c r="C7" s="400"/>
      <c r="D7" s="401"/>
      <c r="E7" s="400"/>
      <c r="F7" s="360"/>
      <c r="G7" s="28"/>
      <c r="H7" s="344" t="s">
        <v>108</v>
      </c>
      <c r="I7" s="345"/>
      <c r="J7" s="345"/>
      <c r="K7" s="345"/>
      <c r="L7" s="345"/>
      <c r="M7" s="345"/>
      <c r="N7" s="345"/>
      <c r="O7" s="346"/>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43"/>
      <c r="C8" s="400"/>
      <c r="D8" s="401"/>
      <c r="E8" s="400"/>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43"/>
      <c r="C9" s="400"/>
      <c r="D9" s="401"/>
      <c r="E9" s="400"/>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43"/>
      <c r="C10" s="400"/>
      <c r="D10" s="401"/>
      <c r="E10" s="400"/>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191</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43"/>
      <c r="C11" s="400"/>
      <c r="D11" s="401"/>
      <c r="E11" s="400"/>
      <c r="F11" s="54" t="s">
        <v>335</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234</v>
      </c>
      <c r="AA11" s="29" t="s">
        <v>234</v>
      </c>
      <c r="AB11" s="29" t="s">
        <v>336</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85" t="s">
        <v>79</v>
      </c>
      <c r="C12" s="386"/>
      <c r="D12" s="386"/>
      <c r="E12" s="386"/>
      <c r="F12" s="386"/>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337</v>
      </c>
      <c r="C13" s="395" t="s">
        <v>338</v>
      </c>
      <c r="D13" s="421" t="s">
        <v>339</v>
      </c>
      <c r="E13" s="3" t="s">
        <v>320</v>
      </c>
      <c r="F13" s="424"/>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4">
        <v>500000000</v>
      </c>
      <c r="AA13" s="244">
        <v>500000000</v>
      </c>
      <c r="AB13" s="78">
        <v>500000000</v>
      </c>
      <c r="AC13" s="78">
        <v>500000000</v>
      </c>
      <c r="AD13" s="78">
        <v>500000000</v>
      </c>
      <c r="AE13" s="78">
        <v>500000000</v>
      </c>
      <c r="AF13" s="78">
        <v>500000000</v>
      </c>
      <c r="AG13" s="78">
        <v>500000000</v>
      </c>
      <c r="AH13" s="78">
        <v>500000000</v>
      </c>
      <c r="AI13" s="78">
        <v>500000000</v>
      </c>
      <c r="AJ13" s="78">
        <v>500000000</v>
      </c>
      <c r="AK13" s="78">
        <v>500000000</v>
      </c>
      <c r="AL13" s="78">
        <v>500000000</v>
      </c>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340</v>
      </c>
      <c r="C14" s="396"/>
      <c r="D14" s="422"/>
      <c r="E14" s="3" t="s">
        <v>320</v>
      </c>
      <c r="F14" s="425"/>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4">
        <v>500000000</v>
      </c>
      <c r="AA14" s="244">
        <v>500000000</v>
      </c>
      <c r="AB14" s="78">
        <v>500000000</v>
      </c>
      <c r="AC14" s="78">
        <v>500000000</v>
      </c>
      <c r="AD14" s="78">
        <v>500000000</v>
      </c>
      <c r="AE14" s="78">
        <v>500000000</v>
      </c>
      <c r="AF14" s="78">
        <v>500000000</v>
      </c>
      <c r="AG14" s="78">
        <v>500000000</v>
      </c>
      <c r="AH14" s="78">
        <v>500000000</v>
      </c>
      <c r="AI14" s="78">
        <v>500000000</v>
      </c>
      <c r="AJ14" s="78">
        <v>500000000</v>
      </c>
      <c r="AK14" s="78">
        <v>500000000</v>
      </c>
      <c r="AL14" s="78">
        <v>500000000</v>
      </c>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341</v>
      </c>
      <c r="C15" s="395" t="s">
        <v>338</v>
      </c>
      <c r="D15" s="421" t="s">
        <v>342</v>
      </c>
      <c r="E15" s="3" t="s">
        <v>320</v>
      </c>
      <c r="F15" s="425"/>
      <c r="G15" s="28"/>
      <c r="H15" s="254"/>
      <c r="I15" s="255"/>
      <c r="J15" s="78"/>
      <c r="K15" s="78"/>
      <c r="L15" s="254"/>
      <c r="M15" s="255"/>
      <c r="N15" s="78"/>
      <c r="O15" s="78"/>
      <c r="P15" s="28"/>
      <c r="Q15" s="78"/>
      <c r="R15" s="78"/>
      <c r="S15" s="256"/>
      <c r="T15" s="256"/>
      <c r="U15" s="256"/>
      <c r="V15" s="256"/>
      <c r="W15" s="256"/>
      <c r="X15" s="256"/>
      <c r="Y15" s="28"/>
      <c r="Z15" s="257"/>
      <c r="AA15" s="257"/>
      <c r="AB15" s="256">
        <v>65000000</v>
      </c>
      <c r="AC15" s="256">
        <v>65000000</v>
      </c>
      <c r="AD15" s="256">
        <v>65000000</v>
      </c>
      <c r="AE15" s="256">
        <v>65000000</v>
      </c>
      <c r="AF15" s="256">
        <v>217500000</v>
      </c>
      <c r="AG15" s="256">
        <v>217500000</v>
      </c>
      <c r="AH15" s="256">
        <v>217500000</v>
      </c>
      <c r="AI15" s="256">
        <v>217500000</v>
      </c>
      <c r="AJ15" s="256">
        <v>217500000</v>
      </c>
      <c r="AK15" s="256">
        <v>217500000</v>
      </c>
      <c r="AL15" s="256">
        <v>217500000</v>
      </c>
      <c r="AM15" s="256"/>
      <c r="AN15" s="256"/>
      <c r="AO15" s="256"/>
      <c r="AP15" s="256"/>
      <c r="AQ15" s="256"/>
      <c r="AR15" s="256"/>
      <c r="AS15" s="256"/>
      <c r="AT15" s="256"/>
      <c r="AU15" s="256"/>
      <c r="AV15" s="256"/>
      <c r="AW15" s="256"/>
      <c r="AX15" s="256"/>
      <c r="AY15" s="256"/>
      <c r="AZ15" s="256"/>
      <c r="BA15" s="256"/>
      <c r="BB15" s="256"/>
      <c r="BC15" s="256"/>
      <c r="BD15" s="256"/>
      <c r="BE15" s="256"/>
      <c r="BF15" s="256"/>
    </row>
    <row r="16" spans="1:58" s="4" customFormat="1" ht="35.25" customHeight="1">
      <c r="A16" s="55"/>
      <c r="B16" s="317" t="s">
        <v>343</v>
      </c>
      <c r="C16" s="396"/>
      <c r="D16" s="422"/>
      <c r="E16" s="3" t="s">
        <v>320</v>
      </c>
      <c r="F16" s="425"/>
      <c r="G16" s="28"/>
      <c r="H16" s="254"/>
      <c r="I16" s="255"/>
      <c r="J16" s="78"/>
      <c r="K16" s="78"/>
      <c r="L16" s="254"/>
      <c r="M16" s="255"/>
      <c r="N16" s="78"/>
      <c r="O16" s="78"/>
      <c r="P16" s="28"/>
      <c r="Q16" s="78"/>
      <c r="R16" s="78"/>
      <c r="S16" s="256"/>
      <c r="T16" s="256"/>
      <c r="U16" s="256"/>
      <c r="V16" s="256"/>
      <c r="W16" s="256"/>
      <c r="X16" s="256"/>
      <c r="Y16" s="28"/>
      <c r="Z16" s="257"/>
      <c r="AA16" s="257"/>
      <c r="AB16" s="256">
        <v>65000000</v>
      </c>
      <c r="AC16" s="256">
        <v>65000000</v>
      </c>
      <c r="AD16" s="256">
        <v>65000000</v>
      </c>
      <c r="AE16" s="256">
        <v>65000000</v>
      </c>
      <c r="AF16" s="256">
        <v>217500000</v>
      </c>
      <c r="AG16" s="256">
        <v>217500000</v>
      </c>
      <c r="AH16" s="256">
        <v>217500000</v>
      </c>
      <c r="AI16" s="256">
        <v>217500000</v>
      </c>
      <c r="AJ16" s="256">
        <v>217500000</v>
      </c>
      <c r="AK16" s="256">
        <v>217500000</v>
      </c>
      <c r="AL16" s="256">
        <v>217500000</v>
      </c>
      <c r="AM16" s="256"/>
      <c r="AN16" s="256"/>
      <c r="AO16" s="256"/>
      <c r="AP16" s="256"/>
      <c r="AQ16" s="256"/>
      <c r="AR16" s="256"/>
      <c r="AS16" s="256"/>
      <c r="AT16" s="256"/>
      <c r="AU16" s="256"/>
      <c r="AV16" s="256"/>
      <c r="AW16" s="256"/>
      <c r="AX16" s="256"/>
      <c r="AY16" s="256"/>
      <c r="AZ16" s="256"/>
      <c r="BA16" s="256"/>
      <c r="BB16" s="256"/>
      <c r="BC16" s="256"/>
      <c r="BD16" s="256"/>
      <c r="BE16" s="256"/>
      <c r="BF16" s="256"/>
    </row>
    <row r="17" spans="1:58" s="4" customFormat="1" ht="57" customHeight="1">
      <c r="A17" s="55"/>
      <c r="B17" s="26" t="s">
        <v>344</v>
      </c>
      <c r="C17" s="249" t="s">
        <v>345</v>
      </c>
      <c r="D17" s="202" t="s">
        <v>311</v>
      </c>
      <c r="E17" s="3" t="s">
        <v>312</v>
      </c>
      <c r="F17" s="425"/>
      <c r="G17" s="28"/>
      <c r="H17" s="416"/>
      <c r="I17" s="417"/>
      <c r="J17" s="79">
        <v>1.2</v>
      </c>
      <c r="K17" s="79">
        <v>0.3</v>
      </c>
      <c r="L17" s="414"/>
      <c r="M17" s="415"/>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5">
        <v>2.8</v>
      </c>
      <c r="AA17" s="245">
        <v>2.8</v>
      </c>
      <c r="AB17" s="133">
        <v>8.0969354767942399</v>
      </c>
      <c r="AC17" s="133">
        <v>8.0969354767942399</v>
      </c>
      <c r="AD17" s="133">
        <v>8.1307020446145994</v>
      </c>
      <c r="AE17" s="133">
        <v>8.1307020446145994</v>
      </c>
      <c r="AF17" s="133">
        <v>15.0752973364356</v>
      </c>
      <c r="AG17" s="133">
        <v>15.0752973364356</v>
      </c>
      <c r="AH17" s="133">
        <v>14.9059828692019</v>
      </c>
      <c r="AI17" s="133">
        <v>14.9059828692019</v>
      </c>
      <c r="AJ17" s="133">
        <v>18.699220658452042</v>
      </c>
      <c r="AK17" s="133">
        <v>18.699220658452042</v>
      </c>
      <c r="AL17" s="133">
        <v>21.077626999871903</v>
      </c>
      <c r="AM17" s="133"/>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344</v>
      </c>
      <c r="C18" s="249" t="s">
        <v>346</v>
      </c>
      <c r="D18" s="202" t="s">
        <v>311</v>
      </c>
      <c r="E18" s="3" t="s">
        <v>312</v>
      </c>
      <c r="F18" s="425"/>
      <c r="G18" s="28"/>
      <c r="H18" s="252"/>
      <c r="I18" s="253"/>
      <c r="J18" s="79"/>
      <c r="K18" s="79"/>
      <c r="L18" s="250"/>
      <c r="M18" s="251"/>
      <c r="N18" s="79"/>
      <c r="O18" s="258"/>
      <c r="P18" s="28"/>
      <c r="Q18" s="258"/>
      <c r="R18" s="266"/>
      <c r="S18" s="266"/>
      <c r="T18" s="266"/>
      <c r="U18" s="266"/>
      <c r="V18" s="266"/>
      <c r="W18" s="266"/>
      <c r="X18" s="266"/>
      <c r="Y18" s="28"/>
      <c r="Z18" s="245"/>
      <c r="AA18" s="245"/>
      <c r="AB18" s="133">
        <v>3.2325294944946599</v>
      </c>
      <c r="AC18" s="133">
        <v>3.2325294944946599</v>
      </c>
      <c r="AD18" s="133">
        <v>2.8868242624778402</v>
      </c>
      <c r="AE18" s="133">
        <v>2.8868242624778402</v>
      </c>
      <c r="AF18" s="133">
        <v>9.4440639370994202</v>
      </c>
      <c r="AG18" s="133">
        <v>9.4440639370994202</v>
      </c>
      <c r="AH18" s="133">
        <v>9.2830349082260408</v>
      </c>
      <c r="AI18" s="133">
        <v>9.2830349082260408</v>
      </c>
      <c r="AJ18" s="133">
        <v>12.890649824236867</v>
      </c>
      <c r="AK18" s="133">
        <v>12.890649824236867</v>
      </c>
      <c r="AL18" s="133">
        <v>14.811859802628513</v>
      </c>
      <c r="AM18" s="133"/>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347</v>
      </c>
      <c r="C19" s="418" t="s">
        <v>348</v>
      </c>
      <c r="D19" s="395" t="s">
        <v>349</v>
      </c>
      <c r="E19" s="3" t="s">
        <v>312</v>
      </c>
      <c r="F19" s="425"/>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26"/>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7"/>
      <c r="AY19" s="427"/>
      <c r="AZ19" s="427"/>
      <c r="BA19" s="427"/>
      <c r="BB19" s="427"/>
      <c r="BC19" s="427"/>
      <c r="BD19" s="427"/>
      <c r="BE19" s="427"/>
      <c r="BF19" s="428"/>
    </row>
    <row r="20" spans="1:58" s="4" customFormat="1" ht="29.25" customHeight="1">
      <c r="A20" s="55"/>
      <c r="B20" s="26" t="s">
        <v>350</v>
      </c>
      <c r="C20" s="419"/>
      <c r="D20" s="423"/>
      <c r="E20" s="3" t="s">
        <v>312</v>
      </c>
      <c r="F20" s="425"/>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29"/>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1"/>
    </row>
    <row r="21" spans="1:58" s="4" customFormat="1" ht="28.5" customHeight="1">
      <c r="A21" s="55"/>
      <c r="B21" s="18" t="s">
        <v>351</v>
      </c>
      <c r="C21" s="419"/>
      <c r="D21" s="423"/>
      <c r="E21" s="18" t="s">
        <v>324</v>
      </c>
      <c r="F21" s="425"/>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6">
        <v>296075775</v>
      </c>
      <c r="AA21" s="246">
        <v>296075775</v>
      </c>
      <c r="AB21" s="134">
        <v>314163649.7658</v>
      </c>
      <c r="AC21" s="134">
        <v>314163649.7658</v>
      </c>
      <c r="AD21" s="134">
        <v>314163649.7658</v>
      </c>
      <c r="AE21" s="134">
        <v>314163649.7658</v>
      </c>
      <c r="AF21" s="134">
        <v>271672723.45999998</v>
      </c>
      <c r="AG21" s="134">
        <v>271672723.45999998</v>
      </c>
      <c r="AH21" s="134">
        <v>271672723.45999998</v>
      </c>
      <c r="AI21" s="134">
        <v>271672723.45999998</v>
      </c>
      <c r="AJ21" s="134">
        <v>271664277.97544003</v>
      </c>
      <c r="AK21" s="134">
        <v>271664277.97544003</v>
      </c>
      <c r="AL21" s="134">
        <v>271664277.97544003</v>
      </c>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352</v>
      </c>
      <c r="C22" s="420"/>
      <c r="D22" s="423"/>
      <c r="E22" s="18" t="s">
        <v>324</v>
      </c>
      <c r="F22" s="425"/>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4">
        <v>98069558</v>
      </c>
      <c r="AA22" s="244">
        <v>98069558</v>
      </c>
      <c r="AB22" s="78">
        <v>85288068.188820004</v>
      </c>
      <c r="AC22" s="78">
        <v>85288068.188820004</v>
      </c>
      <c r="AD22" s="78">
        <v>85288068.188820004</v>
      </c>
      <c r="AE22" s="78">
        <v>85288068.188820004</v>
      </c>
      <c r="AF22" s="78">
        <v>93503454.599999994</v>
      </c>
      <c r="AG22" s="78">
        <v>93503454.599999994</v>
      </c>
      <c r="AH22" s="78">
        <v>93503454.599999994</v>
      </c>
      <c r="AI22" s="78">
        <v>93503454.599999994</v>
      </c>
      <c r="AJ22" s="78">
        <v>96024485.502560019</v>
      </c>
      <c r="AK22" s="78">
        <v>96024485.502560019</v>
      </c>
      <c r="AL22" s="78">
        <v>96024485.502560005</v>
      </c>
      <c r="AM22" s="78"/>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385" t="s">
        <v>75</v>
      </c>
      <c r="C23" s="386"/>
      <c r="D23" s="386"/>
      <c r="E23" s="386"/>
      <c r="F23" s="386"/>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65" customHeight="1">
      <c r="A24" s="55"/>
      <c r="B24" s="397" t="s">
        <v>353</v>
      </c>
      <c r="C24" s="398"/>
      <c r="D24" s="399"/>
      <c r="E24" s="432" t="s">
        <v>269</v>
      </c>
      <c r="F24" s="11"/>
      <c r="G24" s="28"/>
      <c r="P24" s="28"/>
      <c r="Y24" s="28"/>
      <c r="AB24" s="141">
        <f t="shared" ref="AB24:BE24" si="1">IF(AB13="","-",((AB13)*(1+(AB17/100)))/AB21)</f>
        <v>1.7203921516282583</v>
      </c>
      <c r="AC24" s="141">
        <f t="shared" si="1"/>
        <v>1.7203921516282583</v>
      </c>
      <c r="AD24" s="141">
        <f>IF(AD13="","-",((AD13)*(1+(AD17/100)))/AD21)</f>
        <v>1.7209295557462321</v>
      </c>
      <c r="AE24" s="141">
        <f t="shared" si="1"/>
        <v>1.7209295557462321</v>
      </c>
      <c r="AF24" s="141">
        <f t="shared" si="1"/>
        <v>2.1179030391944895</v>
      </c>
      <c r="AG24" s="141">
        <f t="shared" si="1"/>
        <v>2.1179030391944895</v>
      </c>
      <c r="AH24" s="141">
        <f t="shared" si="1"/>
        <v>2.1147868914804802</v>
      </c>
      <c r="AI24" s="141">
        <f t="shared" si="1"/>
        <v>2.1147868914804802</v>
      </c>
      <c r="AJ24" s="141">
        <f t="shared" si="1"/>
        <v>2.1846674421651988</v>
      </c>
      <c r="AK24" s="141">
        <f t="shared" si="1"/>
        <v>2.1846674421651988</v>
      </c>
      <c r="AL24" s="141">
        <f t="shared" si="1"/>
        <v>2.2284421769066376</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397" t="s">
        <v>354</v>
      </c>
      <c r="C25" s="398"/>
      <c r="D25" s="399"/>
      <c r="E25" s="433"/>
      <c r="F25" s="11"/>
      <c r="G25" s="28"/>
      <c r="P25" s="28"/>
      <c r="Y25" s="28"/>
      <c r="AB25" s="141">
        <f t="shared" ref="AB25:BE25" si="3">IF(AB14="","-",((AB14)*(1+(AB17/100)))/AB22)</f>
        <v>6.3371663687749082</v>
      </c>
      <c r="AC25" s="141">
        <f t="shared" si="3"/>
        <v>6.3371663687749082</v>
      </c>
      <c r="AD25" s="141">
        <f t="shared" si="3"/>
        <v>6.3391459286674827</v>
      </c>
      <c r="AE25" s="141">
        <f t="shared" si="3"/>
        <v>6.3391459286674827</v>
      </c>
      <c r="AF25" s="141">
        <f t="shared" si="3"/>
        <v>6.1535318576579954</v>
      </c>
      <c r="AG25" s="141">
        <f t="shared" si="3"/>
        <v>6.1535318576579954</v>
      </c>
      <c r="AH25" s="141">
        <f t="shared" si="3"/>
        <v>6.1444779425936797</v>
      </c>
      <c r="AI25" s="141">
        <f t="shared" si="3"/>
        <v>6.1444779425936797</v>
      </c>
      <c r="AJ25" s="141">
        <f t="shared" si="3"/>
        <v>6.1806746496594096</v>
      </c>
      <c r="AK25" s="141">
        <f t="shared" si="3"/>
        <v>6.1806746496594096</v>
      </c>
      <c r="AL25" s="141">
        <f t="shared" si="3"/>
        <v>6.3045183926887054</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397" t="s">
        <v>355</v>
      </c>
      <c r="C26" s="398"/>
      <c r="D26" s="399"/>
      <c r="E26" s="432" t="s">
        <v>269</v>
      </c>
      <c r="F26" s="11"/>
      <c r="G26" s="28"/>
      <c r="H26" s="259"/>
      <c r="I26" s="259"/>
      <c r="J26" s="259"/>
      <c r="K26" s="259"/>
      <c r="L26" s="259"/>
      <c r="M26" s="259"/>
      <c r="N26" s="259"/>
      <c r="O26" s="259"/>
      <c r="P26" s="28"/>
      <c r="Q26" s="259"/>
      <c r="R26" s="259"/>
      <c r="S26" s="259"/>
      <c r="T26" s="259"/>
      <c r="U26" s="259"/>
      <c r="V26" s="259"/>
      <c r="W26" s="259"/>
      <c r="X26" s="259"/>
      <c r="Y26" s="28"/>
      <c r="Z26" s="259"/>
      <c r="AA26" s="259"/>
      <c r="AB26" s="141">
        <f t="shared" ref="AB26:BE26" si="5">IF(AB15="","-",((AB15)*(1+(AB18/100)))/AB21)</f>
        <v>0.21358659482547873</v>
      </c>
      <c r="AC26" s="141">
        <f t="shared" si="5"/>
        <v>0.21358659482547873</v>
      </c>
      <c r="AD26" s="141">
        <f t="shared" si="5"/>
        <v>0.2128713357527679</v>
      </c>
      <c r="AE26" s="141">
        <f t="shared" si="5"/>
        <v>0.2128713357527679</v>
      </c>
      <c r="AF26" s="141">
        <f t="shared" si="5"/>
        <v>0.8762044125428714</v>
      </c>
      <c r="AG26" s="141">
        <f t="shared" si="5"/>
        <v>0.8762044125428714</v>
      </c>
      <c r="AH26" s="141">
        <f t="shared" si="5"/>
        <v>0.87491522114618281</v>
      </c>
      <c r="AI26" s="141">
        <f t="shared" si="5"/>
        <v>0.87491522114618281</v>
      </c>
      <c r="AJ26" s="141">
        <f t="shared" si="5"/>
        <v>0.90382572636183367</v>
      </c>
      <c r="AK26" s="141">
        <f t="shared" si="5"/>
        <v>0.90382572636183367</v>
      </c>
      <c r="AL26" s="141">
        <f t="shared" si="5"/>
        <v>0.91920732799949767</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397" t="s">
        <v>356</v>
      </c>
      <c r="C27" s="398"/>
      <c r="D27" s="399"/>
      <c r="E27" s="433"/>
      <c r="F27" s="11"/>
      <c r="G27" s="28"/>
      <c r="H27" s="259"/>
      <c r="I27" s="259"/>
      <c r="J27" s="259"/>
      <c r="K27" s="259"/>
      <c r="L27" s="259"/>
      <c r="M27" s="259"/>
      <c r="N27" s="259"/>
      <c r="O27" s="259"/>
      <c r="P27" s="28"/>
      <c r="Q27" s="259"/>
      <c r="R27" s="259"/>
      <c r="S27" s="259"/>
      <c r="T27" s="259"/>
      <c r="U27" s="259"/>
      <c r="V27" s="259"/>
      <c r="W27" s="259"/>
      <c r="X27" s="259"/>
      <c r="Y27" s="28"/>
      <c r="Z27" s="259"/>
      <c r="AA27" s="259"/>
      <c r="AB27" s="141">
        <f t="shared" ref="AB27:BE27" si="7">IF(AB16="","-",((AB16)*(1+(AB18/100)))/AB22)</f>
        <v>0.78675887021928692</v>
      </c>
      <c r="AC27" s="141">
        <f t="shared" si="7"/>
        <v>0.78675887021928692</v>
      </c>
      <c r="AD27" s="141">
        <f t="shared" si="7"/>
        <v>0.78412417106871579</v>
      </c>
      <c r="AE27" s="141">
        <f t="shared" si="7"/>
        <v>0.78412417106871579</v>
      </c>
      <c r="AF27" s="141">
        <f t="shared" si="7"/>
        <v>2.5457972657963297</v>
      </c>
      <c r="AG27" s="141">
        <f t="shared" si="7"/>
        <v>2.5457972657963297</v>
      </c>
      <c r="AH27" s="141">
        <f t="shared" si="7"/>
        <v>2.5420515417554599</v>
      </c>
      <c r="AI27" s="141">
        <f>IF(AI16="","-",((AI16)*(1+(AI18/100)))/AI22)</f>
        <v>2.5420515417554599</v>
      </c>
      <c r="AJ27" s="141">
        <f t="shared" si="7"/>
        <v>2.5570265967336958</v>
      </c>
      <c r="AK27" s="141">
        <f t="shared" si="7"/>
        <v>2.5570265967336958</v>
      </c>
      <c r="AL27" s="141">
        <f t="shared" si="7"/>
        <v>2.6005429111521727</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397" t="s">
        <v>357</v>
      </c>
      <c r="C28" s="398"/>
      <c r="D28" s="399"/>
      <c r="E28" s="432" t="s">
        <v>269</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f t="shared" si="11"/>
        <v>1.9338008914989997</v>
      </c>
      <c r="AF28" s="141">
        <f t="shared" si="11"/>
        <v>2.9941074517373605</v>
      </c>
      <c r="AG28" s="141">
        <f t="shared" si="11"/>
        <v>2.9941074517373605</v>
      </c>
      <c r="AH28" s="141">
        <f t="shared" si="11"/>
        <v>2.989702112626663</v>
      </c>
      <c r="AI28" s="141">
        <f t="shared" si="11"/>
        <v>2.989702112626663</v>
      </c>
      <c r="AJ28" s="141">
        <f t="shared" si="11"/>
        <v>3.0884931685270325</v>
      </c>
      <c r="AK28" s="141">
        <f t="shared" si="11"/>
        <v>3.0884931685270325</v>
      </c>
      <c r="AL28" s="141">
        <f t="shared" si="11"/>
        <v>3.147649504906135</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397" t="s">
        <v>358</v>
      </c>
      <c r="C29" s="398"/>
      <c r="D29" s="399"/>
      <c r="E29" s="433"/>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f t="shared" si="15"/>
        <v>7.1232700997361986</v>
      </c>
      <c r="AF29" s="141">
        <f t="shared" si="15"/>
        <v>8.6993291234543246</v>
      </c>
      <c r="AG29" s="141">
        <f t="shared" si="15"/>
        <v>8.6993291234543246</v>
      </c>
      <c r="AH29" s="141">
        <f t="shared" si="15"/>
        <v>8.6865294843491405</v>
      </c>
      <c r="AI29" s="141">
        <f t="shared" si="15"/>
        <v>8.6865294843491405</v>
      </c>
      <c r="AJ29" s="141">
        <f t="shared" si="15"/>
        <v>8.7377012463931045</v>
      </c>
      <c r="AK29" s="141">
        <f t="shared" si="15"/>
        <v>8.7377012463931045</v>
      </c>
      <c r="AL29" s="141">
        <f t="shared" si="15"/>
        <v>8.9050613038408777</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3"/>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9">
    <mergeCell ref="B28:D28"/>
    <mergeCell ref="E28:E29"/>
    <mergeCell ref="B29:D29"/>
    <mergeCell ref="B25:D25"/>
    <mergeCell ref="B23:F23"/>
    <mergeCell ref="E24:E25"/>
    <mergeCell ref="F13:F22"/>
    <mergeCell ref="D15:D16"/>
    <mergeCell ref="C15:C16"/>
    <mergeCell ref="R19:BF20"/>
    <mergeCell ref="B26:D26"/>
    <mergeCell ref="E26:E27"/>
    <mergeCell ref="B27:D27"/>
    <mergeCell ref="B3:F3"/>
    <mergeCell ref="H7:O7"/>
    <mergeCell ref="B12:F12"/>
    <mergeCell ref="B24:D24"/>
    <mergeCell ref="L17:M17"/>
    <mergeCell ref="H17:I17"/>
    <mergeCell ref="B6:B11"/>
    <mergeCell ref="C6:C11"/>
    <mergeCell ref="D6:D11"/>
    <mergeCell ref="E6:E11"/>
    <mergeCell ref="F6:F7"/>
    <mergeCell ref="H6:O6"/>
    <mergeCell ref="C13:C14"/>
    <mergeCell ref="C19:C22"/>
    <mergeCell ref="D13:D14"/>
    <mergeCell ref="D19:D22"/>
  </mergeCells>
  <phoneticPr fontId="187"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75" customWidth="1"/>
    <col min="5" max="5" width="9"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25" customWidth="1"/>
    <col min="27" max="58" width="15.625" customWidth="1"/>
    <col min="59" max="16384" width="9.25" hidden="1"/>
  </cols>
  <sheetData>
    <row r="1" spans="1:58" s="2" customFormat="1" ht="12.75" customHeight="1">
      <c r="E1" s="39"/>
    </row>
    <row r="2" spans="1:58" s="2" customFormat="1" ht="18.75" customHeight="1">
      <c r="B2" s="40" t="s">
        <v>359</v>
      </c>
      <c r="C2" s="40"/>
      <c r="E2" s="39"/>
    </row>
    <row r="3" spans="1:58" s="2" customFormat="1" ht="42" customHeight="1">
      <c r="B3" s="356" t="s">
        <v>360</v>
      </c>
      <c r="C3" s="356"/>
      <c r="D3" s="356"/>
      <c r="E3" s="356"/>
      <c r="F3" s="356"/>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43" t="s">
        <v>51</v>
      </c>
      <c r="C6" s="400" t="s">
        <v>67</v>
      </c>
      <c r="D6" s="401" t="s">
        <v>300</v>
      </c>
      <c r="E6" s="400" t="s">
        <v>105</v>
      </c>
      <c r="F6" s="360"/>
      <c r="G6" s="28"/>
      <c r="H6" s="374" t="s">
        <v>106</v>
      </c>
      <c r="I6" s="375"/>
      <c r="J6" s="375"/>
      <c r="K6" s="375"/>
      <c r="L6" s="375"/>
      <c r="M6" s="375"/>
      <c r="N6" s="375"/>
      <c r="O6" s="376"/>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43"/>
      <c r="C7" s="400"/>
      <c r="D7" s="401"/>
      <c r="E7" s="400"/>
      <c r="F7" s="360"/>
      <c r="G7" s="28"/>
      <c r="H7" s="344" t="s">
        <v>108</v>
      </c>
      <c r="I7" s="345"/>
      <c r="J7" s="345"/>
      <c r="K7" s="345"/>
      <c r="L7" s="345"/>
      <c r="M7" s="345"/>
      <c r="N7" s="345"/>
      <c r="O7" s="346"/>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43"/>
      <c r="C8" s="400"/>
      <c r="D8" s="401"/>
      <c r="E8" s="400"/>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43"/>
      <c r="C9" s="400"/>
      <c r="D9" s="401"/>
      <c r="E9" s="400"/>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43"/>
      <c r="C10" s="400"/>
      <c r="D10" s="401"/>
      <c r="E10" s="400"/>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43"/>
      <c r="C11" s="400"/>
      <c r="D11" s="401"/>
      <c r="E11" s="400"/>
      <c r="F11" s="54" t="s">
        <v>361</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267</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85" t="s">
        <v>79</v>
      </c>
      <c r="C12" s="386"/>
      <c r="D12" s="386"/>
      <c r="E12" s="386"/>
      <c r="F12" s="386"/>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57.6">
      <c r="A13" s="55"/>
      <c r="B13" s="26" t="s">
        <v>362</v>
      </c>
      <c r="C13" s="26"/>
      <c r="D13" s="26" t="s">
        <v>363</v>
      </c>
      <c r="E13" s="3" t="s">
        <v>320</v>
      </c>
      <c r="F13" s="403"/>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4">
        <v>520000000</v>
      </c>
      <c r="AA13" s="244">
        <v>520000000</v>
      </c>
      <c r="AB13" s="17">
        <v>545000000</v>
      </c>
      <c r="AC13" s="17">
        <v>545000000</v>
      </c>
      <c r="AD13" s="17">
        <v>545000000</v>
      </c>
      <c r="AE13" s="17">
        <v>545000000</v>
      </c>
      <c r="AF13" s="17">
        <v>553000000</v>
      </c>
      <c r="AG13" s="17">
        <v>553000000</v>
      </c>
      <c r="AH13" s="17">
        <v>553000000</v>
      </c>
      <c r="AI13" s="17">
        <v>553000000</v>
      </c>
      <c r="AJ13" s="17">
        <v>564000000</v>
      </c>
      <c r="AK13" s="17">
        <v>564000000</v>
      </c>
      <c r="AL13" s="17">
        <v>1000000000</v>
      </c>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45">
      <c r="A14" s="55"/>
      <c r="B14" s="228" t="s">
        <v>364</v>
      </c>
      <c r="C14" s="435"/>
      <c r="D14" s="395" t="s">
        <v>365</v>
      </c>
      <c r="E14" s="3" t="s">
        <v>320</v>
      </c>
      <c r="F14" s="404"/>
      <c r="G14" s="28"/>
      <c r="H14" s="438"/>
      <c r="I14" s="439"/>
      <c r="J14" s="439"/>
      <c r="K14" s="440"/>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4">
        <v>520000000</v>
      </c>
      <c r="AA14" s="244">
        <v>520000000</v>
      </c>
      <c r="AB14" s="17">
        <v>446000000</v>
      </c>
      <c r="AC14" s="17">
        <v>446000000</v>
      </c>
      <c r="AD14" s="17">
        <v>446000000</v>
      </c>
      <c r="AE14" s="17">
        <v>446000000</v>
      </c>
      <c r="AF14" s="17">
        <v>452546789</v>
      </c>
      <c r="AG14" s="17">
        <v>452546789</v>
      </c>
      <c r="AH14" s="17">
        <v>452546789</v>
      </c>
      <c r="AI14" s="17">
        <v>452546789</v>
      </c>
      <c r="AJ14" s="17">
        <v>461548623.86256802</v>
      </c>
      <c r="AK14" s="17">
        <v>461548623.86256802</v>
      </c>
      <c r="AL14" s="17">
        <v>818348623.8698014</v>
      </c>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45">
      <c r="A15" s="55"/>
      <c r="B15" s="228" t="s">
        <v>366</v>
      </c>
      <c r="C15" s="436"/>
      <c r="D15" s="396"/>
      <c r="E15" s="3" t="s">
        <v>320</v>
      </c>
      <c r="F15" s="404"/>
      <c r="G15" s="28"/>
      <c r="H15" s="441"/>
      <c r="I15" s="442"/>
      <c r="J15" s="442"/>
      <c r="K15" s="443"/>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2">
        <v>0</v>
      </c>
      <c r="AA15" s="242">
        <v>0</v>
      </c>
      <c r="AB15" s="17">
        <v>99000000</v>
      </c>
      <c r="AC15" s="17">
        <v>99000000</v>
      </c>
      <c r="AD15" s="17">
        <v>99000000</v>
      </c>
      <c r="AE15" s="17">
        <v>99000000</v>
      </c>
      <c r="AF15" s="17">
        <v>100453211</v>
      </c>
      <c r="AG15" s="17">
        <v>100453211</v>
      </c>
      <c r="AH15" s="17">
        <v>100453211</v>
      </c>
      <c r="AI15" s="17">
        <v>100453211</v>
      </c>
      <c r="AJ15" s="17">
        <v>102451376.13743219</v>
      </c>
      <c r="AK15" s="17">
        <v>102451376.13743219</v>
      </c>
      <c r="AL15" s="17">
        <v>181651376.1301989</v>
      </c>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367</v>
      </c>
      <c r="C16" s="395" t="s">
        <v>368</v>
      </c>
      <c r="D16" s="395" t="s">
        <v>349</v>
      </c>
      <c r="E16" s="25" t="s">
        <v>369</v>
      </c>
      <c r="F16" s="404"/>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4">
        <v>52258752</v>
      </c>
      <c r="AA16" s="244">
        <v>52258752</v>
      </c>
      <c r="AB16" s="17">
        <v>52919620</v>
      </c>
      <c r="AC16" s="17">
        <v>52919620</v>
      </c>
      <c r="AD16" s="17">
        <v>52919620</v>
      </c>
      <c r="AE16" s="17">
        <v>52919620</v>
      </c>
      <c r="AF16" s="17">
        <v>50690856</v>
      </c>
      <c r="AG16" s="17">
        <v>50690856</v>
      </c>
      <c r="AH16" s="17">
        <v>50690856</v>
      </c>
      <c r="AI16" s="17">
        <v>50690856</v>
      </c>
      <c r="AJ16" s="17">
        <v>51366964</v>
      </c>
      <c r="AK16" s="17">
        <v>51366964</v>
      </c>
      <c r="AL16" s="17">
        <v>51267952</v>
      </c>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370</v>
      </c>
      <c r="C17" s="396"/>
      <c r="D17" s="396"/>
      <c r="E17" s="18" t="s">
        <v>312</v>
      </c>
      <c r="F17" s="405"/>
      <c r="G17" s="28"/>
      <c r="H17" s="416"/>
      <c r="I17" s="437"/>
      <c r="J17" s="437"/>
      <c r="K17" s="417"/>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8">
        <v>0.99960000000000004</v>
      </c>
      <c r="X17" s="208">
        <v>0.99960000000000004</v>
      </c>
      <c r="Y17" s="28"/>
      <c r="Z17" s="247">
        <v>1</v>
      </c>
      <c r="AA17" s="247">
        <v>1</v>
      </c>
      <c r="AB17" s="247">
        <v>1</v>
      </c>
      <c r="AC17" s="247">
        <v>1</v>
      </c>
      <c r="AD17" s="247">
        <v>1</v>
      </c>
      <c r="AE17" s="247">
        <v>1</v>
      </c>
      <c r="AF17" s="247">
        <v>1</v>
      </c>
      <c r="AG17" s="247">
        <v>1</v>
      </c>
      <c r="AH17" s="247">
        <v>1</v>
      </c>
      <c r="AI17" s="247">
        <v>1</v>
      </c>
      <c r="AJ17" s="247">
        <v>1</v>
      </c>
      <c r="AK17" s="247">
        <v>1</v>
      </c>
      <c r="AL17" s="247">
        <v>1</v>
      </c>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385" t="s">
        <v>75</v>
      </c>
      <c r="C18" s="386"/>
      <c r="D18" s="386"/>
      <c r="E18" s="386"/>
      <c r="F18" s="386"/>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45">
      <c r="A19" s="55"/>
      <c r="B19" s="434" t="s">
        <v>371</v>
      </c>
      <c r="C19" s="434"/>
      <c r="D19" s="434"/>
      <c r="E19" s="11" t="s">
        <v>273</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f t="shared" si="0"/>
        <v>10.909265371253545</v>
      </c>
      <c r="AH19" s="5">
        <f t="shared" si="0"/>
        <v>10.909265371253545</v>
      </c>
      <c r="AI19" s="5">
        <f t="shared" si="0"/>
        <v>10.909265371253545</v>
      </c>
      <c r="AJ19" s="5">
        <f t="shared" si="0"/>
        <v>10.979819636605352</v>
      </c>
      <c r="AK19" s="5">
        <f t="shared" si="0"/>
        <v>10.979819636605352</v>
      </c>
      <c r="AL19" s="5">
        <f t="shared" si="0"/>
        <v>19.505362726406553</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0"/>
    </row>
    <row r="23" spans="1:58" s="14" customFormat="1">
      <c r="AF23" s="296"/>
    </row>
    <row r="24" spans="1:58" s="14" customFormat="1"/>
    <row r="25" spans="1:58" s="14" customFormat="1"/>
    <row r="26" spans="1:58" s="14" customFormat="1"/>
    <row r="27" spans="1:58" s="14" customFormat="1">
      <c r="AA27" s="206"/>
      <c r="AB27" s="206"/>
      <c r="AC27" s="204"/>
    </row>
    <row r="28" spans="1:58" s="14" customFormat="1">
      <c r="B28" s="66"/>
      <c r="C28" s="66"/>
      <c r="AA28" s="206"/>
      <c r="AB28" s="206"/>
      <c r="AC28" s="204"/>
    </row>
    <row r="29" spans="1:58" s="14" customFormat="1">
      <c r="AA29" s="207"/>
      <c r="AB29" s="207"/>
    </row>
    <row r="30" spans="1:58" s="14" customFormat="1">
      <c r="H30" s="67"/>
      <c r="I30" s="67"/>
      <c r="J30" s="67"/>
    </row>
    <row r="31" spans="1:58" s="14" customFormat="1"/>
    <row r="32" spans="1:58" s="14" customFormat="1"/>
    <row r="33" spans="10:15" s="14" customFormat="1">
      <c r="J33" s="67"/>
    </row>
    <row r="34" spans="10:15" s="14" customFormat="1">
      <c r="M34" s="68"/>
    </row>
    <row r="39" spans="10:15" ht="12.75" hidden="1" customHeight="1">
      <c r="K39" s="13"/>
      <c r="L39" s="24"/>
      <c r="M39" s="24"/>
      <c r="N39" s="24"/>
      <c r="O39" s="24"/>
    </row>
    <row r="40" spans="10:15" ht="12.75" hidden="1" customHeight="1">
      <c r="K40" s="13"/>
      <c r="L40" s="24"/>
      <c r="M40" s="24"/>
      <c r="N40" s="24"/>
      <c r="O40" s="24"/>
    </row>
  </sheetData>
  <mergeCells count="18">
    <mergeCell ref="B3:F3"/>
    <mergeCell ref="D16:D17"/>
    <mergeCell ref="B12:F12"/>
    <mergeCell ref="C16:C17"/>
    <mergeCell ref="E6:E11"/>
    <mergeCell ref="F6:F7"/>
    <mergeCell ref="B19:D19"/>
    <mergeCell ref="B6:B11"/>
    <mergeCell ref="C6:C11"/>
    <mergeCell ref="D6:D11"/>
    <mergeCell ref="H6:O6"/>
    <mergeCell ref="D14:D15"/>
    <mergeCell ref="C14:C15"/>
    <mergeCell ref="F13:F17"/>
    <mergeCell ref="H7:O7"/>
    <mergeCell ref="B18:F18"/>
    <mergeCell ref="H17:K17"/>
    <mergeCell ref="H14:K15"/>
  </mergeCells>
  <phoneticPr fontId="187"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75" customWidth="1"/>
    <col min="2" max="2" width="38.125" customWidth="1"/>
    <col min="3" max="3" width="41" customWidth="1"/>
    <col min="4" max="4" width="35" style="1" customWidth="1"/>
    <col min="5" max="5" width="13.125" customWidth="1"/>
    <col min="6" max="6" width="24.5" customWidth="1"/>
    <col min="7" max="7" width="1.5" customWidth="1"/>
    <col min="8" max="8" width="15.625" customWidth="1"/>
    <col min="9" max="9" width="12" customWidth="1"/>
    <col min="10" max="10" width="13.5" customWidth="1"/>
    <col min="11" max="11" width="13.75" customWidth="1"/>
    <col min="12" max="12" width="14.875" customWidth="1"/>
    <col min="13" max="13" width="15.625" customWidth="1"/>
    <col min="14" max="15" width="13.875" customWidth="1"/>
    <col min="16" max="16" width="1.5" customWidth="1"/>
    <col min="17" max="24" width="15.625" customWidth="1"/>
    <col min="25" max="25" width="1.5" customWidth="1"/>
    <col min="26" max="26" width="15.75" customWidth="1"/>
    <col min="27" max="58" width="15.625" customWidth="1"/>
    <col min="59" max="16384" width="9.25" hidden="1"/>
  </cols>
  <sheetData>
    <row r="1" spans="1:58" s="2" customFormat="1" ht="12.75" customHeight="1">
      <c r="E1" s="39"/>
    </row>
    <row r="2" spans="1:58" s="2" customFormat="1" ht="18.75" customHeight="1">
      <c r="B2" s="40" t="s">
        <v>372</v>
      </c>
      <c r="C2" s="40"/>
      <c r="E2" s="39"/>
    </row>
    <row r="3" spans="1:58" s="2" customFormat="1" ht="12.75" customHeight="1">
      <c r="B3" s="2" t="s">
        <v>373</v>
      </c>
      <c r="E3" s="39"/>
    </row>
    <row r="4" spans="1:58" s="2" customFormat="1" ht="12.75" customHeight="1">
      <c r="E4" s="39"/>
    </row>
    <row r="5" spans="1:58">
      <c r="A5" s="14"/>
      <c r="G5" s="27"/>
      <c r="P5" s="27"/>
      <c r="Y5" s="27"/>
      <c r="Z5" s="27"/>
    </row>
    <row r="6" spans="1:58" ht="14.25" customHeight="1">
      <c r="A6" s="14"/>
      <c r="B6" s="343" t="s">
        <v>51</v>
      </c>
      <c r="C6" s="400" t="s">
        <v>67</v>
      </c>
      <c r="D6" s="401" t="s">
        <v>300</v>
      </c>
      <c r="E6" s="400" t="s">
        <v>105</v>
      </c>
      <c r="F6" s="360"/>
      <c r="G6" s="44"/>
      <c r="H6" s="374" t="s">
        <v>106</v>
      </c>
      <c r="I6" s="375"/>
      <c r="J6" s="375"/>
      <c r="K6" s="375"/>
      <c r="L6" s="375"/>
      <c r="M6" s="375"/>
      <c r="N6" s="375"/>
      <c r="O6" s="376"/>
      <c r="P6" s="136"/>
      <c r="Q6" s="229" t="s">
        <v>107</v>
      </c>
      <c r="R6" s="230"/>
      <c r="S6" s="230"/>
      <c r="T6" s="230"/>
      <c r="U6" s="230"/>
      <c r="V6" s="230"/>
      <c r="W6" s="230"/>
      <c r="X6" s="230"/>
      <c r="Y6" s="44"/>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43"/>
      <c r="C7" s="400"/>
      <c r="D7" s="401"/>
      <c r="E7" s="400"/>
      <c r="F7" s="360"/>
      <c r="G7" s="44"/>
      <c r="H7" s="344" t="s">
        <v>108</v>
      </c>
      <c r="I7" s="345"/>
      <c r="J7" s="345"/>
      <c r="K7" s="345"/>
      <c r="L7" s="345"/>
      <c r="M7" s="345"/>
      <c r="N7" s="345"/>
      <c r="O7" s="346"/>
      <c r="P7" s="136"/>
      <c r="Q7" s="232" t="s">
        <v>109</v>
      </c>
      <c r="R7" s="233"/>
      <c r="S7" s="233"/>
      <c r="T7" s="233"/>
      <c r="U7" s="233"/>
      <c r="V7" s="233"/>
      <c r="W7" s="233"/>
      <c r="X7" s="233"/>
      <c r="Y7" s="44"/>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43"/>
      <c r="C8" s="400"/>
      <c r="D8" s="401"/>
      <c r="E8" s="400"/>
      <c r="F8" s="53" t="s">
        <v>110</v>
      </c>
      <c r="G8" s="44"/>
      <c r="H8" s="29" t="s">
        <v>111</v>
      </c>
      <c r="I8" s="29" t="s">
        <v>112</v>
      </c>
      <c r="J8" s="29" t="s">
        <v>113</v>
      </c>
      <c r="K8" s="29" t="s">
        <v>114</v>
      </c>
      <c r="L8" s="29" t="s">
        <v>115</v>
      </c>
      <c r="M8" s="30" t="s">
        <v>116</v>
      </c>
      <c r="N8" s="29" t="s">
        <v>117</v>
      </c>
      <c r="O8" s="33" t="s">
        <v>118</v>
      </c>
      <c r="P8" s="44"/>
      <c r="Q8" s="29" t="s">
        <v>119</v>
      </c>
      <c r="R8" s="29" t="s">
        <v>120</v>
      </c>
      <c r="S8" s="29" t="s">
        <v>121</v>
      </c>
      <c r="T8" s="35" t="s">
        <v>122</v>
      </c>
      <c r="U8" s="29" t="s">
        <v>123</v>
      </c>
      <c r="V8" s="29" t="s">
        <v>124</v>
      </c>
      <c r="W8" s="29" t="s">
        <v>125</v>
      </c>
      <c r="X8" s="29" t="s">
        <v>126</v>
      </c>
      <c r="Y8" s="44"/>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43"/>
      <c r="C9" s="400"/>
      <c r="D9" s="401"/>
      <c r="E9" s="400"/>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s="14" customFormat="1" ht="12.75" customHeight="1">
      <c r="B10" s="343"/>
      <c r="C10" s="400"/>
      <c r="D10" s="401"/>
      <c r="E10" s="400"/>
      <c r="F10" s="53" t="s">
        <v>175</v>
      </c>
      <c r="G10" s="44"/>
      <c r="H10" s="31" t="s">
        <v>176</v>
      </c>
      <c r="I10" s="31" t="s">
        <v>177</v>
      </c>
      <c r="J10" s="31" t="s">
        <v>178</v>
      </c>
      <c r="K10" s="31" t="s">
        <v>179</v>
      </c>
      <c r="L10" s="31" t="s">
        <v>180</v>
      </c>
      <c r="M10" s="32" t="s">
        <v>181</v>
      </c>
      <c r="N10" s="31" t="s">
        <v>182</v>
      </c>
      <c r="O10" s="31" t="s">
        <v>183</v>
      </c>
      <c r="P10" s="44"/>
      <c r="Q10" s="31" t="s">
        <v>184</v>
      </c>
      <c r="R10" s="31" t="s">
        <v>185</v>
      </c>
      <c r="S10" s="31" t="s">
        <v>186</v>
      </c>
      <c r="T10" s="36" t="s">
        <v>187</v>
      </c>
      <c r="U10" s="31" t="s">
        <v>188</v>
      </c>
      <c r="V10" s="31" t="s">
        <v>189</v>
      </c>
      <c r="W10" s="31" t="s">
        <v>190</v>
      </c>
      <c r="X10" s="31" t="s">
        <v>191</v>
      </c>
      <c r="Y10" s="44"/>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s="14" customFormat="1">
      <c r="B11" s="343"/>
      <c r="C11" s="400"/>
      <c r="D11" s="401"/>
      <c r="E11" s="400"/>
      <c r="F11" s="54" t="s">
        <v>374</v>
      </c>
      <c r="G11" s="44"/>
      <c r="H11" s="29" t="s">
        <v>226</v>
      </c>
      <c r="I11" s="29" t="s">
        <v>226</v>
      </c>
      <c r="J11" s="29" t="s">
        <v>227</v>
      </c>
      <c r="K11" s="29" t="s">
        <v>227</v>
      </c>
      <c r="L11" s="29" t="s">
        <v>228</v>
      </c>
      <c r="M11" s="30" t="s">
        <v>228</v>
      </c>
      <c r="N11" s="29" t="s">
        <v>229</v>
      </c>
      <c r="O11" s="29" t="s">
        <v>229</v>
      </c>
      <c r="P11" s="44"/>
      <c r="Q11" s="29" t="s">
        <v>230</v>
      </c>
      <c r="R11" s="29" t="s">
        <v>231</v>
      </c>
      <c r="S11" s="29" t="s">
        <v>231</v>
      </c>
      <c r="T11" s="35" t="s">
        <v>232</v>
      </c>
      <c r="U11" s="29" t="s">
        <v>232</v>
      </c>
      <c r="V11" s="29" t="s">
        <v>233</v>
      </c>
      <c r="W11" s="29" t="s">
        <v>233</v>
      </c>
      <c r="X11" s="29" t="s">
        <v>234</v>
      </c>
      <c r="Y11" s="44"/>
      <c r="Z11" s="29" t="s">
        <v>234</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14" customFormat="1">
      <c r="B12" s="385" t="s">
        <v>79</v>
      </c>
      <c r="C12" s="386"/>
      <c r="D12" s="386"/>
      <c r="E12" s="386"/>
      <c r="F12" s="386"/>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375</v>
      </c>
      <c r="C13" s="26"/>
      <c r="D13" s="202" t="s">
        <v>376</v>
      </c>
      <c r="E13" s="3" t="s">
        <v>377</v>
      </c>
      <c r="F13" s="432"/>
      <c r="G13" s="44"/>
      <c r="H13" s="12"/>
      <c r="I13" s="46">
        <v>2.1649000000000002E-2</v>
      </c>
      <c r="J13" s="21"/>
      <c r="K13" s="38">
        <v>2.3129E-2</v>
      </c>
      <c r="L13" s="20"/>
      <c r="M13" s="38">
        <v>2.3116000000000001E-2</v>
      </c>
      <c r="N13" s="20"/>
      <c r="O13" s="38">
        <v>2.4527E-2</v>
      </c>
      <c r="P13" s="44"/>
      <c r="Q13" s="38">
        <v>2.4527E-2</v>
      </c>
      <c r="R13" s="224"/>
      <c r="S13" s="38">
        <v>2.6270000000000002E-2</v>
      </c>
      <c r="T13" s="224"/>
      <c r="U13" s="38">
        <v>3.0446000000000001E-2</v>
      </c>
      <c r="V13" s="224"/>
      <c r="W13" s="38">
        <v>4.0426999999999998E-2</v>
      </c>
      <c r="X13" s="224"/>
      <c r="Y13" s="44"/>
      <c r="Z13" s="242">
        <v>4.0669999999999998E-2</v>
      </c>
      <c r="AA13" s="242">
        <v>4.0669999999999998E-2</v>
      </c>
      <c r="AB13" s="224"/>
      <c r="AC13" s="224"/>
      <c r="AD13" s="226">
        <v>4.2037999999999999E-2</v>
      </c>
      <c r="AE13" s="226">
        <v>4.2037999999999999E-2</v>
      </c>
      <c r="AF13" s="224"/>
      <c r="AG13" s="224"/>
      <c r="AH13" s="226">
        <v>4.2145000000000002E-2</v>
      </c>
      <c r="AI13" s="226">
        <v>4.2145000000000002E-2</v>
      </c>
      <c r="AJ13" s="224"/>
      <c r="AK13" s="224"/>
      <c r="AL13" s="242">
        <v>4.0984E-2</v>
      </c>
      <c r="AM13" s="224"/>
      <c r="AN13" s="226"/>
      <c r="AO13" s="224"/>
      <c r="AP13" s="226"/>
      <c r="AQ13" s="224"/>
      <c r="AR13" s="226"/>
      <c r="AS13" s="224"/>
      <c r="AT13" s="226"/>
      <c r="AU13" s="224"/>
      <c r="AV13" s="226"/>
      <c r="AW13" s="224"/>
      <c r="AX13" s="226"/>
      <c r="AY13" s="224"/>
      <c r="AZ13" s="226"/>
      <c r="BA13" s="224"/>
      <c r="BB13" s="226"/>
      <c r="BC13" s="224"/>
      <c r="BD13" s="226"/>
      <c r="BE13" s="224"/>
      <c r="BF13" s="226"/>
    </row>
    <row r="14" spans="1:58" s="14" customFormat="1">
      <c r="B14" s="26" t="s">
        <v>378</v>
      </c>
      <c r="C14" s="452" t="s">
        <v>379</v>
      </c>
      <c r="D14" s="202" t="s">
        <v>376</v>
      </c>
      <c r="E14" s="3" t="s">
        <v>377</v>
      </c>
      <c r="F14" s="450"/>
      <c r="G14" s="44"/>
      <c r="H14" s="38">
        <v>2.1361000000000002E-2</v>
      </c>
      <c r="I14" s="448"/>
      <c r="J14" s="38">
        <v>2.1649000000000002E-2</v>
      </c>
      <c r="K14" s="446"/>
      <c r="L14" s="38">
        <v>2.3129E-2</v>
      </c>
      <c r="M14" s="444"/>
      <c r="N14" s="38">
        <v>2.3116000000000001E-2</v>
      </c>
      <c r="O14" s="444"/>
      <c r="P14" s="44"/>
      <c r="Q14" s="387"/>
      <c r="R14" s="38">
        <v>2.4527E-2</v>
      </c>
      <c r="S14" s="387"/>
      <c r="T14" s="38">
        <v>2.6270000000000002E-2</v>
      </c>
      <c r="U14" s="387"/>
      <c r="V14" s="38">
        <f>0.030446+0.012483</f>
        <v>4.2929000000000002E-2</v>
      </c>
      <c r="W14" s="387"/>
      <c r="X14" s="38">
        <v>4.0426999999999998E-2</v>
      </c>
      <c r="Y14" s="44"/>
      <c r="Z14" s="387"/>
      <c r="AA14" s="387"/>
      <c r="AB14" s="242">
        <v>4.0669999999999998E-2</v>
      </c>
      <c r="AC14" s="242">
        <v>4.0669999999999998E-2</v>
      </c>
      <c r="AD14" s="387"/>
      <c r="AE14" s="387"/>
      <c r="AF14" s="242">
        <v>4.2037999999999999E-2</v>
      </c>
      <c r="AG14" s="242">
        <v>4.2037999999999999E-2</v>
      </c>
      <c r="AH14" s="387"/>
      <c r="AI14" s="387"/>
      <c r="AJ14" s="242">
        <v>4.2145000000000002E-2</v>
      </c>
      <c r="AK14" s="242">
        <v>4.2145000000000002E-2</v>
      </c>
      <c r="AL14" s="387"/>
      <c r="AM14" s="242"/>
      <c r="AN14" s="387"/>
      <c r="AO14" s="242"/>
      <c r="AP14" s="387"/>
      <c r="AQ14" s="242"/>
      <c r="AR14" s="387"/>
      <c r="AS14" s="242"/>
      <c r="AT14" s="387"/>
      <c r="AU14" s="242"/>
      <c r="AV14" s="387"/>
      <c r="AW14" s="242"/>
      <c r="AX14" s="387"/>
      <c r="AY14" s="242"/>
      <c r="AZ14" s="387"/>
      <c r="BA14" s="242"/>
      <c r="BB14" s="387"/>
      <c r="BC14" s="242"/>
      <c r="BD14" s="387"/>
      <c r="BE14" s="242"/>
      <c r="BF14" s="387"/>
    </row>
    <row r="15" spans="1:58" s="14" customFormat="1" ht="42" customHeight="1">
      <c r="B15" s="26" t="s">
        <v>380</v>
      </c>
      <c r="C15" s="453"/>
      <c r="D15" s="202" t="s">
        <v>381</v>
      </c>
      <c r="E15" s="3" t="s">
        <v>312</v>
      </c>
      <c r="F15" s="450"/>
      <c r="G15" s="44"/>
      <c r="H15" s="47">
        <v>3</v>
      </c>
      <c r="I15" s="449"/>
      <c r="J15" s="148">
        <v>2.4</v>
      </c>
      <c r="K15" s="447"/>
      <c r="L15" s="148">
        <v>1.8</v>
      </c>
      <c r="M15" s="445"/>
      <c r="N15" s="148">
        <v>3.8211141420510399</v>
      </c>
      <c r="O15" s="445"/>
      <c r="P15" s="44"/>
      <c r="Q15" s="388"/>
      <c r="R15" s="148">
        <v>3.3906618707162863</v>
      </c>
      <c r="S15" s="388"/>
      <c r="T15" s="148">
        <v>2.9462716452876094</v>
      </c>
      <c r="U15" s="388"/>
      <c r="V15" s="150">
        <v>1.1073457872565307</v>
      </c>
      <c r="W15" s="388"/>
      <c r="X15" s="148">
        <v>4.5872469714375299</v>
      </c>
      <c r="Y15" s="44"/>
      <c r="Z15" s="388"/>
      <c r="AA15" s="388"/>
      <c r="AB15" s="148">
        <v>12.9870399244827</v>
      </c>
      <c r="AC15" s="148">
        <v>12.9870399244827</v>
      </c>
      <c r="AD15" s="388"/>
      <c r="AE15" s="388"/>
      <c r="AF15" s="295">
        <v>8.26377177348445</v>
      </c>
      <c r="AG15" s="295">
        <v>8.26377177348445</v>
      </c>
      <c r="AH15" s="388"/>
      <c r="AI15" s="388"/>
      <c r="AJ15" s="295">
        <v>3.35570040693975</v>
      </c>
      <c r="AK15" s="295">
        <v>3.35570040693975</v>
      </c>
      <c r="AL15" s="388"/>
      <c r="AM15" s="148"/>
      <c r="AN15" s="388"/>
      <c r="AO15" s="148"/>
      <c r="AP15" s="388"/>
      <c r="AQ15" s="148"/>
      <c r="AR15" s="388"/>
      <c r="AS15" s="148"/>
      <c r="AT15" s="388"/>
      <c r="AU15" s="148"/>
      <c r="AV15" s="388"/>
      <c r="AW15" s="148"/>
      <c r="AX15" s="388"/>
      <c r="AY15" s="148"/>
      <c r="AZ15" s="388"/>
      <c r="BA15" s="148"/>
      <c r="BB15" s="388"/>
      <c r="BC15" s="148"/>
      <c r="BD15" s="388"/>
      <c r="BE15" s="148"/>
      <c r="BF15" s="388"/>
    </row>
    <row r="16" spans="1:58" s="14" customFormat="1">
      <c r="B16" s="385" t="s">
        <v>75</v>
      </c>
      <c r="C16" s="386"/>
      <c r="D16" s="386"/>
      <c r="E16" s="386"/>
      <c r="F16" s="386"/>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397" t="s">
        <v>382</v>
      </c>
      <c r="C17" s="398"/>
      <c r="D17" s="399"/>
      <c r="E17" s="3" t="s">
        <v>307</v>
      </c>
      <c r="F17" s="424"/>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f t="shared" si="4"/>
        <v>4.5511924378137392E-2</v>
      </c>
      <c r="AH17" s="5" t="str">
        <f t="shared" si="4"/>
        <v/>
      </c>
      <c r="AI17" s="5" t="str">
        <f t="shared" si="4"/>
        <v/>
      </c>
      <c r="AJ17" s="5">
        <f t="shared" si="4"/>
        <v>4.3559259936504759E-2</v>
      </c>
      <c r="AK17" s="5">
        <f>IF(AK14="","",AK14*(1+AK15/100))</f>
        <v>4.3559259936504759E-2</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45">
      <c r="A18" s="55"/>
      <c r="B18" s="389" t="s">
        <v>383</v>
      </c>
      <c r="C18" s="390"/>
      <c r="D18" s="391"/>
      <c r="E18" s="11" t="s">
        <v>284</v>
      </c>
      <c r="F18" s="451"/>
      <c r="G18" s="44"/>
      <c r="H18" s="5">
        <f>IF(H13="",IF(H17="","-",H17*10),H13*10)</f>
        <v>0.22001830000000003</v>
      </c>
      <c r="I18" s="5">
        <f>IF(I13="",IF(I17="","-",I17*10),I13*10)</f>
        <v>0.21649000000000002</v>
      </c>
      <c r="J18" s="5">
        <f t="shared" ref="J18:O18" si="5">IF(J13="",IF(J17="","-",J17*10),J13*10)</f>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f t="shared" si="9"/>
        <v>0.45511924378137392</v>
      </c>
      <c r="AH18" s="5">
        <f t="shared" si="9"/>
        <v>0.42144999999999999</v>
      </c>
      <c r="AI18" s="5">
        <f t="shared" si="9"/>
        <v>0.42144999999999999</v>
      </c>
      <c r="AJ18" s="5">
        <f t="shared" si="9"/>
        <v>0.43559259936504757</v>
      </c>
      <c r="AK18" s="5">
        <f>IF(AK13="",IF(AK17="","-",AK17*10),AK13*10)</f>
        <v>0.43559259936504757</v>
      </c>
      <c r="AL18" s="5">
        <f t="shared" si="9"/>
        <v>0.40983999999999998</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B17:D17"/>
    <mergeCell ref="F13:F15"/>
    <mergeCell ref="F17:F18"/>
    <mergeCell ref="B12:F12"/>
    <mergeCell ref="B16:F16"/>
    <mergeCell ref="B18:D18"/>
    <mergeCell ref="C14:C15"/>
    <mergeCell ref="E6:E11"/>
    <mergeCell ref="D6:D11"/>
    <mergeCell ref="C6:C11"/>
    <mergeCell ref="B6:B11"/>
    <mergeCell ref="F6:F7"/>
    <mergeCell ref="AD14:AD15"/>
    <mergeCell ref="H6:O6"/>
    <mergeCell ref="H7:O7"/>
    <mergeCell ref="Q14:Q15"/>
    <mergeCell ref="S14:S15"/>
    <mergeCell ref="U14:U15"/>
    <mergeCell ref="W14:W15"/>
    <mergeCell ref="AA14:AA15"/>
    <mergeCell ref="M14:M15"/>
    <mergeCell ref="K14:K15"/>
    <mergeCell ref="I14:I15"/>
    <mergeCell ref="O14:O15"/>
    <mergeCell ref="Z14:Z15"/>
    <mergeCell ref="AE14:AE15"/>
    <mergeCell ref="AZ14:AZ15"/>
    <mergeCell ref="BB14:BB15"/>
    <mergeCell ref="BD14:BD15"/>
    <mergeCell ref="BF14:BF15"/>
    <mergeCell ref="AP14:AP15"/>
    <mergeCell ref="AR14:AR15"/>
    <mergeCell ref="AT14:AT15"/>
    <mergeCell ref="AV14:AV15"/>
    <mergeCell ref="AX14:AX15"/>
    <mergeCell ref="AH14:AH15"/>
    <mergeCell ref="AL14:AL15"/>
    <mergeCell ref="AN14:AN15"/>
    <mergeCell ref="AI14:AI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80"/>
  <sheetViews>
    <sheetView zoomScaleNormal="100" workbookViewId="0"/>
  </sheetViews>
  <sheetFormatPr defaultColWidth="0" defaultRowHeight="13.5" zeroHeight="1"/>
  <cols>
    <col min="1" max="1" width="9" customWidth="1"/>
    <col min="2" max="2" width="12.625" customWidth="1"/>
    <col min="3" max="3" width="9" customWidth="1"/>
    <col min="4" max="4" width="19.75" customWidth="1"/>
    <col min="5" max="5" width="25" customWidth="1"/>
    <col min="6" max="6" width="2.5" customWidth="1"/>
    <col min="7" max="14" width="15.625" customWidth="1"/>
    <col min="15" max="15" width="2.5" customWidth="1"/>
    <col min="16" max="23" width="15.625" customWidth="1"/>
    <col min="24" max="24" width="2.5" customWidth="1"/>
    <col min="25" max="25" width="17" customWidth="1"/>
    <col min="26" max="57" width="15.625" customWidth="1"/>
    <col min="58" max="60" width="0" hidden="1" customWidth="1"/>
    <col min="61" max="16384" width="9.25" hidden="1"/>
  </cols>
  <sheetData>
    <row r="1" spans="1:60" s="2" customFormat="1" ht="12.75" customHeight="1"/>
    <row r="2" spans="1:60" s="2" customFormat="1" ht="18.75" customHeight="1">
      <c r="B2" s="40" t="s">
        <v>384</v>
      </c>
      <c r="C2" s="40"/>
      <c r="D2" s="40"/>
      <c r="E2" s="40"/>
      <c r="F2" s="40"/>
    </row>
    <row r="3" spans="1:60" s="2" customFormat="1" ht="28.5" customHeight="1">
      <c r="B3" s="356" t="s">
        <v>385</v>
      </c>
      <c r="C3" s="356"/>
      <c r="D3" s="356"/>
      <c r="E3" s="356"/>
      <c r="F3" s="356"/>
      <c r="G3" s="356"/>
      <c r="H3" s="356"/>
      <c r="I3" s="39"/>
      <c r="J3" s="39"/>
      <c r="K3" s="39"/>
      <c r="L3" s="39"/>
      <c r="M3" s="39"/>
      <c r="N3" s="39"/>
      <c r="O3" s="39"/>
      <c r="P3" s="39"/>
      <c r="Q3" s="39"/>
      <c r="X3" s="39"/>
      <c r="Y3" s="39"/>
    </row>
    <row r="4" spans="1:60" s="2" customFormat="1" ht="12.75" customHeight="1"/>
    <row r="5" spans="1:60" s="14" customFormat="1">
      <c r="G5" s="55"/>
      <c r="P5" s="55"/>
    </row>
    <row r="6" spans="1:60">
      <c r="A6" s="90"/>
      <c r="B6" s="91" t="s">
        <v>386</v>
      </c>
      <c r="C6" s="90"/>
      <c r="D6" s="90"/>
      <c r="E6" s="90"/>
      <c r="F6" s="90"/>
      <c r="G6" s="90"/>
      <c r="H6" s="90"/>
      <c r="I6" s="90"/>
      <c r="J6" s="90"/>
      <c r="K6" s="90"/>
      <c r="L6" s="90"/>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4"/>
      <c r="BA6" s="454"/>
      <c r="BB6" s="454"/>
      <c r="BC6" s="454"/>
      <c r="BD6" s="454"/>
      <c r="BE6" s="454"/>
      <c r="BF6" s="454"/>
      <c r="BG6" s="454"/>
      <c r="BH6" s="454"/>
    </row>
    <row r="7" spans="1:60" s="14" customFormat="1"/>
    <row r="8" spans="1:60">
      <c r="A8" s="14"/>
      <c r="B8" s="462" t="s">
        <v>387</v>
      </c>
      <c r="C8" s="458" t="s">
        <v>388</v>
      </c>
      <c r="D8" s="457" t="s">
        <v>104</v>
      </c>
      <c r="E8" s="459"/>
      <c r="F8" s="28"/>
      <c r="G8" s="374" t="s">
        <v>106</v>
      </c>
      <c r="H8" s="375"/>
      <c r="I8" s="375"/>
      <c r="J8" s="375"/>
      <c r="K8" s="375"/>
      <c r="L8" s="375"/>
      <c r="M8" s="375"/>
      <c r="N8" s="376"/>
      <c r="O8" s="136"/>
      <c r="P8" s="229" t="s">
        <v>107</v>
      </c>
      <c r="Q8" s="230"/>
      <c r="R8" s="230"/>
      <c r="S8" s="230"/>
      <c r="T8" s="230"/>
      <c r="U8" s="230"/>
      <c r="V8" s="230"/>
      <c r="W8" s="230"/>
      <c r="X8" s="28"/>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1"/>
    </row>
    <row r="9" spans="1:60" ht="12.75" customHeight="1">
      <c r="A9" s="14"/>
      <c r="B9" s="462"/>
      <c r="C9" s="458"/>
      <c r="D9" s="457"/>
      <c r="E9" s="460"/>
      <c r="F9" s="28"/>
      <c r="G9" s="344" t="s">
        <v>108</v>
      </c>
      <c r="H9" s="345"/>
      <c r="I9" s="345"/>
      <c r="J9" s="345"/>
      <c r="K9" s="345"/>
      <c r="L9" s="345"/>
      <c r="M9" s="345"/>
      <c r="N9" s="346"/>
      <c r="O9" s="136"/>
      <c r="P9" s="232" t="s">
        <v>109</v>
      </c>
      <c r="Q9" s="233"/>
      <c r="R9" s="233"/>
      <c r="S9" s="233"/>
      <c r="T9" s="233"/>
      <c r="U9" s="233"/>
      <c r="V9" s="233"/>
      <c r="W9" s="233"/>
      <c r="X9" s="28"/>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4"/>
    </row>
    <row r="10" spans="1:60" ht="25.5" customHeight="1">
      <c r="A10" s="14"/>
      <c r="B10" s="462"/>
      <c r="C10" s="458"/>
      <c r="D10" s="457"/>
      <c r="E10" s="97" t="s">
        <v>110</v>
      </c>
      <c r="F10" s="28"/>
      <c r="G10" s="33" t="s">
        <v>111</v>
      </c>
      <c r="H10" s="33" t="s">
        <v>112</v>
      </c>
      <c r="I10" s="33" t="s">
        <v>113</v>
      </c>
      <c r="J10" s="33" t="s">
        <v>114</v>
      </c>
      <c r="K10" s="33" t="s">
        <v>115</v>
      </c>
      <c r="L10" s="34" t="s">
        <v>116</v>
      </c>
      <c r="M10" s="33" t="s">
        <v>117</v>
      </c>
      <c r="N10" s="33" t="s">
        <v>118</v>
      </c>
      <c r="O10" s="28"/>
      <c r="P10" s="29" t="s">
        <v>119</v>
      </c>
      <c r="Q10" s="29" t="s">
        <v>120</v>
      </c>
      <c r="R10" s="29" t="s">
        <v>121</v>
      </c>
      <c r="S10" s="35" t="s">
        <v>122</v>
      </c>
      <c r="T10" s="29" t="s">
        <v>123</v>
      </c>
      <c r="U10" s="29" t="s">
        <v>124</v>
      </c>
      <c r="V10" s="29" t="s">
        <v>125</v>
      </c>
      <c r="W10" s="29" t="s">
        <v>126</v>
      </c>
      <c r="X10" s="28"/>
      <c r="Y10" s="29" t="s">
        <v>127</v>
      </c>
      <c r="Z10" s="29" t="s">
        <v>127</v>
      </c>
      <c r="AA10" s="29" t="s">
        <v>128</v>
      </c>
      <c r="AB10" s="29" t="s">
        <v>128</v>
      </c>
      <c r="AC10" s="264" t="s">
        <v>129</v>
      </c>
      <c r="AD10" s="264" t="s">
        <v>129</v>
      </c>
      <c r="AE10" s="265" t="s">
        <v>130</v>
      </c>
      <c r="AF10" s="263" t="s">
        <v>130</v>
      </c>
      <c r="AG10" s="263" t="s">
        <v>131</v>
      </c>
      <c r="AH10" s="263" t="s">
        <v>131</v>
      </c>
      <c r="AI10" s="263" t="s">
        <v>132</v>
      </c>
      <c r="AJ10" s="263" t="s">
        <v>132</v>
      </c>
      <c r="AK10" s="263" t="s">
        <v>133</v>
      </c>
      <c r="AL10" s="263" t="s">
        <v>133</v>
      </c>
      <c r="AM10" s="263" t="s">
        <v>134</v>
      </c>
      <c r="AN10" s="263" t="s">
        <v>134</v>
      </c>
      <c r="AO10" s="263" t="s">
        <v>135</v>
      </c>
      <c r="AP10" s="263" t="s">
        <v>135</v>
      </c>
      <c r="AQ10" s="263" t="s">
        <v>136</v>
      </c>
      <c r="AR10" s="263" t="s">
        <v>136</v>
      </c>
      <c r="AS10" s="263" t="s">
        <v>137</v>
      </c>
      <c r="AT10" s="263" t="s">
        <v>137</v>
      </c>
      <c r="AU10" s="263" t="s">
        <v>138</v>
      </c>
      <c r="AV10" s="263" t="s">
        <v>138</v>
      </c>
      <c r="AW10" s="263" t="s">
        <v>139</v>
      </c>
      <c r="AX10" s="263" t="s">
        <v>139</v>
      </c>
      <c r="AY10" s="263" t="s">
        <v>140</v>
      </c>
      <c r="AZ10" s="263" t="s">
        <v>140</v>
      </c>
      <c r="BA10" s="263" t="s">
        <v>141</v>
      </c>
      <c r="BB10" s="263" t="s">
        <v>141</v>
      </c>
      <c r="BC10" s="263" t="s">
        <v>142</v>
      </c>
      <c r="BD10" s="263" t="s">
        <v>142</v>
      </c>
      <c r="BE10" s="263" t="s">
        <v>143</v>
      </c>
    </row>
    <row r="11" spans="1:60" ht="25.5" customHeight="1">
      <c r="A11" s="14"/>
      <c r="B11" s="462"/>
      <c r="C11" s="458"/>
      <c r="D11" s="457"/>
      <c r="E11" s="97" t="s">
        <v>110</v>
      </c>
      <c r="F11" s="84"/>
      <c r="G11" s="33" t="s">
        <v>111</v>
      </c>
      <c r="H11" s="33" t="s">
        <v>112</v>
      </c>
      <c r="I11" s="33" t="s">
        <v>113</v>
      </c>
      <c r="J11" s="33" t="s">
        <v>114</v>
      </c>
      <c r="K11" s="33" t="s">
        <v>115</v>
      </c>
      <c r="L11" s="34" t="s">
        <v>116</v>
      </c>
      <c r="M11" s="33" t="s">
        <v>117</v>
      </c>
      <c r="N11" s="33" t="s">
        <v>118</v>
      </c>
      <c r="O11" s="84"/>
      <c r="P11" s="29" t="s">
        <v>119</v>
      </c>
      <c r="Q11" s="29" t="s">
        <v>120</v>
      </c>
      <c r="R11" s="29" t="s">
        <v>121</v>
      </c>
      <c r="S11" s="35" t="s">
        <v>122</v>
      </c>
      <c r="T11" s="29" t="s">
        <v>123</v>
      </c>
      <c r="U11" s="29" t="s">
        <v>124</v>
      </c>
      <c r="V11" s="29" t="s">
        <v>125</v>
      </c>
      <c r="W11" s="29" t="s">
        <v>126</v>
      </c>
      <c r="X11" s="84"/>
      <c r="Y11" s="29" t="s">
        <v>127</v>
      </c>
      <c r="Z11" s="29" t="s">
        <v>144</v>
      </c>
      <c r="AA11" s="29" t="s">
        <v>128</v>
      </c>
      <c r="AB11" s="29" t="s">
        <v>145</v>
      </c>
      <c r="AC11" s="29" t="s">
        <v>146</v>
      </c>
      <c r="AD11" s="29" t="s">
        <v>147</v>
      </c>
      <c r="AE11" s="29" t="s">
        <v>148</v>
      </c>
      <c r="AF11" s="29" t="s">
        <v>149</v>
      </c>
      <c r="AG11" s="29" t="s">
        <v>150</v>
      </c>
      <c r="AH11" s="29" t="s">
        <v>151</v>
      </c>
      <c r="AI11" s="29" t="s">
        <v>152</v>
      </c>
      <c r="AJ11" s="29" t="s">
        <v>153</v>
      </c>
      <c r="AK11" s="29" t="s">
        <v>154</v>
      </c>
      <c r="AL11" s="29" t="s">
        <v>155</v>
      </c>
      <c r="AM11" s="29" t="s">
        <v>156</v>
      </c>
      <c r="AN11" s="29" t="s">
        <v>157</v>
      </c>
      <c r="AO11" s="29" t="s">
        <v>158</v>
      </c>
      <c r="AP11" s="29" t="s">
        <v>159</v>
      </c>
      <c r="AQ11" s="29" t="s">
        <v>160</v>
      </c>
      <c r="AR11" s="29" t="s">
        <v>161</v>
      </c>
      <c r="AS11" s="29" t="s">
        <v>162</v>
      </c>
      <c r="AT11" s="29" t="s">
        <v>163</v>
      </c>
      <c r="AU11" s="29" t="s">
        <v>164</v>
      </c>
      <c r="AV11" s="29" t="s">
        <v>165</v>
      </c>
      <c r="AW11" s="29" t="s">
        <v>166</v>
      </c>
      <c r="AX11" s="29" t="s">
        <v>167</v>
      </c>
      <c r="AY11" s="29" t="s">
        <v>168</v>
      </c>
      <c r="AZ11" s="29" t="s">
        <v>169</v>
      </c>
      <c r="BA11" s="29" t="s">
        <v>170</v>
      </c>
      <c r="BB11" s="29" t="s">
        <v>171</v>
      </c>
      <c r="BC11" s="29" t="s">
        <v>172</v>
      </c>
      <c r="BD11" s="29" t="s">
        <v>173</v>
      </c>
      <c r="BE11" s="29" t="s">
        <v>174</v>
      </c>
    </row>
    <row r="12" spans="1:60" ht="15" customHeight="1">
      <c r="A12" s="14"/>
      <c r="B12" s="462"/>
      <c r="C12" s="458"/>
      <c r="D12" s="457"/>
      <c r="E12" s="97" t="s">
        <v>175</v>
      </c>
      <c r="F12" s="28"/>
      <c r="G12" s="31" t="s">
        <v>176</v>
      </c>
      <c r="H12" s="31" t="s">
        <v>177</v>
      </c>
      <c r="I12" s="31" t="s">
        <v>178</v>
      </c>
      <c r="J12" s="31" t="s">
        <v>179</v>
      </c>
      <c r="K12" s="31" t="s">
        <v>180</v>
      </c>
      <c r="L12" s="32" t="s">
        <v>181</v>
      </c>
      <c r="M12" s="31" t="s">
        <v>182</v>
      </c>
      <c r="N12" s="31" t="s">
        <v>183</v>
      </c>
      <c r="O12" s="28"/>
      <c r="P12" s="31" t="s">
        <v>184</v>
      </c>
      <c r="Q12" s="31" t="s">
        <v>185</v>
      </c>
      <c r="R12" s="31" t="s">
        <v>186</v>
      </c>
      <c r="S12" s="36" t="s">
        <v>187</v>
      </c>
      <c r="T12" s="31" t="s">
        <v>188</v>
      </c>
      <c r="U12" s="31" t="s">
        <v>189</v>
      </c>
      <c r="V12" s="31" t="s">
        <v>190</v>
      </c>
      <c r="W12" s="31" t="s">
        <v>191</v>
      </c>
      <c r="X12" s="28"/>
      <c r="Y12" s="31" t="s">
        <v>192</v>
      </c>
      <c r="Z12" s="31" t="s">
        <v>193</v>
      </c>
      <c r="AA12" s="31" t="s">
        <v>194</v>
      </c>
      <c r="AB12" s="31" t="s">
        <v>195</v>
      </c>
      <c r="AC12" s="31" t="s">
        <v>196</v>
      </c>
      <c r="AD12" s="31" t="s">
        <v>197</v>
      </c>
      <c r="AE12" s="31" t="s">
        <v>198</v>
      </c>
      <c r="AF12" s="31" t="s">
        <v>199</v>
      </c>
      <c r="AG12" s="31" t="s">
        <v>200</v>
      </c>
      <c r="AH12" s="31" t="s">
        <v>201</v>
      </c>
      <c r="AI12" s="31" t="s">
        <v>202</v>
      </c>
      <c r="AJ12" s="31" t="s">
        <v>203</v>
      </c>
      <c r="AK12" s="31" t="s">
        <v>204</v>
      </c>
      <c r="AL12" s="31" t="s">
        <v>205</v>
      </c>
      <c r="AM12" s="31" t="s">
        <v>206</v>
      </c>
      <c r="AN12" s="31" t="s">
        <v>207</v>
      </c>
      <c r="AO12" s="31" t="s">
        <v>208</v>
      </c>
      <c r="AP12" s="31" t="s">
        <v>209</v>
      </c>
      <c r="AQ12" s="31" t="s">
        <v>210</v>
      </c>
      <c r="AR12" s="31" t="s">
        <v>211</v>
      </c>
      <c r="AS12" s="31" t="s">
        <v>212</v>
      </c>
      <c r="AT12" s="31" t="s">
        <v>213</v>
      </c>
      <c r="AU12" s="31" t="s">
        <v>214</v>
      </c>
      <c r="AV12" s="31" t="s">
        <v>215</v>
      </c>
      <c r="AW12" s="31" t="s">
        <v>216</v>
      </c>
      <c r="AX12" s="31" t="s">
        <v>217</v>
      </c>
      <c r="AY12" s="31" t="s">
        <v>218</v>
      </c>
      <c r="AZ12" s="31" t="s">
        <v>219</v>
      </c>
      <c r="BA12" s="31" t="s">
        <v>220</v>
      </c>
      <c r="BB12" s="31" t="s">
        <v>221</v>
      </c>
      <c r="BC12" s="31" t="s">
        <v>222</v>
      </c>
      <c r="BD12" s="31" t="s">
        <v>223</v>
      </c>
      <c r="BE12" s="31" t="s">
        <v>224</v>
      </c>
    </row>
    <row r="13" spans="1:60" ht="15" customHeight="1">
      <c r="A13" s="14"/>
      <c r="B13" s="462"/>
      <c r="C13" s="458"/>
      <c r="D13" s="457"/>
      <c r="E13" s="98" t="s">
        <v>374</v>
      </c>
      <c r="F13" s="28"/>
      <c r="G13" s="29" t="s">
        <v>226</v>
      </c>
      <c r="H13" s="29" t="s">
        <v>226</v>
      </c>
      <c r="I13" s="29" t="s">
        <v>227</v>
      </c>
      <c r="J13" s="29" t="s">
        <v>227</v>
      </c>
      <c r="K13" s="29" t="s">
        <v>228</v>
      </c>
      <c r="L13" s="30" t="s">
        <v>228</v>
      </c>
      <c r="M13" s="29" t="s">
        <v>229</v>
      </c>
      <c r="N13" s="29" t="s">
        <v>229</v>
      </c>
      <c r="O13" s="28"/>
      <c r="P13" s="29" t="s">
        <v>230</v>
      </c>
      <c r="Q13" s="29" t="s">
        <v>231</v>
      </c>
      <c r="R13" s="29" t="s">
        <v>231</v>
      </c>
      <c r="S13" s="35" t="s">
        <v>232</v>
      </c>
      <c r="T13" s="29" t="s">
        <v>232</v>
      </c>
      <c r="U13" s="29" t="s">
        <v>233</v>
      </c>
      <c r="V13" s="29" t="s">
        <v>233</v>
      </c>
      <c r="W13" s="29" t="s">
        <v>234</v>
      </c>
      <c r="X13" s="28"/>
      <c r="Y13" s="29" t="s">
        <v>234</v>
      </c>
      <c r="Z13" s="29" t="s">
        <v>234</v>
      </c>
      <c r="AA13" s="29" t="s">
        <v>235</v>
      </c>
      <c r="AB13" s="29" t="s">
        <v>235</v>
      </c>
      <c r="AC13" s="29" t="s">
        <v>235</v>
      </c>
      <c r="AD13" s="29" t="s">
        <v>235</v>
      </c>
      <c r="AE13" s="180" t="s">
        <v>236</v>
      </c>
      <c r="AF13" s="180" t="s">
        <v>236</v>
      </c>
      <c r="AG13" s="180" t="s">
        <v>236</v>
      </c>
      <c r="AH13" s="180" t="s">
        <v>236</v>
      </c>
      <c r="AI13" s="180" t="s">
        <v>237</v>
      </c>
      <c r="AJ13" s="180" t="s">
        <v>237</v>
      </c>
      <c r="AK13" s="180" t="s">
        <v>237</v>
      </c>
      <c r="AL13" s="180" t="s">
        <v>237</v>
      </c>
      <c r="AM13" s="180" t="s">
        <v>238</v>
      </c>
      <c r="AN13" s="180" t="s">
        <v>238</v>
      </c>
      <c r="AO13" s="180" t="s">
        <v>238</v>
      </c>
      <c r="AP13" s="180" t="s">
        <v>238</v>
      </c>
      <c r="AQ13" s="180" t="s">
        <v>239</v>
      </c>
      <c r="AR13" s="180" t="s">
        <v>239</v>
      </c>
      <c r="AS13" s="180" t="s">
        <v>239</v>
      </c>
      <c r="AT13" s="180" t="s">
        <v>239</v>
      </c>
      <c r="AU13" s="180" t="s">
        <v>240</v>
      </c>
      <c r="AV13" s="180" t="s">
        <v>240</v>
      </c>
      <c r="AW13" s="180" t="s">
        <v>240</v>
      </c>
      <c r="AX13" s="180" t="s">
        <v>240</v>
      </c>
      <c r="AY13" s="180" t="s">
        <v>241</v>
      </c>
      <c r="AZ13" s="180" t="s">
        <v>241</v>
      </c>
      <c r="BA13" s="180" t="s">
        <v>241</v>
      </c>
      <c r="BB13" s="180" t="s">
        <v>241</v>
      </c>
      <c r="BC13" s="180" t="s">
        <v>242</v>
      </c>
      <c r="BD13" s="180" t="s">
        <v>242</v>
      </c>
      <c r="BE13" s="180" t="s">
        <v>242</v>
      </c>
    </row>
    <row r="14" spans="1:60" ht="12.75" customHeight="1">
      <c r="A14" s="14"/>
      <c r="B14" s="359" t="s">
        <v>389</v>
      </c>
      <c r="C14" s="95">
        <v>1</v>
      </c>
      <c r="D14" s="96" t="s">
        <v>244</v>
      </c>
      <c r="E14" s="461"/>
      <c r="F14" s="28"/>
      <c r="G14" s="135">
        <v>1.0949858793281448</v>
      </c>
      <c r="H14" s="135">
        <v>1.0949858793281448</v>
      </c>
      <c r="I14" s="135">
        <v>1.0949858793281448</v>
      </c>
      <c r="J14" s="135">
        <v>1.0949858793281448</v>
      </c>
      <c r="K14" s="135">
        <v>1.0949858793281448</v>
      </c>
      <c r="L14" s="135">
        <v>1.0949858793281448</v>
      </c>
      <c r="M14" s="135">
        <v>1.0834385940745799</v>
      </c>
      <c r="N14" s="135">
        <v>1.0834385940745799</v>
      </c>
      <c r="O14" s="28"/>
      <c r="P14" s="135">
        <v>1.0834385940745799</v>
      </c>
      <c r="Q14" s="135">
        <v>1.0890285431507547</v>
      </c>
      <c r="R14" s="135">
        <v>1.089038749889933</v>
      </c>
      <c r="S14" s="135">
        <v>1.0874483229921645</v>
      </c>
      <c r="T14" s="135">
        <v>1.0875029312038718</v>
      </c>
      <c r="U14" s="135">
        <v>1.08585979877342</v>
      </c>
      <c r="V14" s="135">
        <v>1.085848917745023</v>
      </c>
      <c r="W14" s="216">
        <v>1.0898115402143711</v>
      </c>
      <c r="X14" s="28"/>
      <c r="Y14" s="216">
        <v>1.0897993159170496</v>
      </c>
      <c r="Z14" s="216">
        <v>1.0897993159170496</v>
      </c>
      <c r="AA14" s="216">
        <v>1.0953226418779949</v>
      </c>
      <c r="AB14" s="216">
        <v>1.0953226418779949</v>
      </c>
      <c r="AC14" s="294">
        <v>1.0951651983444066</v>
      </c>
      <c r="AD14" s="294">
        <v>1.0951651983444066</v>
      </c>
      <c r="AE14" s="294">
        <v>1.0986825083022833</v>
      </c>
      <c r="AF14" s="294">
        <v>1.0986825083022833</v>
      </c>
      <c r="AG14" s="294">
        <v>1.0984618224528644</v>
      </c>
      <c r="AH14" s="294">
        <v>1.0984618224528644</v>
      </c>
      <c r="AI14" s="294">
        <v>1.1041295409025911</v>
      </c>
      <c r="AJ14" s="294">
        <v>1.1041295409025911</v>
      </c>
      <c r="AK14" s="294">
        <v>1.1042034750293135</v>
      </c>
      <c r="AL14" s="88"/>
      <c r="AM14" s="88"/>
      <c r="AN14" s="88"/>
      <c r="AO14" s="88"/>
      <c r="AP14" s="88"/>
      <c r="AQ14" s="88"/>
      <c r="AR14" s="88"/>
      <c r="AS14" s="88"/>
      <c r="AT14" s="88"/>
      <c r="AU14" s="88"/>
      <c r="AV14" s="88"/>
      <c r="AW14" s="88"/>
      <c r="AX14" s="88"/>
      <c r="AY14" s="88"/>
      <c r="AZ14" s="88"/>
      <c r="BA14" s="88"/>
      <c r="BB14" s="88"/>
      <c r="BC14" s="88"/>
      <c r="BD14" s="88"/>
      <c r="BE14" s="88"/>
    </row>
    <row r="15" spans="1:60">
      <c r="A15" s="14"/>
      <c r="B15" s="359"/>
      <c r="C15" s="95">
        <v>2</v>
      </c>
      <c r="D15" s="96" t="s">
        <v>246</v>
      </c>
      <c r="E15" s="461"/>
      <c r="F15" s="28"/>
      <c r="G15" s="135">
        <v>1.0708036775576268</v>
      </c>
      <c r="H15" s="135">
        <v>1.0708036775576268</v>
      </c>
      <c r="I15" s="135">
        <v>1.0708036775576268</v>
      </c>
      <c r="J15" s="135">
        <v>1.0708036775576268</v>
      </c>
      <c r="K15" s="135">
        <v>1.0708036775576268</v>
      </c>
      <c r="L15" s="135">
        <v>1.0708036775576268</v>
      </c>
      <c r="M15" s="135">
        <v>1.0708036775576268</v>
      </c>
      <c r="N15" s="135">
        <v>1.0708036775576268</v>
      </c>
      <c r="O15" s="28"/>
      <c r="P15" s="135">
        <v>1.0708036775576268</v>
      </c>
      <c r="Q15" s="135">
        <v>1.0679783265695075</v>
      </c>
      <c r="R15" s="135">
        <v>1.0679827167619282</v>
      </c>
      <c r="S15" s="135">
        <v>1.0679827167619282</v>
      </c>
      <c r="T15" s="135">
        <v>1.0679932251333426</v>
      </c>
      <c r="U15" s="135">
        <v>1.066763623447796</v>
      </c>
      <c r="V15" s="135">
        <v>1.066742956946414</v>
      </c>
      <c r="W15" s="216">
        <v>1.066742956946414</v>
      </c>
      <c r="X15" s="28"/>
      <c r="Y15" s="216">
        <v>1.0667507410333845</v>
      </c>
      <c r="Z15" s="216">
        <v>1.0667507410333845</v>
      </c>
      <c r="AA15" s="216">
        <v>1.078333671009992</v>
      </c>
      <c r="AB15" s="216">
        <v>1.078333671009992</v>
      </c>
      <c r="AC15" s="294">
        <v>1.0783009795088436</v>
      </c>
      <c r="AD15" s="294">
        <v>1.0783009795088436</v>
      </c>
      <c r="AE15" s="294">
        <v>1.0783009795088436</v>
      </c>
      <c r="AF15" s="294">
        <v>1.0783009795088436</v>
      </c>
      <c r="AG15" s="294">
        <v>1.0782670028364925</v>
      </c>
      <c r="AH15" s="294">
        <v>1.0782670028364925</v>
      </c>
      <c r="AI15" s="294">
        <v>1.0800935648716437</v>
      </c>
      <c r="AJ15" s="294">
        <v>1.0800935648716437</v>
      </c>
      <c r="AK15" s="294">
        <v>1.0801017985823886</v>
      </c>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59"/>
      <c r="C16" s="95">
        <v>3</v>
      </c>
      <c r="D16" s="96" t="s">
        <v>247</v>
      </c>
      <c r="E16" s="461"/>
      <c r="F16" s="28"/>
      <c r="G16" s="135">
        <v>1.0817492877987211</v>
      </c>
      <c r="H16" s="135">
        <v>1.0817492877987211</v>
      </c>
      <c r="I16" s="135">
        <v>1.0817492877987211</v>
      </c>
      <c r="J16" s="135">
        <v>1.0817492877987211</v>
      </c>
      <c r="K16" s="135">
        <v>1.0817492877987211</v>
      </c>
      <c r="L16" s="135">
        <v>1.0817492877987211</v>
      </c>
      <c r="M16" s="135">
        <v>1.0832986726933644</v>
      </c>
      <c r="N16" s="135">
        <v>1.0832986726933644</v>
      </c>
      <c r="O16" s="28"/>
      <c r="P16" s="135">
        <v>1.0832986726933644</v>
      </c>
      <c r="Q16" s="135">
        <v>1.0826949605071026</v>
      </c>
      <c r="R16" s="135">
        <v>1.0827071120076854</v>
      </c>
      <c r="S16" s="135">
        <v>1.0809673614300677</v>
      </c>
      <c r="T16" s="135">
        <v>1.0810097968527648</v>
      </c>
      <c r="U16" s="135">
        <v>1.0808933110074093</v>
      </c>
      <c r="V16" s="135">
        <v>1.0808916214500004</v>
      </c>
      <c r="W16" s="216">
        <v>1.089365904855816</v>
      </c>
      <c r="X16" s="28"/>
      <c r="Y16" s="216">
        <v>1.0893587922042363</v>
      </c>
      <c r="Z16" s="216">
        <v>1.0893587922042363</v>
      </c>
      <c r="AA16" s="216">
        <v>1.0868009802875453</v>
      </c>
      <c r="AB16" s="216">
        <v>1.0868009802875453</v>
      </c>
      <c r="AC16" s="294">
        <v>1.0866480505233596</v>
      </c>
      <c r="AD16" s="294">
        <v>1.0866480505233596</v>
      </c>
      <c r="AE16" s="294">
        <v>1.0897700754157948</v>
      </c>
      <c r="AF16" s="294">
        <v>1.0897700754157948</v>
      </c>
      <c r="AG16" s="294">
        <v>1.0895619817123057</v>
      </c>
      <c r="AH16" s="294">
        <v>1.0895619817123057</v>
      </c>
      <c r="AI16" s="294">
        <v>1.0960307199648673</v>
      </c>
      <c r="AJ16" s="294">
        <v>1.0960307199648673</v>
      </c>
      <c r="AK16" s="294">
        <v>1.0960717083447049</v>
      </c>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59"/>
      <c r="C17" s="95">
        <v>4</v>
      </c>
      <c r="D17" s="96" t="s">
        <v>248</v>
      </c>
      <c r="E17" s="461"/>
      <c r="F17" s="28"/>
      <c r="G17" s="135">
        <v>1.0949504131351664</v>
      </c>
      <c r="H17" s="135">
        <v>1.0949504131351664</v>
      </c>
      <c r="I17" s="135">
        <v>1.0949504131351664</v>
      </c>
      <c r="J17" s="135">
        <v>1.0949504131351664</v>
      </c>
      <c r="K17" s="135">
        <v>1.0949504131351664</v>
      </c>
      <c r="L17" s="135">
        <v>1.0949504131351664</v>
      </c>
      <c r="M17" s="135">
        <v>1.1027101049442916</v>
      </c>
      <c r="N17" s="135">
        <v>1.1027101049442916</v>
      </c>
      <c r="O17" s="28"/>
      <c r="P17" s="135">
        <v>1.1027101049442916</v>
      </c>
      <c r="Q17" s="135">
        <v>1.1047382103549057</v>
      </c>
      <c r="R17" s="135">
        <v>1.1047700847377127</v>
      </c>
      <c r="S17" s="135">
        <v>1.1117235831881356</v>
      </c>
      <c r="T17" s="135">
        <v>1.111788242398184</v>
      </c>
      <c r="U17" s="135">
        <v>1.1075253856072571</v>
      </c>
      <c r="V17" s="135">
        <v>1.107449123040477</v>
      </c>
      <c r="W17" s="216">
        <v>1.1161302471517789</v>
      </c>
      <c r="X17" s="28"/>
      <c r="Y17" s="216">
        <v>1.1161511877317911</v>
      </c>
      <c r="Z17" s="216">
        <v>1.1161511877317911</v>
      </c>
      <c r="AA17" s="216">
        <v>1.115151187731793</v>
      </c>
      <c r="AB17" s="216">
        <v>1.115151187731793</v>
      </c>
      <c r="AC17" s="294">
        <v>1.1149062431834664</v>
      </c>
      <c r="AD17" s="294">
        <v>1.1149062431834664</v>
      </c>
      <c r="AE17" s="294">
        <v>1.1108564748283778</v>
      </c>
      <c r="AF17" s="294">
        <v>1.1108564748283778</v>
      </c>
      <c r="AG17" s="294">
        <v>1.1107379806163353</v>
      </c>
      <c r="AH17" s="294">
        <v>1.1107379806163353</v>
      </c>
      <c r="AI17" s="294">
        <v>1.121533000966592</v>
      </c>
      <c r="AJ17" s="294">
        <v>1.121533000966592</v>
      </c>
      <c r="AK17" s="294">
        <v>1.1215425098574252</v>
      </c>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59"/>
      <c r="C18" s="95">
        <v>5</v>
      </c>
      <c r="D18" s="96" t="s">
        <v>249</v>
      </c>
      <c r="E18" s="461"/>
      <c r="F18" s="28"/>
      <c r="G18" s="135">
        <v>1.0730548587765876</v>
      </c>
      <c r="H18" s="135">
        <v>1.0730548587765876</v>
      </c>
      <c r="I18" s="135">
        <v>1.0730548587765876</v>
      </c>
      <c r="J18" s="135">
        <v>1.0730548587765876</v>
      </c>
      <c r="K18" s="135">
        <v>1.0730548587765876</v>
      </c>
      <c r="L18" s="135">
        <v>1.0730548587765876</v>
      </c>
      <c r="M18" s="135">
        <v>1.0707055607528237</v>
      </c>
      <c r="N18" s="135">
        <v>1.0707055607528237</v>
      </c>
      <c r="O18" s="28"/>
      <c r="P18" s="135">
        <v>1.0707055607528237</v>
      </c>
      <c r="Q18" s="135">
        <v>1.0707055607528237</v>
      </c>
      <c r="R18" s="135">
        <v>1.0707118844597545</v>
      </c>
      <c r="S18" s="135">
        <v>1.076061726095664</v>
      </c>
      <c r="T18" s="135">
        <v>1.0760783378482837</v>
      </c>
      <c r="U18" s="135">
        <v>1.0760783378482837</v>
      </c>
      <c r="V18" s="135">
        <v>1.0760390106188671</v>
      </c>
      <c r="W18" s="216">
        <v>1.0791575380439684</v>
      </c>
      <c r="X18" s="28"/>
      <c r="Y18" s="216">
        <v>1.079172270915405</v>
      </c>
      <c r="Z18" s="216">
        <v>1.079172270915405</v>
      </c>
      <c r="AA18" s="216">
        <v>1.079172270915405</v>
      </c>
      <c r="AB18" s="216">
        <v>1.079172270915405</v>
      </c>
      <c r="AC18" s="294">
        <v>1.0791214725647593</v>
      </c>
      <c r="AD18" s="294">
        <v>1.0791214725647593</v>
      </c>
      <c r="AE18" s="294">
        <v>1.0811191052534892</v>
      </c>
      <c r="AF18" s="294">
        <v>1.0811191052534892</v>
      </c>
      <c r="AG18" s="294">
        <v>1.0810712711306956</v>
      </c>
      <c r="AH18" s="294">
        <v>1.0810712711306956</v>
      </c>
      <c r="AI18" s="294">
        <v>1.0810712711306956</v>
      </c>
      <c r="AJ18" s="294">
        <v>1.0810712711306956</v>
      </c>
      <c r="AK18" s="294">
        <v>1.0810800081748255</v>
      </c>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59"/>
      <c r="C19" s="95">
        <v>6</v>
      </c>
      <c r="D19" s="96" t="s">
        <v>250</v>
      </c>
      <c r="E19" s="461"/>
      <c r="F19" s="28"/>
      <c r="G19" s="135">
        <v>1.0817237587088393</v>
      </c>
      <c r="H19" s="135">
        <v>1.0817237587088393</v>
      </c>
      <c r="I19" s="135">
        <v>1.0817237587088393</v>
      </c>
      <c r="J19" s="135">
        <v>1.0817237587088393</v>
      </c>
      <c r="K19" s="135">
        <v>1.0817237587088393</v>
      </c>
      <c r="L19" s="135">
        <v>1.0817237587088393</v>
      </c>
      <c r="M19" s="135">
        <v>1.0767941226979461</v>
      </c>
      <c r="N19" s="135">
        <v>1.0767941226979461</v>
      </c>
      <c r="O19" s="28"/>
      <c r="P19" s="135">
        <v>1.0767941226979461</v>
      </c>
      <c r="Q19" s="135">
        <v>1.0710928235838431</v>
      </c>
      <c r="R19" s="135">
        <v>1.071099196605285</v>
      </c>
      <c r="S19" s="135">
        <v>1.067915659388986</v>
      </c>
      <c r="T19" s="135">
        <v>1.0679299736846177</v>
      </c>
      <c r="U19" s="135">
        <v>1.0675895241245954</v>
      </c>
      <c r="V19" s="135">
        <v>1.0675618007345877</v>
      </c>
      <c r="W19" s="216">
        <v>1.0690508467768913</v>
      </c>
      <c r="X19" s="28"/>
      <c r="Y19" s="216">
        <v>1.0690631433493445</v>
      </c>
      <c r="Z19" s="216">
        <v>1.0690631433493445</v>
      </c>
      <c r="AA19" s="216">
        <v>1.0741527013810204</v>
      </c>
      <c r="AB19" s="216">
        <v>1.0741527013810204</v>
      </c>
      <c r="AC19" s="294">
        <v>1.0741017418396306</v>
      </c>
      <c r="AD19" s="294">
        <v>1.0741017418396306</v>
      </c>
      <c r="AE19" s="294">
        <v>1.0741017418396306</v>
      </c>
      <c r="AF19" s="294">
        <v>1.0741017418396306</v>
      </c>
      <c r="AG19" s="294">
        <v>1.0618065667446182</v>
      </c>
      <c r="AH19" s="294">
        <v>1.0618065667446182</v>
      </c>
      <c r="AI19" s="294">
        <v>1.0828715524130494</v>
      </c>
      <c r="AJ19" s="294">
        <v>1.0828715524130494</v>
      </c>
      <c r="AK19" s="294">
        <v>1.0828828523230392</v>
      </c>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59"/>
      <c r="C20" s="95">
        <v>7</v>
      </c>
      <c r="D20" s="96" t="s">
        <v>251</v>
      </c>
      <c r="E20" s="461"/>
      <c r="F20" s="28"/>
      <c r="G20" s="135">
        <v>1.0867587611282226</v>
      </c>
      <c r="H20" s="135">
        <v>1.0867587611282226</v>
      </c>
      <c r="I20" s="135">
        <v>1.0867587611282226</v>
      </c>
      <c r="J20" s="135">
        <v>1.0867587611282226</v>
      </c>
      <c r="K20" s="135">
        <v>1.0867587611282226</v>
      </c>
      <c r="L20" s="135">
        <v>1.0867587611282226</v>
      </c>
      <c r="M20" s="135">
        <v>1.0916466768035786</v>
      </c>
      <c r="N20" s="135">
        <v>1.0916466768035786</v>
      </c>
      <c r="O20" s="28"/>
      <c r="P20" s="135">
        <v>1.0916466768035786</v>
      </c>
      <c r="Q20" s="135">
        <v>1.0916466768035786</v>
      </c>
      <c r="R20" s="135">
        <v>1.0916562803436576</v>
      </c>
      <c r="S20" s="135">
        <v>1.089990558113566</v>
      </c>
      <c r="T20" s="135">
        <v>1.0900260398378245</v>
      </c>
      <c r="U20" s="135">
        <v>1.0817565992005873</v>
      </c>
      <c r="V20" s="135">
        <v>1.0817215490070475</v>
      </c>
      <c r="W20" s="216">
        <v>1.0817215490070475</v>
      </c>
      <c r="X20" s="28"/>
      <c r="Y20" s="216">
        <v>1.0798225080818811</v>
      </c>
      <c r="Z20" s="216">
        <v>1.0798225080818811</v>
      </c>
      <c r="AA20" s="216">
        <v>1.0731433721937738</v>
      </c>
      <c r="AB20" s="216">
        <v>1.0731433721937738</v>
      </c>
      <c r="AC20" s="294">
        <v>1.073107784515074</v>
      </c>
      <c r="AD20" s="294">
        <v>1.073107784515074</v>
      </c>
      <c r="AE20" s="294">
        <v>1.073107784515074</v>
      </c>
      <c r="AF20" s="294">
        <v>1.073107784515074</v>
      </c>
      <c r="AG20" s="294">
        <v>1.1006132670773712</v>
      </c>
      <c r="AH20" s="294">
        <v>1.1006132670773712</v>
      </c>
      <c r="AI20" s="294">
        <v>1.1006132670773712</v>
      </c>
      <c r="AJ20" s="294">
        <v>1.1006132670773712</v>
      </c>
      <c r="AK20" s="294">
        <v>1.0960079572994799</v>
      </c>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59"/>
      <c r="C21" s="95">
        <v>8</v>
      </c>
      <c r="D21" s="96" t="s">
        <v>252</v>
      </c>
      <c r="E21" s="461"/>
      <c r="F21" s="28"/>
      <c r="G21" s="135">
        <v>1.0680311055811802</v>
      </c>
      <c r="H21" s="135">
        <v>1.0680311055811802</v>
      </c>
      <c r="I21" s="135">
        <v>1.0680311055811802</v>
      </c>
      <c r="J21" s="135">
        <v>1.0680311055811802</v>
      </c>
      <c r="K21" s="135">
        <v>1.0680311055811802</v>
      </c>
      <c r="L21" s="135">
        <v>1.0680311055811802</v>
      </c>
      <c r="M21" s="135">
        <v>1.0688564565692973</v>
      </c>
      <c r="N21" s="135">
        <v>1.0688564565692973</v>
      </c>
      <c r="O21" s="28"/>
      <c r="P21" s="135">
        <v>1.0688564565692973</v>
      </c>
      <c r="Q21" s="135">
        <v>1.0688564565692973</v>
      </c>
      <c r="R21" s="135">
        <v>1.0736224158915013</v>
      </c>
      <c r="S21" s="135">
        <v>1.0736224158915013</v>
      </c>
      <c r="T21" s="135">
        <v>1.077406104697348</v>
      </c>
      <c r="U21" s="135">
        <v>1.077406104697348</v>
      </c>
      <c r="V21" s="135">
        <v>1.0752006015161224</v>
      </c>
      <c r="W21" s="216">
        <v>1.0752006015161224</v>
      </c>
      <c r="X21" s="28"/>
      <c r="Y21" s="216">
        <v>1.0749249709912476</v>
      </c>
      <c r="Z21" s="216">
        <v>1.0749249709912476</v>
      </c>
      <c r="AA21" s="216">
        <v>1.0779185520901606</v>
      </c>
      <c r="AB21" s="216">
        <v>1.0779185520901606</v>
      </c>
      <c r="AC21" s="294">
        <v>1.0778804415495122</v>
      </c>
      <c r="AD21" s="294">
        <v>1.0778804415495122</v>
      </c>
      <c r="AE21" s="294">
        <v>1.0778804415495122</v>
      </c>
      <c r="AF21" s="294">
        <v>1.0778804415495122</v>
      </c>
      <c r="AG21" s="294">
        <v>1.0769698606644567</v>
      </c>
      <c r="AH21" s="294">
        <v>1.0769698606644567</v>
      </c>
      <c r="AI21" s="294">
        <v>1.0769698606644567</v>
      </c>
      <c r="AJ21" s="294">
        <v>1.0769698606644567</v>
      </c>
      <c r="AK21" s="294">
        <v>1.0803736329425333</v>
      </c>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59"/>
      <c r="C22" s="95">
        <v>9</v>
      </c>
      <c r="D22" s="96" t="s">
        <v>253</v>
      </c>
      <c r="E22" s="461"/>
      <c r="F22" s="28"/>
      <c r="G22" s="135">
        <v>1.080351670843245</v>
      </c>
      <c r="H22" s="135">
        <v>1.080351670843245</v>
      </c>
      <c r="I22" s="135">
        <v>1.080351670843245</v>
      </c>
      <c r="J22" s="135">
        <v>1.080351670843245</v>
      </c>
      <c r="K22" s="135">
        <v>1.080351670843245</v>
      </c>
      <c r="L22" s="135">
        <v>1.080351670843245</v>
      </c>
      <c r="M22" s="135">
        <v>1.0756369005925197</v>
      </c>
      <c r="N22" s="135">
        <v>1.0756369005925197</v>
      </c>
      <c r="O22" s="28"/>
      <c r="P22" s="135">
        <v>1.0756369005925197</v>
      </c>
      <c r="Q22" s="135">
        <v>1.0774114382334907</v>
      </c>
      <c r="R22" s="135">
        <v>1.0774220296989658</v>
      </c>
      <c r="S22" s="135">
        <v>1.0798658355307653</v>
      </c>
      <c r="T22" s="135">
        <v>1.0799176512113269</v>
      </c>
      <c r="U22" s="135">
        <v>1.0786400560561302</v>
      </c>
      <c r="V22" s="135">
        <v>1.0786276808924873</v>
      </c>
      <c r="W22" s="216">
        <v>1.084666546557933</v>
      </c>
      <c r="X22" s="28"/>
      <c r="Y22" s="216">
        <v>1.0846548507061871</v>
      </c>
      <c r="Z22" s="216">
        <v>1.0846548507061871</v>
      </c>
      <c r="AA22" s="216">
        <v>1.0849180382268648</v>
      </c>
      <c r="AB22" s="216">
        <v>1.0849180382268648</v>
      </c>
      <c r="AC22" s="294">
        <v>1.0847752985654155</v>
      </c>
      <c r="AD22" s="294">
        <v>1.0847752985654155</v>
      </c>
      <c r="AE22" s="294">
        <v>1.0834169594214011</v>
      </c>
      <c r="AF22" s="294">
        <v>1.0834169594214011</v>
      </c>
      <c r="AG22" s="294">
        <v>1.0832418637473127</v>
      </c>
      <c r="AH22" s="294">
        <v>1.0832418637473127</v>
      </c>
      <c r="AI22" s="294">
        <v>1.0894306801662987</v>
      </c>
      <c r="AJ22" s="294">
        <v>1.0894306801662987</v>
      </c>
      <c r="AK22" s="294">
        <v>1.0894833489696791</v>
      </c>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59"/>
      <c r="C23" s="95">
        <v>10</v>
      </c>
      <c r="D23" s="96" t="s">
        <v>254</v>
      </c>
      <c r="E23" s="461"/>
      <c r="F23" s="28"/>
      <c r="G23" s="135">
        <v>1.0742758754173296</v>
      </c>
      <c r="H23" s="135">
        <v>1.0742758754173296</v>
      </c>
      <c r="I23" s="135">
        <v>1.0742758754173296</v>
      </c>
      <c r="J23" s="135">
        <v>1.0742758754173296</v>
      </c>
      <c r="K23" s="135">
        <v>1.0742758754173296</v>
      </c>
      <c r="L23" s="135">
        <v>1.0742758754173296</v>
      </c>
      <c r="M23" s="135">
        <v>1.0694000273489142</v>
      </c>
      <c r="N23" s="135">
        <v>1.0694000273489142</v>
      </c>
      <c r="O23" s="28"/>
      <c r="P23" s="135">
        <v>1.0694000273489142</v>
      </c>
      <c r="Q23" s="135">
        <v>1.0694000273489142</v>
      </c>
      <c r="R23" s="135">
        <v>1.0694035133458974</v>
      </c>
      <c r="S23" s="135">
        <v>1.0654293985275314</v>
      </c>
      <c r="T23" s="135">
        <v>1.0654306319967486</v>
      </c>
      <c r="U23" s="135">
        <v>1.0654306319967486</v>
      </c>
      <c r="V23" s="135">
        <v>1.0654287528540021</v>
      </c>
      <c r="W23" s="216">
        <v>1.0767909211680142</v>
      </c>
      <c r="X23" s="28"/>
      <c r="Y23" s="216">
        <v>1.0767989059913399</v>
      </c>
      <c r="Z23" s="216">
        <v>1.0767989059913399</v>
      </c>
      <c r="AA23" s="216">
        <v>1.0767989059913399</v>
      </c>
      <c r="AB23" s="216">
        <v>1.0767989059913399</v>
      </c>
      <c r="AC23" s="294">
        <v>1.0768068292419233</v>
      </c>
      <c r="AD23" s="294">
        <v>1.0768068292419233</v>
      </c>
      <c r="AE23" s="294">
        <v>1.0810167257783039</v>
      </c>
      <c r="AF23" s="294">
        <v>1.0810167257783039</v>
      </c>
      <c r="AG23" s="294">
        <v>1.0810085561205818</v>
      </c>
      <c r="AH23" s="294">
        <v>1.0810085561205818</v>
      </c>
      <c r="AI23" s="294">
        <v>1.0810085561205818</v>
      </c>
      <c r="AJ23" s="294">
        <v>1.0810085561205818</v>
      </c>
      <c r="AK23" s="294">
        <v>1.0810155481497215</v>
      </c>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59"/>
      <c r="C24" s="95">
        <v>11</v>
      </c>
      <c r="D24" s="96" t="s">
        <v>255</v>
      </c>
      <c r="E24" s="461"/>
      <c r="F24" s="28"/>
      <c r="G24" s="135">
        <v>1.0565426394469863</v>
      </c>
      <c r="H24" s="135">
        <v>1.0565426394469863</v>
      </c>
      <c r="I24" s="135">
        <v>1.0565426394469863</v>
      </c>
      <c r="J24" s="135">
        <v>1.0565426394469863</v>
      </c>
      <c r="K24" s="135">
        <v>1.0565426394469863</v>
      </c>
      <c r="L24" s="135">
        <v>1.0565426394469863</v>
      </c>
      <c r="M24" s="135">
        <v>1.0565426394469863</v>
      </c>
      <c r="N24" s="135">
        <v>1.0565426394469863</v>
      </c>
      <c r="O24" s="28"/>
      <c r="P24" s="135">
        <v>1.0565426394469863</v>
      </c>
      <c r="Q24" s="135">
        <v>1.0623768777468365</v>
      </c>
      <c r="R24" s="135">
        <v>1.0623787320838187</v>
      </c>
      <c r="S24" s="135">
        <v>1.0623787320838187</v>
      </c>
      <c r="T24" s="135">
        <v>1.0623836213497835</v>
      </c>
      <c r="U24" s="135">
        <v>1.0591084594872873</v>
      </c>
      <c r="V24" s="135">
        <v>1.0591076095358136</v>
      </c>
      <c r="W24" s="216">
        <v>1.0591076095358136</v>
      </c>
      <c r="X24" s="28"/>
      <c r="Y24" s="216">
        <v>1.0591075947704607</v>
      </c>
      <c r="Z24" s="216">
        <v>1.0591075947704607</v>
      </c>
      <c r="AA24" s="216">
        <v>1.0579403483666887</v>
      </c>
      <c r="AB24" s="216">
        <v>1.0579403483666887</v>
      </c>
      <c r="AC24" s="294">
        <v>1.0579432884068376</v>
      </c>
      <c r="AD24" s="294">
        <v>1.0579432884068376</v>
      </c>
      <c r="AE24" s="294">
        <v>1.0579432884068376</v>
      </c>
      <c r="AF24" s="294">
        <v>1.0579432884068376</v>
      </c>
      <c r="AG24" s="294">
        <v>1.057945564352474</v>
      </c>
      <c r="AH24" s="294">
        <v>1.057945564352474</v>
      </c>
      <c r="AI24" s="294">
        <v>1.0620625760521394</v>
      </c>
      <c r="AJ24" s="294">
        <v>1.0620625760521394</v>
      </c>
      <c r="AK24" s="294">
        <v>1.0620626457133491</v>
      </c>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59"/>
      <c r="C25" s="95">
        <v>12</v>
      </c>
      <c r="D25" s="96" t="s">
        <v>256</v>
      </c>
      <c r="E25" s="461"/>
      <c r="F25" s="28"/>
      <c r="G25" s="135">
        <v>1.0956985955193892</v>
      </c>
      <c r="H25" s="135">
        <v>1.0956985955193892</v>
      </c>
      <c r="I25" s="135">
        <v>1.0956985955193892</v>
      </c>
      <c r="J25" s="135">
        <v>1.0956985955193892</v>
      </c>
      <c r="K25" s="135">
        <v>1.0956985955193892</v>
      </c>
      <c r="L25" s="135">
        <v>1.0956985955193892</v>
      </c>
      <c r="M25" s="135">
        <v>1.0864431465467139</v>
      </c>
      <c r="N25" s="135">
        <v>1.0864431465467139</v>
      </c>
      <c r="O25" s="28"/>
      <c r="P25" s="135">
        <v>1.0864431465467139</v>
      </c>
      <c r="Q25" s="135">
        <v>1.0860200708513319</v>
      </c>
      <c r="R25" s="135">
        <v>1.0860375000329994</v>
      </c>
      <c r="S25" s="135">
        <v>1.0921967722355264</v>
      </c>
      <c r="T25" s="135">
        <v>1.0922365269077137</v>
      </c>
      <c r="U25" s="135">
        <v>1.0932719860530218</v>
      </c>
      <c r="V25" s="135">
        <v>1.0932177423775433</v>
      </c>
      <c r="W25" s="216">
        <v>1.097123042698974</v>
      </c>
      <c r="X25" s="28"/>
      <c r="Y25" s="216">
        <v>1.0971291080715717</v>
      </c>
      <c r="Z25" s="216">
        <v>1.0971291080715717</v>
      </c>
      <c r="AA25" s="216">
        <v>1.0971291080715717</v>
      </c>
      <c r="AB25" s="216">
        <v>1.0971291080715717</v>
      </c>
      <c r="AC25" s="294">
        <v>1.0969978370713589</v>
      </c>
      <c r="AD25" s="294">
        <v>1.0969978370713589</v>
      </c>
      <c r="AE25" s="294">
        <v>1.0969978370713589</v>
      </c>
      <c r="AF25" s="294">
        <v>1.0969978370713589</v>
      </c>
      <c r="AG25" s="294">
        <v>1.1078847611106761</v>
      </c>
      <c r="AH25" s="294">
        <v>1.1078847611106761</v>
      </c>
      <c r="AI25" s="294">
        <v>1.1169357377876747</v>
      </c>
      <c r="AJ25" s="294">
        <v>1.1169357377876747</v>
      </c>
      <c r="AK25" s="294">
        <v>1.1169495908803622</v>
      </c>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59"/>
      <c r="C26" s="95">
        <v>13</v>
      </c>
      <c r="D26" s="96" t="s">
        <v>257</v>
      </c>
      <c r="E26" s="461"/>
      <c r="F26" s="28"/>
      <c r="G26" s="135">
        <v>1.0883900439389949</v>
      </c>
      <c r="H26" s="135">
        <v>1.0883900439389949</v>
      </c>
      <c r="I26" s="135">
        <v>1.0883900439389949</v>
      </c>
      <c r="J26" s="135">
        <v>1.0883900439389949</v>
      </c>
      <c r="K26" s="135">
        <v>1.0883900439389949</v>
      </c>
      <c r="L26" s="135">
        <v>1.0883900439389949</v>
      </c>
      <c r="M26" s="135">
        <v>1.0979948305226443</v>
      </c>
      <c r="N26" s="135">
        <v>1.0979948305226443</v>
      </c>
      <c r="O26" s="28"/>
      <c r="P26" s="135">
        <v>1.0979948305226443</v>
      </c>
      <c r="Q26" s="135">
        <v>1.0974462547602135</v>
      </c>
      <c r="R26" s="135">
        <v>1.0974718912332098</v>
      </c>
      <c r="S26" s="135">
        <v>1.0982205595017869</v>
      </c>
      <c r="T26" s="135">
        <v>1.0982692248952142</v>
      </c>
      <c r="U26" s="135">
        <v>1.0992149951515648</v>
      </c>
      <c r="V26" s="135">
        <v>1.099143943244675</v>
      </c>
      <c r="W26" s="216">
        <v>1.1054630618610095</v>
      </c>
      <c r="X26" s="28"/>
      <c r="Y26" s="216">
        <v>1.1054853059596441</v>
      </c>
      <c r="Z26" s="216">
        <v>1.1054853059596441</v>
      </c>
      <c r="AA26" s="216">
        <v>1.1056466981153272</v>
      </c>
      <c r="AB26" s="216">
        <v>1.1056466981153272</v>
      </c>
      <c r="AC26" s="294">
        <v>1.105463283289531</v>
      </c>
      <c r="AD26" s="294">
        <v>1.105463283289531</v>
      </c>
      <c r="AE26" s="294">
        <v>1.109675191360137</v>
      </c>
      <c r="AF26" s="294">
        <v>1.109675191360137</v>
      </c>
      <c r="AG26" s="294">
        <v>1.1095463307143711</v>
      </c>
      <c r="AH26" s="294">
        <v>1.1095463307143711</v>
      </c>
      <c r="AI26" s="294">
        <v>1.1172200686779379</v>
      </c>
      <c r="AJ26" s="294">
        <v>1.1172200686779379</v>
      </c>
      <c r="AK26" s="294">
        <v>1.117231729894772</v>
      </c>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59"/>
      <c r="C27" s="95">
        <v>14</v>
      </c>
      <c r="D27" s="96" t="s">
        <v>258</v>
      </c>
      <c r="E27" s="461"/>
      <c r="F27" s="28"/>
      <c r="G27" s="135">
        <v>1.088775515935106</v>
      </c>
      <c r="H27" s="135">
        <v>1.088775515935106</v>
      </c>
      <c r="I27" s="135">
        <v>1.088775515935106</v>
      </c>
      <c r="J27" s="135">
        <v>1.088775515935106</v>
      </c>
      <c r="K27" s="135">
        <v>1.088775515935106</v>
      </c>
      <c r="L27" s="135">
        <v>1.088775515935106</v>
      </c>
      <c r="M27" s="135">
        <v>1.092418300179536</v>
      </c>
      <c r="N27" s="135">
        <v>1.092418300179536</v>
      </c>
      <c r="O27" s="28"/>
      <c r="P27" s="135">
        <v>1.092418300179536</v>
      </c>
      <c r="Q27" s="135">
        <v>1.092418300179536</v>
      </c>
      <c r="R27" s="135">
        <v>1.0872876840112828</v>
      </c>
      <c r="S27" s="135">
        <v>1.0872876840112828</v>
      </c>
      <c r="T27" s="135">
        <v>1.0964643498830797</v>
      </c>
      <c r="U27" s="135">
        <v>1.0964643498830797</v>
      </c>
      <c r="V27" s="135">
        <v>1.1033124404987553</v>
      </c>
      <c r="W27" s="216">
        <v>1.1033124404987553</v>
      </c>
      <c r="X27" s="28"/>
      <c r="Y27" s="216">
        <v>1.0979205270104186</v>
      </c>
      <c r="Z27" s="216">
        <v>1.0979205270104186</v>
      </c>
      <c r="AA27" s="216">
        <v>1.0979205270104186</v>
      </c>
      <c r="AB27" s="216">
        <v>1.0979205270104186</v>
      </c>
      <c r="AC27" s="294">
        <v>1.0979575797424108</v>
      </c>
      <c r="AD27" s="294">
        <v>1.0979575797424108</v>
      </c>
      <c r="AE27" s="294">
        <v>1.0979575797424108</v>
      </c>
      <c r="AF27" s="294">
        <v>1.0979575797424108</v>
      </c>
      <c r="AG27" s="294">
        <v>1.0979799912302626</v>
      </c>
      <c r="AH27" s="294">
        <v>1.0979799912302626</v>
      </c>
      <c r="AI27" s="294">
        <v>1.0979799912302626</v>
      </c>
      <c r="AJ27" s="294">
        <v>1.0979799912302626</v>
      </c>
      <c r="AK27" s="294">
        <v>1.0993994436738157</v>
      </c>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455" t="s">
        <v>390</v>
      </c>
      <c r="C28" s="95">
        <v>1</v>
      </c>
      <c r="D28" s="96" t="s">
        <v>244</v>
      </c>
      <c r="E28" s="461"/>
      <c r="F28" s="28"/>
      <c r="G28" s="135">
        <v>1.0929819558782343</v>
      </c>
      <c r="H28" s="135">
        <v>1.0929819558782343</v>
      </c>
      <c r="I28" s="135">
        <v>1.0929819558782343</v>
      </c>
      <c r="J28" s="135">
        <v>1.0929819558782343</v>
      </c>
      <c r="K28" s="135">
        <v>1.0929819558782343</v>
      </c>
      <c r="L28" s="135">
        <v>1.0929819558782343</v>
      </c>
      <c r="M28" s="135">
        <v>1.0814814628367599</v>
      </c>
      <c r="N28" s="135">
        <v>1.0814814628367599</v>
      </c>
      <c r="O28" s="28"/>
      <c r="P28" s="135">
        <v>1.0814814628367599</v>
      </c>
      <c r="Q28" s="135">
        <v>1.0862979473417027</v>
      </c>
      <c r="R28" s="135">
        <v>1.086176033127406</v>
      </c>
      <c r="S28" s="135">
        <v>1.0849110833782238</v>
      </c>
      <c r="T28" s="135">
        <v>1.0848508233828325</v>
      </c>
      <c r="U28" s="135">
        <v>1.0833441013572565</v>
      </c>
      <c r="V28" s="135">
        <v>1.0833575087965104</v>
      </c>
      <c r="W28" s="216">
        <v>1.0871075085797932</v>
      </c>
      <c r="X28" s="28"/>
      <c r="Y28" s="216">
        <v>1.0875196228946538</v>
      </c>
      <c r="Z28" s="216">
        <v>1.0875196228946538</v>
      </c>
      <c r="AA28" s="216">
        <v>1.0926205423862632</v>
      </c>
      <c r="AB28" s="216">
        <v>1.0926205423862632</v>
      </c>
      <c r="AC28" s="294">
        <v>1.092814282561841</v>
      </c>
      <c r="AD28" s="294">
        <v>1.092814282561841</v>
      </c>
      <c r="AE28" s="294">
        <v>1.0960868964073671</v>
      </c>
      <c r="AF28" s="294">
        <v>1.0960868964073671</v>
      </c>
      <c r="AG28" s="294">
        <v>1.0958562330488364</v>
      </c>
      <c r="AH28" s="294">
        <v>1.0958562330488364</v>
      </c>
      <c r="AI28" s="294">
        <v>1.1015763690689098</v>
      </c>
      <c r="AJ28" s="294">
        <v>1.1015763690689098</v>
      </c>
      <c r="AK28" s="294">
        <v>1.1017303004540726</v>
      </c>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55"/>
      <c r="C29" s="95">
        <v>2</v>
      </c>
      <c r="D29" s="96" t="s">
        <v>246</v>
      </c>
      <c r="E29" s="461"/>
      <c r="F29" s="28"/>
      <c r="G29" s="135">
        <v>1.0702269441411798</v>
      </c>
      <c r="H29" s="135">
        <v>1.0702269441411798</v>
      </c>
      <c r="I29" s="135">
        <v>1.0702269441411798</v>
      </c>
      <c r="J29" s="135">
        <v>1.0702269441411798</v>
      </c>
      <c r="K29" s="135">
        <v>1.0702269441411798</v>
      </c>
      <c r="L29" s="135">
        <v>1.0702269441411798</v>
      </c>
      <c r="M29" s="135">
        <v>1.0702269441411798</v>
      </c>
      <c r="N29" s="135">
        <v>1.0702269441411798</v>
      </c>
      <c r="O29" s="28"/>
      <c r="P29" s="135">
        <v>1.0702269441411798</v>
      </c>
      <c r="Q29" s="135">
        <v>1.0673651173302494</v>
      </c>
      <c r="R29" s="135">
        <v>1.0673385915884153</v>
      </c>
      <c r="S29" s="135">
        <v>1.0673385915884153</v>
      </c>
      <c r="T29" s="135">
        <v>1.0673244213509145</v>
      </c>
      <c r="U29" s="135">
        <v>1.0661481805009931</v>
      </c>
      <c r="V29" s="135">
        <v>1.066131162322463</v>
      </c>
      <c r="W29" s="216">
        <v>1.066131162322463</v>
      </c>
      <c r="X29" s="28"/>
      <c r="Y29" s="216">
        <v>1.0662425676655396</v>
      </c>
      <c r="Z29" s="216">
        <v>1.0662425676655396</v>
      </c>
      <c r="AA29" s="216">
        <v>1.0775421607272568</v>
      </c>
      <c r="AB29" s="216">
        <v>1.0775421607272568</v>
      </c>
      <c r="AC29" s="294">
        <v>1.0776093638475073</v>
      </c>
      <c r="AD29" s="294">
        <v>1.0776093638475073</v>
      </c>
      <c r="AE29" s="294">
        <v>1.0776093638475073</v>
      </c>
      <c r="AF29" s="294">
        <v>1.0776093638475073</v>
      </c>
      <c r="AG29" s="294">
        <v>1.0775770298859761</v>
      </c>
      <c r="AH29" s="294">
        <v>1.0775770298859761</v>
      </c>
      <c r="AI29" s="294">
        <v>1.0794319909875136</v>
      </c>
      <c r="AJ29" s="294">
        <v>1.0794319909875136</v>
      </c>
      <c r="AK29" s="294">
        <v>1.0794578275089746</v>
      </c>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55"/>
      <c r="C30" s="95">
        <v>3</v>
      </c>
      <c r="D30" s="96" t="s">
        <v>247</v>
      </c>
      <c r="E30" s="461"/>
      <c r="F30" s="28"/>
      <c r="G30" s="135">
        <v>1.0794702750020808</v>
      </c>
      <c r="H30" s="135">
        <v>1.0794702750020808</v>
      </c>
      <c r="I30" s="135">
        <v>1.0794702750020808</v>
      </c>
      <c r="J30" s="135">
        <v>1.0794702750020808</v>
      </c>
      <c r="K30" s="135">
        <v>1.0794702750020808</v>
      </c>
      <c r="L30" s="135">
        <v>1.0794702750020808</v>
      </c>
      <c r="M30" s="135">
        <v>1.0806862799422217</v>
      </c>
      <c r="N30" s="135">
        <v>1.0806862799422217</v>
      </c>
      <c r="O30" s="28"/>
      <c r="P30" s="135">
        <v>1.0806862799422217</v>
      </c>
      <c r="Q30" s="135">
        <v>1.0792718084943291</v>
      </c>
      <c r="R30" s="135">
        <v>1.0791302963588514</v>
      </c>
      <c r="S30" s="135">
        <v>1.0775445345864723</v>
      </c>
      <c r="T30" s="135">
        <v>1.0774334280571309</v>
      </c>
      <c r="U30" s="135">
        <v>1.0775463030038692</v>
      </c>
      <c r="V30" s="135">
        <v>1.077576334849796</v>
      </c>
      <c r="W30" s="216">
        <v>1.0855292496768039</v>
      </c>
      <c r="X30" s="28"/>
      <c r="Y30" s="216">
        <v>1.0860808871539669</v>
      </c>
      <c r="Z30" s="216">
        <v>1.0860808871539669</v>
      </c>
      <c r="AA30" s="216">
        <v>1.0840130979488212</v>
      </c>
      <c r="AB30" s="216">
        <v>1.0840130979488212</v>
      </c>
      <c r="AC30" s="294">
        <v>1.0842351609639904</v>
      </c>
      <c r="AD30" s="294">
        <v>1.0842351609639904</v>
      </c>
      <c r="AE30" s="294">
        <v>1.0870368375944619</v>
      </c>
      <c r="AF30" s="294">
        <v>1.0870368375944619</v>
      </c>
      <c r="AG30" s="294">
        <v>1.0867659889764056</v>
      </c>
      <c r="AH30" s="294">
        <v>1.0867659889764056</v>
      </c>
      <c r="AI30" s="294">
        <v>1.0929909492485075</v>
      </c>
      <c r="AJ30" s="294">
        <v>1.0929909492485075</v>
      </c>
      <c r="AK30" s="294">
        <v>1.0931383254193383</v>
      </c>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55"/>
      <c r="C31" s="95">
        <v>4</v>
      </c>
      <c r="D31" s="96" t="s">
        <v>248</v>
      </c>
      <c r="E31" s="461"/>
      <c r="F31" s="28"/>
      <c r="G31" s="135">
        <v>1.0918650447973948</v>
      </c>
      <c r="H31" s="135">
        <v>1.0918650447973948</v>
      </c>
      <c r="I31" s="135">
        <v>1.0918650447973948</v>
      </c>
      <c r="J31" s="135">
        <v>1.0918650447973948</v>
      </c>
      <c r="K31" s="135">
        <v>1.0918650447973948</v>
      </c>
      <c r="L31" s="135">
        <v>1.0918650447973948</v>
      </c>
      <c r="M31" s="135">
        <v>1.0992619858752828</v>
      </c>
      <c r="N31" s="135">
        <v>1.0992619858752828</v>
      </c>
      <c r="O31" s="28"/>
      <c r="P31" s="135">
        <v>1.0992619858752828</v>
      </c>
      <c r="Q31" s="135">
        <v>1.101077853329788</v>
      </c>
      <c r="R31" s="135">
        <v>1.100933384402605</v>
      </c>
      <c r="S31" s="135">
        <v>1.1074675182084446</v>
      </c>
      <c r="T31" s="135">
        <v>1.1073255443478454</v>
      </c>
      <c r="U31" s="135">
        <v>1.1033488660249229</v>
      </c>
      <c r="V31" s="135">
        <v>1.1032925725217808</v>
      </c>
      <c r="W31" s="216">
        <v>1.1113656241596015</v>
      </c>
      <c r="X31" s="28"/>
      <c r="Y31" s="216">
        <v>1.1120558947886601</v>
      </c>
      <c r="Z31" s="216">
        <v>1.1120558947886601</v>
      </c>
      <c r="AA31" s="216">
        <v>1.1110558947886542</v>
      </c>
      <c r="AB31" s="216">
        <v>1.1110558947886542</v>
      </c>
      <c r="AC31" s="294">
        <v>1.1114003662206171</v>
      </c>
      <c r="AD31" s="294">
        <v>1.1114003662206171</v>
      </c>
      <c r="AE31" s="294">
        <v>1.108184683485532</v>
      </c>
      <c r="AF31" s="294">
        <v>1.108184683485532</v>
      </c>
      <c r="AG31" s="294">
        <v>1.1081037593886169</v>
      </c>
      <c r="AH31" s="294">
        <v>1.1081037593886169</v>
      </c>
      <c r="AI31" s="294">
        <v>1.1179335903713179</v>
      </c>
      <c r="AJ31" s="294">
        <v>1.1179335903713179</v>
      </c>
      <c r="AK31" s="294">
        <v>1.1180535866704868</v>
      </c>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55"/>
      <c r="C32" s="95">
        <v>5</v>
      </c>
      <c r="D32" s="96" t="s">
        <v>249</v>
      </c>
      <c r="E32" s="461"/>
      <c r="F32" s="28"/>
      <c r="G32" s="135">
        <v>1.0718136626355232</v>
      </c>
      <c r="H32" s="135">
        <v>1.0718136626355232</v>
      </c>
      <c r="I32" s="135">
        <v>1.0718136626355232</v>
      </c>
      <c r="J32" s="135">
        <v>1.0718136626355232</v>
      </c>
      <c r="K32" s="135">
        <v>1.0718136626355232</v>
      </c>
      <c r="L32" s="135">
        <v>1.0718136626355232</v>
      </c>
      <c r="M32" s="135">
        <v>1.0695373162573705</v>
      </c>
      <c r="N32" s="135">
        <v>1.0695373162573705</v>
      </c>
      <c r="O32" s="28"/>
      <c r="P32" s="135">
        <v>1.0695373162573705</v>
      </c>
      <c r="Q32" s="135">
        <v>1.0695373162573705</v>
      </c>
      <c r="R32" s="135">
        <v>1.0694935607140168</v>
      </c>
      <c r="S32" s="135">
        <v>1.0747661653287264</v>
      </c>
      <c r="T32" s="135">
        <v>1.0747338083640094</v>
      </c>
      <c r="U32" s="135">
        <v>1.0747338083640094</v>
      </c>
      <c r="V32" s="135">
        <v>1.0747036109078327</v>
      </c>
      <c r="W32" s="216">
        <v>1.0777990015449401</v>
      </c>
      <c r="X32" s="28"/>
      <c r="Y32" s="216">
        <v>1.0780368506036861</v>
      </c>
      <c r="Z32" s="216">
        <v>1.0780368506036861</v>
      </c>
      <c r="AA32" s="216">
        <v>1.0780368506036861</v>
      </c>
      <c r="AB32" s="216">
        <v>1.0780368506036861</v>
      </c>
      <c r="AC32" s="294">
        <v>1.0781366865910675</v>
      </c>
      <c r="AD32" s="294">
        <v>1.0781366865910675</v>
      </c>
      <c r="AE32" s="294">
        <v>1.0799745828510925</v>
      </c>
      <c r="AF32" s="294">
        <v>1.0799745828510925</v>
      </c>
      <c r="AG32" s="294">
        <v>1.0799287582261188</v>
      </c>
      <c r="AH32" s="294">
        <v>1.0799287582261188</v>
      </c>
      <c r="AI32" s="294">
        <v>1.0799287582261188</v>
      </c>
      <c r="AJ32" s="294">
        <v>1.0799287582261188</v>
      </c>
      <c r="AK32" s="294">
        <v>1.0799707111511891</v>
      </c>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55"/>
      <c r="C33" s="95">
        <v>6</v>
      </c>
      <c r="D33" s="96" t="s">
        <v>250</v>
      </c>
      <c r="E33" s="461"/>
      <c r="F33" s="28"/>
      <c r="G33" s="135">
        <v>1.0795324874413401</v>
      </c>
      <c r="H33" s="135">
        <v>1.0795324874413401</v>
      </c>
      <c r="I33" s="135">
        <v>1.0795324874413401</v>
      </c>
      <c r="J33" s="135">
        <v>1.0795324874413401</v>
      </c>
      <c r="K33" s="135">
        <v>1.0795324874413401</v>
      </c>
      <c r="L33" s="135">
        <v>1.0795324874413401</v>
      </c>
      <c r="M33" s="135">
        <v>1.0752001682715286</v>
      </c>
      <c r="N33" s="135">
        <v>1.0752001682715286</v>
      </c>
      <c r="O33" s="28"/>
      <c r="P33" s="135">
        <v>1.0752001682715286</v>
      </c>
      <c r="Q33" s="135">
        <v>1.0700483553578828</v>
      </c>
      <c r="R33" s="135">
        <v>1.0700092036052256</v>
      </c>
      <c r="S33" s="135">
        <v>1.0670771715792171</v>
      </c>
      <c r="T33" s="135">
        <v>1.0670602529065194</v>
      </c>
      <c r="U33" s="135">
        <v>1.0665768999235643</v>
      </c>
      <c r="V33" s="135">
        <v>1.0665558930269585</v>
      </c>
      <c r="W33" s="216">
        <v>1.0679382624056522</v>
      </c>
      <c r="X33" s="28"/>
      <c r="Y33" s="216">
        <v>1.0681374159339239</v>
      </c>
      <c r="Z33" s="216">
        <v>1.0681374159339239</v>
      </c>
      <c r="AA33" s="216">
        <v>1.0730204445512042</v>
      </c>
      <c r="AB33" s="216">
        <v>1.0730204445512042</v>
      </c>
      <c r="AC33" s="294">
        <v>1.0731215091872555</v>
      </c>
      <c r="AD33" s="294">
        <v>1.0731215091872555</v>
      </c>
      <c r="AE33" s="294">
        <v>1.0731215091872555</v>
      </c>
      <c r="AF33" s="294">
        <v>1.0731215091872555</v>
      </c>
      <c r="AG33" s="294">
        <v>1.061353105937088</v>
      </c>
      <c r="AH33" s="294">
        <v>1.061353105937088</v>
      </c>
      <c r="AI33" s="294">
        <v>1.0816011357487805</v>
      </c>
      <c r="AJ33" s="294">
        <v>1.0816011357487805</v>
      </c>
      <c r="AK33" s="294">
        <v>1.0816497989578078</v>
      </c>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55"/>
      <c r="C34" s="95">
        <v>7</v>
      </c>
      <c r="D34" s="96" t="s">
        <v>251</v>
      </c>
      <c r="E34" s="461"/>
      <c r="F34" s="28"/>
      <c r="G34" s="135">
        <v>1.085452733436888</v>
      </c>
      <c r="H34" s="135">
        <v>1.085452733436888</v>
      </c>
      <c r="I34" s="135">
        <v>1.085452733436888</v>
      </c>
      <c r="J34" s="135">
        <v>1.085452733436888</v>
      </c>
      <c r="K34" s="135">
        <v>1.085452733436888</v>
      </c>
      <c r="L34" s="135">
        <v>1.085452733436888</v>
      </c>
      <c r="M34" s="135">
        <v>1.090168180084981</v>
      </c>
      <c r="N34" s="135">
        <v>1.090168180084981</v>
      </c>
      <c r="O34" s="28"/>
      <c r="P34" s="135">
        <v>1.090168180084981</v>
      </c>
      <c r="Q34" s="135">
        <v>1.090168180084981</v>
      </c>
      <c r="R34" s="135">
        <v>1.0901114729358925</v>
      </c>
      <c r="S34" s="135">
        <v>1.0877931386948556</v>
      </c>
      <c r="T34" s="135">
        <v>1.0877232184882555</v>
      </c>
      <c r="U34" s="135">
        <v>1.0801287256807237</v>
      </c>
      <c r="V34" s="135">
        <v>1.0801039085948869</v>
      </c>
      <c r="W34" s="216">
        <v>1.0801039085948869</v>
      </c>
      <c r="X34" s="28"/>
      <c r="Y34" s="216">
        <v>1.0786080527638926</v>
      </c>
      <c r="Z34" s="216">
        <v>1.0786080527638926</v>
      </c>
      <c r="AA34" s="216">
        <v>1.072598750390197</v>
      </c>
      <c r="AB34" s="216">
        <v>1.072598750390197</v>
      </c>
      <c r="AC34" s="294">
        <v>1.0726357718349002</v>
      </c>
      <c r="AD34" s="294">
        <v>1.0726357718349002</v>
      </c>
      <c r="AE34" s="294">
        <v>1.0726357718349002</v>
      </c>
      <c r="AF34" s="294">
        <v>1.0726357718349002</v>
      </c>
      <c r="AG34" s="294">
        <v>1.0985070367175245</v>
      </c>
      <c r="AH34" s="294">
        <v>1.0985070367175245</v>
      </c>
      <c r="AI34" s="294">
        <v>1.0985070367175245</v>
      </c>
      <c r="AJ34" s="294">
        <v>1.0985070367175245</v>
      </c>
      <c r="AK34" s="294">
        <v>1.0945189039405199</v>
      </c>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55"/>
      <c r="C35" s="95">
        <v>8</v>
      </c>
      <c r="D35" s="96" t="s">
        <v>252</v>
      </c>
      <c r="E35" s="461"/>
      <c r="F35" s="28"/>
      <c r="G35" s="135">
        <v>1.0674066698772735</v>
      </c>
      <c r="H35" s="135">
        <v>1.0674066698772735</v>
      </c>
      <c r="I35" s="135">
        <v>1.0674066698772735</v>
      </c>
      <c r="J35" s="135">
        <v>1.0674066698772735</v>
      </c>
      <c r="K35" s="135">
        <v>1.0674066698772735</v>
      </c>
      <c r="L35" s="135">
        <v>1.0674066698772735</v>
      </c>
      <c r="M35" s="135">
        <v>1.0682684966881959</v>
      </c>
      <c r="N35" s="135">
        <v>1.0682684966881959</v>
      </c>
      <c r="O35" s="28"/>
      <c r="P35" s="135">
        <v>1.0682684966881959</v>
      </c>
      <c r="Q35" s="135">
        <v>1.0682684966881959</v>
      </c>
      <c r="R35" s="135">
        <v>1.0726239973978122</v>
      </c>
      <c r="S35" s="135">
        <v>1.0726239973978122</v>
      </c>
      <c r="T35" s="135">
        <v>1.0761993198070865</v>
      </c>
      <c r="U35" s="135">
        <v>1.0761993198070865</v>
      </c>
      <c r="V35" s="135">
        <v>1.0742638006468059</v>
      </c>
      <c r="W35" s="216">
        <v>1.0742638006468059</v>
      </c>
      <c r="X35" s="28"/>
      <c r="Y35" s="216">
        <v>1.0740059429428332</v>
      </c>
      <c r="Z35" s="216">
        <v>1.0740059429428332</v>
      </c>
      <c r="AA35" s="216">
        <v>1.0771855422693835</v>
      </c>
      <c r="AB35" s="216">
        <v>1.0771855422693835</v>
      </c>
      <c r="AC35" s="294">
        <v>1.0772458970813967</v>
      </c>
      <c r="AD35" s="294">
        <v>1.0772458970813967</v>
      </c>
      <c r="AE35" s="294">
        <v>1.0772458970813967</v>
      </c>
      <c r="AF35" s="294">
        <v>1.0772458970813967</v>
      </c>
      <c r="AG35" s="294">
        <v>1.0763289579403825</v>
      </c>
      <c r="AH35" s="294">
        <v>1.0763289579403825</v>
      </c>
      <c r="AI35" s="294">
        <v>1.0763289579403825</v>
      </c>
      <c r="AJ35" s="294">
        <v>1.0763289579403825</v>
      </c>
      <c r="AK35" s="294">
        <v>1.0814066231475581</v>
      </c>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55"/>
      <c r="C36" s="95">
        <v>9</v>
      </c>
      <c r="D36" s="96" t="s">
        <v>253</v>
      </c>
      <c r="E36" s="461"/>
      <c r="F36" s="28"/>
      <c r="G36" s="135">
        <v>1.0774654762193439</v>
      </c>
      <c r="H36" s="135">
        <v>1.0774654762193439</v>
      </c>
      <c r="I36" s="135">
        <v>1.0774654762193439</v>
      </c>
      <c r="J36" s="135">
        <v>1.0774654762193439</v>
      </c>
      <c r="K36" s="135">
        <v>1.0774654762193439</v>
      </c>
      <c r="L36" s="135">
        <v>1.0774654762193439</v>
      </c>
      <c r="M36" s="135">
        <v>1.0738360384983456</v>
      </c>
      <c r="N36" s="135">
        <v>1.0738360384983456</v>
      </c>
      <c r="O36" s="28"/>
      <c r="P36" s="135">
        <v>1.0738360384983456</v>
      </c>
      <c r="Q36" s="135">
        <v>1.0749970312119093</v>
      </c>
      <c r="R36" s="135">
        <v>1.0748937452388276</v>
      </c>
      <c r="S36" s="135">
        <v>1.0772508512545704</v>
      </c>
      <c r="T36" s="135">
        <v>1.0771808652862276</v>
      </c>
      <c r="U36" s="135">
        <v>1.0761698787013338</v>
      </c>
      <c r="V36" s="135">
        <v>1.0761805902669486</v>
      </c>
      <c r="W36" s="216">
        <v>1.0817884939635833</v>
      </c>
      <c r="X36" s="28"/>
      <c r="Y36" s="216">
        <v>1.082218500772562</v>
      </c>
      <c r="Z36" s="216">
        <v>1.082218500772562</v>
      </c>
      <c r="AA36" s="216">
        <v>1.0824611748875825</v>
      </c>
      <c r="AB36" s="216">
        <v>1.0824611748875825</v>
      </c>
      <c r="AC36" s="294">
        <v>1.082641349048433</v>
      </c>
      <c r="AD36" s="294">
        <v>1.082641349048433</v>
      </c>
      <c r="AE36" s="294">
        <v>1.0813269663709675</v>
      </c>
      <c r="AF36" s="294">
        <v>1.0813269663709675</v>
      </c>
      <c r="AG36" s="294">
        <v>1.0811468741877734</v>
      </c>
      <c r="AH36" s="294">
        <v>1.0811468741877734</v>
      </c>
      <c r="AI36" s="294">
        <v>1.0871446039961368</v>
      </c>
      <c r="AJ36" s="294">
        <v>1.0871446039961368</v>
      </c>
      <c r="AK36" s="294">
        <v>1.0872710639481304</v>
      </c>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55"/>
      <c r="C37" s="95">
        <v>10</v>
      </c>
      <c r="D37" s="96" t="s">
        <v>254</v>
      </c>
      <c r="E37" s="461"/>
      <c r="F37" s="28"/>
      <c r="G37" s="135">
        <v>1.0733996094318452</v>
      </c>
      <c r="H37" s="135">
        <v>1.0733996094318452</v>
      </c>
      <c r="I37" s="135">
        <v>1.0733996094318452</v>
      </c>
      <c r="J37" s="135">
        <v>1.0733996094318452</v>
      </c>
      <c r="K37" s="135">
        <v>1.0733996094318452</v>
      </c>
      <c r="L37" s="135">
        <v>1.0733996094318452</v>
      </c>
      <c r="M37" s="135">
        <v>1.0689063256170588</v>
      </c>
      <c r="N37" s="135">
        <v>1.0689063256170588</v>
      </c>
      <c r="O37" s="28"/>
      <c r="P37" s="135">
        <v>1.0689063256170588</v>
      </c>
      <c r="Q37" s="135">
        <v>1.0689063256170588</v>
      </c>
      <c r="R37" s="135">
        <v>1.0688855498479561</v>
      </c>
      <c r="S37" s="135">
        <v>1.0655429324585941</v>
      </c>
      <c r="T37" s="135">
        <v>1.0655481946707537</v>
      </c>
      <c r="U37" s="135">
        <v>1.0655481946707537</v>
      </c>
      <c r="V37" s="135">
        <v>1.0655449219615913</v>
      </c>
      <c r="W37" s="216">
        <v>1.0768242907521903</v>
      </c>
      <c r="X37" s="28"/>
      <c r="Y37" s="216">
        <v>1.0768458314398932</v>
      </c>
      <c r="Z37" s="216">
        <v>1.0768458314398932</v>
      </c>
      <c r="AA37" s="216">
        <v>1.0768458314398932</v>
      </c>
      <c r="AB37" s="216">
        <v>1.0768458314398932</v>
      </c>
      <c r="AC37" s="294">
        <v>1.0768395673187516</v>
      </c>
      <c r="AD37" s="294">
        <v>1.0768395673187516</v>
      </c>
      <c r="AE37" s="294">
        <v>1.0810158985861709</v>
      </c>
      <c r="AF37" s="294">
        <v>1.0810158985861709</v>
      </c>
      <c r="AG37" s="294">
        <v>1.0810055867952857</v>
      </c>
      <c r="AH37" s="294">
        <v>1.0810055867952857</v>
      </c>
      <c r="AI37" s="294">
        <v>1.0810055867952857</v>
      </c>
      <c r="AJ37" s="294">
        <v>1.0810055867952857</v>
      </c>
      <c r="AK37" s="294">
        <v>1.0810093185535647</v>
      </c>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55"/>
      <c r="C38" s="95">
        <v>11</v>
      </c>
      <c r="D38" s="96" t="s">
        <v>255</v>
      </c>
      <c r="E38" s="461"/>
      <c r="F38" s="28"/>
      <c r="G38" s="135">
        <v>1.0564421023082484</v>
      </c>
      <c r="H38" s="135">
        <v>1.0564421023082484</v>
      </c>
      <c r="I38" s="135">
        <v>1.0564421023082484</v>
      </c>
      <c r="J38" s="135">
        <v>1.0564421023082484</v>
      </c>
      <c r="K38" s="135">
        <v>1.0564421023082484</v>
      </c>
      <c r="L38" s="135">
        <v>1.0564421023082484</v>
      </c>
      <c r="M38" s="135">
        <v>1.0564421023082484</v>
      </c>
      <c r="N38" s="135">
        <v>1.0564421023082484</v>
      </c>
      <c r="O38" s="28"/>
      <c r="P38" s="135">
        <v>1.0564421023082484</v>
      </c>
      <c r="Q38" s="135">
        <v>1.0623041562481781</v>
      </c>
      <c r="R38" s="135">
        <v>1.0622972759370308</v>
      </c>
      <c r="S38" s="135">
        <v>1.0622972759370308</v>
      </c>
      <c r="T38" s="135">
        <v>1.0622948436434854</v>
      </c>
      <c r="U38" s="135">
        <v>1.0590791996550259</v>
      </c>
      <c r="V38" s="135">
        <v>1.0590774473782516</v>
      </c>
      <c r="W38" s="216">
        <v>1.0590774473782516</v>
      </c>
      <c r="X38" s="28"/>
      <c r="Y38" s="216">
        <v>1.0590817159535859</v>
      </c>
      <c r="Z38" s="216">
        <v>1.0590817159535859</v>
      </c>
      <c r="AA38" s="216">
        <v>1.0580990615808532</v>
      </c>
      <c r="AB38" s="216">
        <v>1.0580990615808532</v>
      </c>
      <c r="AC38" s="294">
        <v>1.0580814076049103</v>
      </c>
      <c r="AD38" s="294">
        <v>1.0580814076049103</v>
      </c>
      <c r="AE38" s="294">
        <v>1.0580814076049103</v>
      </c>
      <c r="AF38" s="294">
        <v>1.0580814076049103</v>
      </c>
      <c r="AG38" s="294">
        <v>1.0581000546812944</v>
      </c>
      <c r="AH38" s="294">
        <v>1.0581000546812944</v>
      </c>
      <c r="AI38" s="294">
        <v>1.0622015319577374</v>
      </c>
      <c r="AJ38" s="294">
        <v>1.0622015319577374</v>
      </c>
      <c r="AK38" s="294">
        <v>1.0621963796753244</v>
      </c>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55"/>
      <c r="C39" s="95">
        <v>12</v>
      </c>
      <c r="D39" s="96" t="s">
        <v>256</v>
      </c>
      <c r="E39" s="461"/>
      <c r="F39" s="28"/>
      <c r="G39" s="135">
        <v>1.093046755459234</v>
      </c>
      <c r="H39" s="135">
        <v>1.093046755459234</v>
      </c>
      <c r="I39" s="135">
        <v>1.093046755459234</v>
      </c>
      <c r="J39" s="135">
        <v>1.093046755459234</v>
      </c>
      <c r="K39" s="135">
        <v>1.093046755459234</v>
      </c>
      <c r="L39" s="135">
        <v>1.093046755459234</v>
      </c>
      <c r="M39" s="135">
        <v>1.0844223757094351</v>
      </c>
      <c r="N39" s="135">
        <v>1.0844223757094351</v>
      </c>
      <c r="O39" s="28"/>
      <c r="P39" s="135">
        <v>1.0844223757094351</v>
      </c>
      <c r="Q39" s="135">
        <v>1.0840810256610449</v>
      </c>
      <c r="R39" s="135">
        <v>1.0840014833163434</v>
      </c>
      <c r="S39" s="135">
        <v>1.089729151712139</v>
      </c>
      <c r="T39" s="135">
        <v>1.0896568330775738</v>
      </c>
      <c r="U39" s="135">
        <v>1.0908901430158633</v>
      </c>
      <c r="V39" s="135">
        <v>1.090853813393611</v>
      </c>
      <c r="W39" s="216">
        <v>1.0943597840369708</v>
      </c>
      <c r="X39" s="28"/>
      <c r="Y39" s="216">
        <v>1.0947827985026726</v>
      </c>
      <c r="Z39" s="216">
        <v>1.0947827985026726</v>
      </c>
      <c r="AA39" s="216">
        <v>1.0947827985026726</v>
      </c>
      <c r="AB39" s="216">
        <v>1.0947827985026726</v>
      </c>
      <c r="AC39" s="294">
        <v>1.0949799806482483</v>
      </c>
      <c r="AD39" s="294">
        <v>1.0949799806482483</v>
      </c>
      <c r="AE39" s="294">
        <v>1.0949799806482483</v>
      </c>
      <c r="AF39" s="294">
        <v>1.0949799806482483</v>
      </c>
      <c r="AG39" s="294">
        <v>1.1052236224452636</v>
      </c>
      <c r="AH39" s="294">
        <v>1.1052236224452636</v>
      </c>
      <c r="AI39" s="294">
        <v>1.1139511573020942</v>
      </c>
      <c r="AJ39" s="294">
        <v>1.1139511573020942</v>
      </c>
      <c r="AK39" s="294">
        <v>1.1140611930414008</v>
      </c>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55"/>
      <c r="C40" s="95">
        <v>13</v>
      </c>
      <c r="D40" s="96" t="s">
        <v>257</v>
      </c>
      <c r="E40" s="461"/>
      <c r="F40" s="28"/>
      <c r="G40" s="135">
        <v>1.0858319620011085</v>
      </c>
      <c r="H40" s="135">
        <v>1.0858319620011085</v>
      </c>
      <c r="I40" s="135">
        <v>1.0858319620011085</v>
      </c>
      <c r="J40" s="135">
        <v>1.0858319620011085</v>
      </c>
      <c r="K40" s="135">
        <v>1.0858319620011085</v>
      </c>
      <c r="L40" s="135">
        <v>1.0858319620011085</v>
      </c>
      <c r="M40" s="135">
        <v>1.094694427799904</v>
      </c>
      <c r="N40" s="135">
        <v>1.094694427799904</v>
      </c>
      <c r="O40" s="28"/>
      <c r="P40" s="135">
        <v>1.094694427799904</v>
      </c>
      <c r="Q40" s="135">
        <v>1.0944636969101207</v>
      </c>
      <c r="R40" s="135">
        <v>1.0943447054059863</v>
      </c>
      <c r="S40" s="135">
        <v>1.0949350854172193</v>
      </c>
      <c r="T40" s="135">
        <v>1.0948303212449852</v>
      </c>
      <c r="U40" s="135">
        <v>1.095790721417468</v>
      </c>
      <c r="V40" s="135">
        <v>1.0957378979020587</v>
      </c>
      <c r="W40" s="216">
        <v>1.1017640335058234</v>
      </c>
      <c r="X40" s="28"/>
      <c r="Y40" s="216">
        <v>1.1023213441864601</v>
      </c>
      <c r="Z40" s="216">
        <v>1.1023213441864601</v>
      </c>
      <c r="AA40" s="216">
        <v>1.1024439181168273</v>
      </c>
      <c r="AB40" s="216">
        <v>1.1024439181168273</v>
      </c>
      <c r="AC40" s="294">
        <v>1.1027140349333862</v>
      </c>
      <c r="AD40" s="294">
        <v>1.1027140349333862</v>
      </c>
      <c r="AE40" s="294">
        <v>1.1067359084636179</v>
      </c>
      <c r="AF40" s="294">
        <v>1.1067359084636179</v>
      </c>
      <c r="AG40" s="294">
        <v>1.106615175569023</v>
      </c>
      <c r="AH40" s="294">
        <v>1.106615175569023</v>
      </c>
      <c r="AI40" s="294">
        <v>1.1140081655871283</v>
      </c>
      <c r="AJ40" s="294">
        <v>1.1140081655871283</v>
      </c>
      <c r="AK40" s="294">
        <v>1.1141173626785126</v>
      </c>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56"/>
      <c r="C41" s="95">
        <v>14</v>
      </c>
      <c r="D41" s="96" t="s">
        <v>258</v>
      </c>
      <c r="E41" s="461"/>
      <c r="F41" s="28"/>
      <c r="G41" s="135">
        <v>1.0890162916795407</v>
      </c>
      <c r="H41" s="135">
        <v>1.0890162916795407</v>
      </c>
      <c r="I41" s="135">
        <v>1.0890162916795407</v>
      </c>
      <c r="J41" s="135">
        <v>1.0890162916795407</v>
      </c>
      <c r="K41" s="135">
        <v>1.0890162916795407</v>
      </c>
      <c r="L41" s="135">
        <v>1.0890162916795407</v>
      </c>
      <c r="M41" s="135">
        <v>1.0929376143819718</v>
      </c>
      <c r="N41" s="135">
        <v>1.0929376143819718</v>
      </c>
      <c r="O41" s="28"/>
      <c r="P41" s="135">
        <v>1.0929376143819718</v>
      </c>
      <c r="Q41" s="135">
        <v>1.0929376143819718</v>
      </c>
      <c r="R41" s="135">
        <v>1.088056236726862</v>
      </c>
      <c r="S41" s="135">
        <v>1.088056236726862</v>
      </c>
      <c r="T41" s="135">
        <v>1.0976703486960437</v>
      </c>
      <c r="U41" s="135">
        <v>1.0976703486960437</v>
      </c>
      <c r="V41" s="135">
        <v>1.1045464548906672</v>
      </c>
      <c r="W41" s="216">
        <v>1.1045464548906672</v>
      </c>
      <c r="X41" s="28"/>
      <c r="Y41" s="216">
        <v>1.0986775393293593</v>
      </c>
      <c r="Z41" s="216">
        <v>1.0986775393293593</v>
      </c>
      <c r="AA41" s="216">
        <v>1.0986775393293593</v>
      </c>
      <c r="AB41" s="216">
        <v>1.0986775393293593</v>
      </c>
      <c r="AC41" s="294">
        <v>1.0986074436781958</v>
      </c>
      <c r="AD41" s="294">
        <v>1.0986074436781958</v>
      </c>
      <c r="AE41" s="294">
        <v>1.0986074436781958</v>
      </c>
      <c r="AF41" s="294">
        <v>1.0986074436781958</v>
      </c>
      <c r="AG41" s="294">
        <v>1.0986289711638653</v>
      </c>
      <c r="AH41" s="294">
        <v>1.0986289711638653</v>
      </c>
      <c r="AI41" s="294">
        <v>1.0986289711638653</v>
      </c>
      <c r="AJ41" s="294">
        <v>1.0986289711638653</v>
      </c>
      <c r="AK41" s="294">
        <v>1.0977967242372866</v>
      </c>
      <c r="AL41" s="88"/>
      <c r="AM41" s="88"/>
      <c r="AN41" s="88"/>
      <c r="AO41" s="88"/>
      <c r="AP41" s="88"/>
      <c r="AQ41" s="88"/>
      <c r="AR41" s="88"/>
      <c r="AS41" s="88"/>
      <c r="AT41" s="88"/>
      <c r="AU41" s="88"/>
      <c r="AV41" s="88"/>
      <c r="AW41" s="88"/>
      <c r="AX41" s="88"/>
      <c r="AY41" s="88"/>
      <c r="AZ41" s="88"/>
      <c r="BA41" s="88"/>
      <c r="BB41" s="88"/>
      <c r="BC41" s="88"/>
      <c r="BD41" s="88"/>
      <c r="BE41" s="88"/>
    </row>
    <row r="42" spans="1:57" s="14" customFormat="1">
      <c r="B42" s="89"/>
      <c r="C42" s="92"/>
      <c r="D42" s="93"/>
      <c r="E42" s="94"/>
    </row>
    <row r="43" spans="1:57">
      <c r="A43" s="90"/>
      <c r="B43" s="91" t="s">
        <v>391</v>
      </c>
      <c r="C43" s="90"/>
      <c r="D43" s="90"/>
      <c r="E43" s="90"/>
      <c r="F43" s="90"/>
      <c r="G43" s="90"/>
      <c r="H43" s="90"/>
      <c r="I43" s="90"/>
      <c r="J43" s="90"/>
      <c r="K43" s="90"/>
      <c r="L43" s="90"/>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4"/>
      <c r="AW43" s="454"/>
      <c r="AX43" s="454"/>
      <c r="AY43" s="454"/>
      <c r="AZ43" s="454"/>
      <c r="BA43" s="454"/>
      <c r="BB43" s="454"/>
      <c r="BC43" s="454"/>
      <c r="BD43" s="454"/>
      <c r="BE43" s="454"/>
    </row>
    <row r="44" spans="1:57" s="14" customFormat="1"/>
    <row r="45" spans="1:57" s="14" customFormat="1">
      <c r="B45" s="99"/>
    </row>
    <row r="46" spans="1:57">
      <c r="A46" s="14"/>
      <c r="B46" s="462" t="s">
        <v>387</v>
      </c>
      <c r="C46" s="463" t="s">
        <v>388</v>
      </c>
      <c r="D46" s="464" t="s">
        <v>104</v>
      </c>
      <c r="E46" s="459"/>
      <c r="F46" s="28"/>
      <c r="G46" s="374" t="s">
        <v>106</v>
      </c>
      <c r="H46" s="375"/>
      <c r="I46" s="375"/>
      <c r="J46" s="375"/>
      <c r="K46" s="375"/>
      <c r="L46" s="375"/>
      <c r="M46" s="375"/>
      <c r="N46" s="376"/>
      <c r="O46" s="136"/>
      <c r="P46" s="229" t="s">
        <v>107</v>
      </c>
      <c r="Q46" s="230"/>
      <c r="R46" s="230"/>
      <c r="S46" s="230"/>
      <c r="T46" s="230"/>
      <c r="U46" s="230"/>
      <c r="V46" s="230"/>
      <c r="W46" s="230"/>
      <c r="X46" s="28"/>
      <c r="Y46" s="318"/>
      <c r="Z46" s="318"/>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row>
    <row r="47" spans="1:57" ht="12.75" customHeight="1">
      <c r="A47" s="14"/>
      <c r="B47" s="462"/>
      <c r="C47" s="463"/>
      <c r="D47" s="464"/>
      <c r="E47" s="460"/>
      <c r="F47" s="28"/>
      <c r="G47" s="465" t="s">
        <v>108</v>
      </c>
      <c r="H47" s="466"/>
      <c r="I47" s="466"/>
      <c r="J47" s="466"/>
      <c r="K47" s="466"/>
      <c r="L47" s="466"/>
      <c r="M47" s="466"/>
      <c r="N47" s="467"/>
      <c r="O47" s="136"/>
      <c r="P47" s="232" t="s">
        <v>109</v>
      </c>
      <c r="Q47" s="233"/>
      <c r="R47" s="233"/>
      <c r="S47" s="233"/>
      <c r="T47" s="233"/>
      <c r="U47" s="233"/>
      <c r="V47" s="233"/>
      <c r="W47" s="233"/>
      <c r="X47" s="28"/>
      <c r="Y47" s="313"/>
      <c r="Z47" s="314"/>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row>
    <row r="48" spans="1:57" ht="25.5" customHeight="1">
      <c r="A48" s="14"/>
      <c r="B48" s="462"/>
      <c r="C48" s="463"/>
      <c r="D48" s="464"/>
      <c r="E48" s="97" t="s">
        <v>110</v>
      </c>
      <c r="F48" s="28"/>
      <c r="G48" s="33" t="s">
        <v>111</v>
      </c>
      <c r="H48" s="33" t="s">
        <v>112</v>
      </c>
      <c r="I48" s="33" t="s">
        <v>113</v>
      </c>
      <c r="J48" s="33" t="s">
        <v>114</v>
      </c>
      <c r="K48" s="33" t="s">
        <v>115</v>
      </c>
      <c r="L48" s="34" t="s">
        <v>116</v>
      </c>
      <c r="M48" s="33" t="s">
        <v>117</v>
      </c>
      <c r="N48" s="33" t="s">
        <v>118</v>
      </c>
      <c r="O48" s="28"/>
      <c r="P48" s="29" t="s">
        <v>119</v>
      </c>
      <c r="Q48" s="29" t="s">
        <v>120</v>
      </c>
      <c r="R48" s="29" t="s">
        <v>121</v>
      </c>
      <c r="S48" s="35" t="s">
        <v>122</v>
      </c>
      <c r="T48" s="29" t="s">
        <v>123</v>
      </c>
      <c r="U48" s="29" t="s">
        <v>124</v>
      </c>
      <c r="V48" s="29" t="s">
        <v>125</v>
      </c>
      <c r="W48" s="29" t="s">
        <v>126</v>
      </c>
      <c r="X48" s="28"/>
      <c r="Y48" s="29" t="s">
        <v>127</v>
      </c>
      <c r="Z48" s="29" t="s">
        <v>144</v>
      </c>
      <c r="AA48" s="29" t="s">
        <v>128</v>
      </c>
      <c r="AB48" s="29" t="s">
        <v>145</v>
      </c>
      <c r="AC48" s="29" t="s">
        <v>146</v>
      </c>
      <c r="AD48" s="29" t="s">
        <v>147</v>
      </c>
      <c r="AE48" s="29" t="s">
        <v>148</v>
      </c>
      <c r="AF48" s="29" t="s">
        <v>149</v>
      </c>
      <c r="AG48" s="29" t="s">
        <v>150</v>
      </c>
      <c r="AH48" s="29" t="s">
        <v>151</v>
      </c>
      <c r="AI48" s="29" t="s">
        <v>152</v>
      </c>
      <c r="AJ48" s="29" t="s">
        <v>153</v>
      </c>
      <c r="AK48" s="29" t="s">
        <v>154</v>
      </c>
      <c r="AL48" s="29" t="s">
        <v>155</v>
      </c>
      <c r="AM48" s="29" t="s">
        <v>156</v>
      </c>
      <c r="AN48" s="29" t="s">
        <v>157</v>
      </c>
      <c r="AO48" s="29" t="s">
        <v>158</v>
      </c>
      <c r="AP48" s="29" t="s">
        <v>159</v>
      </c>
      <c r="AQ48" s="29" t="s">
        <v>160</v>
      </c>
      <c r="AR48" s="29" t="s">
        <v>161</v>
      </c>
      <c r="AS48" s="29" t="s">
        <v>162</v>
      </c>
      <c r="AT48" s="29" t="s">
        <v>163</v>
      </c>
      <c r="AU48" s="29" t="s">
        <v>164</v>
      </c>
      <c r="AV48" s="29" t="s">
        <v>165</v>
      </c>
      <c r="AW48" s="29" t="s">
        <v>166</v>
      </c>
      <c r="AX48" s="29" t="s">
        <v>167</v>
      </c>
      <c r="AY48" s="29" t="s">
        <v>168</v>
      </c>
      <c r="AZ48" s="29" t="s">
        <v>169</v>
      </c>
      <c r="BA48" s="29" t="s">
        <v>170</v>
      </c>
      <c r="BB48" s="29" t="s">
        <v>171</v>
      </c>
      <c r="BC48" s="29" t="s">
        <v>172</v>
      </c>
      <c r="BD48" s="29" t="s">
        <v>173</v>
      </c>
      <c r="BE48" s="29" t="s">
        <v>174</v>
      </c>
    </row>
    <row r="49" spans="1:57" ht="15" customHeight="1">
      <c r="A49" s="14"/>
      <c r="B49" s="462"/>
      <c r="C49" s="463"/>
      <c r="D49" s="464"/>
      <c r="E49" s="97" t="s">
        <v>175</v>
      </c>
      <c r="F49" s="28"/>
      <c r="G49" s="31" t="s">
        <v>176</v>
      </c>
      <c r="H49" s="31" t="s">
        <v>177</v>
      </c>
      <c r="I49" s="31" t="s">
        <v>178</v>
      </c>
      <c r="J49" s="31" t="s">
        <v>179</v>
      </c>
      <c r="K49" s="31" t="s">
        <v>180</v>
      </c>
      <c r="L49" s="32" t="s">
        <v>181</v>
      </c>
      <c r="M49" s="31" t="s">
        <v>182</v>
      </c>
      <c r="N49" s="31" t="s">
        <v>183</v>
      </c>
      <c r="O49" s="28"/>
      <c r="P49" s="31" t="s">
        <v>184</v>
      </c>
      <c r="Q49" s="31" t="s">
        <v>185</v>
      </c>
      <c r="R49" s="31" t="s">
        <v>186</v>
      </c>
      <c r="S49" s="36" t="s">
        <v>187</v>
      </c>
      <c r="T49" s="31" t="s">
        <v>188</v>
      </c>
      <c r="U49" s="31" t="s">
        <v>189</v>
      </c>
      <c r="V49" s="31" t="s">
        <v>190</v>
      </c>
      <c r="W49" s="31" t="s">
        <v>191</v>
      </c>
      <c r="X49" s="28"/>
      <c r="Y49" s="31" t="s">
        <v>192</v>
      </c>
      <c r="Z49" s="31" t="s">
        <v>193</v>
      </c>
      <c r="AA49" s="31" t="s">
        <v>194</v>
      </c>
      <c r="AB49" s="31" t="s">
        <v>195</v>
      </c>
      <c r="AC49" s="31" t="s">
        <v>196</v>
      </c>
      <c r="AD49" s="31" t="s">
        <v>197</v>
      </c>
      <c r="AE49" s="31" t="s">
        <v>198</v>
      </c>
      <c r="AF49" s="31" t="s">
        <v>199</v>
      </c>
      <c r="AG49" s="31" t="s">
        <v>200</v>
      </c>
      <c r="AH49" s="31" t="s">
        <v>201</v>
      </c>
      <c r="AI49" s="31" t="s">
        <v>202</v>
      </c>
      <c r="AJ49" s="31" t="s">
        <v>203</v>
      </c>
      <c r="AK49" s="31" t="s">
        <v>204</v>
      </c>
      <c r="AL49" s="31" t="s">
        <v>205</v>
      </c>
      <c r="AM49" s="31" t="s">
        <v>206</v>
      </c>
      <c r="AN49" s="31" t="s">
        <v>207</v>
      </c>
      <c r="AO49" s="31" t="s">
        <v>208</v>
      </c>
      <c r="AP49" s="31" t="s">
        <v>209</v>
      </c>
      <c r="AQ49" s="31" t="s">
        <v>210</v>
      </c>
      <c r="AR49" s="31" t="s">
        <v>211</v>
      </c>
      <c r="AS49" s="31" t="s">
        <v>212</v>
      </c>
      <c r="AT49" s="31" t="s">
        <v>213</v>
      </c>
      <c r="AU49" s="31" t="s">
        <v>214</v>
      </c>
      <c r="AV49" s="31" t="s">
        <v>215</v>
      </c>
      <c r="AW49" s="31" t="s">
        <v>216</v>
      </c>
      <c r="AX49" s="31" t="s">
        <v>217</v>
      </c>
      <c r="AY49" s="31" t="s">
        <v>218</v>
      </c>
      <c r="AZ49" s="31" t="s">
        <v>219</v>
      </c>
      <c r="BA49" s="31" t="s">
        <v>220</v>
      </c>
      <c r="BB49" s="31" t="s">
        <v>221</v>
      </c>
      <c r="BC49" s="31" t="s">
        <v>222</v>
      </c>
      <c r="BD49" s="31" t="s">
        <v>223</v>
      </c>
      <c r="BE49" s="31" t="s">
        <v>224</v>
      </c>
    </row>
    <row r="50" spans="1:57" ht="15" customHeight="1">
      <c r="A50" s="14"/>
      <c r="B50" s="462"/>
      <c r="C50" s="463"/>
      <c r="D50" s="464"/>
      <c r="E50" s="98" t="s">
        <v>392</v>
      </c>
      <c r="F50" s="28"/>
      <c r="G50" s="29" t="s">
        <v>226</v>
      </c>
      <c r="H50" s="29" t="s">
        <v>226</v>
      </c>
      <c r="I50" s="29" t="s">
        <v>227</v>
      </c>
      <c r="J50" s="29" t="s">
        <v>227</v>
      </c>
      <c r="K50" s="29" t="s">
        <v>228</v>
      </c>
      <c r="L50" s="30" t="s">
        <v>228</v>
      </c>
      <c r="M50" s="29" t="s">
        <v>229</v>
      </c>
      <c r="N50" s="29" t="s">
        <v>229</v>
      </c>
      <c r="O50" s="28"/>
      <c r="P50" s="29" t="s">
        <v>230</v>
      </c>
      <c r="Q50" s="29" t="s">
        <v>231</v>
      </c>
      <c r="R50" s="29" t="s">
        <v>231</v>
      </c>
      <c r="S50" s="35" t="s">
        <v>232</v>
      </c>
      <c r="T50" s="29" t="s">
        <v>232</v>
      </c>
      <c r="U50" s="29" t="s">
        <v>233</v>
      </c>
      <c r="V50" s="29" t="s">
        <v>233</v>
      </c>
      <c r="W50" s="29" t="s">
        <v>234</v>
      </c>
      <c r="X50" s="28"/>
      <c r="Y50" s="29" t="s">
        <v>234</v>
      </c>
      <c r="Z50" s="29" t="s">
        <v>234</v>
      </c>
      <c r="AA50" s="29" t="s">
        <v>235</v>
      </c>
      <c r="AB50" s="29" t="s">
        <v>235</v>
      </c>
      <c r="AC50" s="29" t="s">
        <v>235</v>
      </c>
      <c r="AD50" s="29" t="s">
        <v>235</v>
      </c>
      <c r="AE50" s="29" t="s">
        <v>236</v>
      </c>
      <c r="AF50" s="29" t="s">
        <v>236</v>
      </c>
      <c r="AG50" s="29" t="s">
        <v>236</v>
      </c>
      <c r="AH50" s="29" t="s">
        <v>236</v>
      </c>
      <c r="AI50" s="29" t="s">
        <v>237</v>
      </c>
      <c r="AJ50" s="29" t="s">
        <v>237</v>
      </c>
      <c r="AK50" s="29" t="s">
        <v>237</v>
      </c>
      <c r="AL50" s="29" t="s">
        <v>237</v>
      </c>
      <c r="AM50" s="29" t="s">
        <v>238</v>
      </c>
      <c r="AN50" s="29" t="s">
        <v>238</v>
      </c>
      <c r="AO50" s="29" t="s">
        <v>238</v>
      </c>
      <c r="AP50" s="29" t="s">
        <v>238</v>
      </c>
      <c r="AQ50" s="29" t="s">
        <v>239</v>
      </c>
      <c r="AR50" s="29" t="s">
        <v>239</v>
      </c>
      <c r="AS50" s="29" t="s">
        <v>239</v>
      </c>
      <c r="AT50" s="29" t="s">
        <v>239</v>
      </c>
      <c r="AU50" s="29" t="s">
        <v>240</v>
      </c>
      <c r="AV50" s="29" t="s">
        <v>240</v>
      </c>
      <c r="AW50" s="29" t="s">
        <v>240</v>
      </c>
      <c r="AX50" s="29" t="s">
        <v>240</v>
      </c>
      <c r="AY50" s="29" t="s">
        <v>241</v>
      </c>
      <c r="AZ50" s="29" t="s">
        <v>241</v>
      </c>
      <c r="BA50" s="29" t="s">
        <v>241</v>
      </c>
      <c r="BB50" s="29" t="s">
        <v>241</v>
      </c>
      <c r="BC50" s="29" t="s">
        <v>242</v>
      </c>
      <c r="BD50" s="29" t="s">
        <v>242</v>
      </c>
      <c r="BE50" s="29" t="s">
        <v>242</v>
      </c>
    </row>
    <row r="51" spans="1:57" ht="12.75" customHeight="1">
      <c r="A51" s="14"/>
      <c r="B51" s="359" t="s">
        <v>389</v>
      </c>
      <c r="C51" s="311">
        <v>1</v>
      </c>
      <c r="D51" s="312" t="s">
        <v>244</v>
      </c>
      <c r="E51" s="403"/>
      <c r="F51" s="28"/>
      <c r="G51" s="214"/>
      <c r="H51" s="14"/>
      <c r="I51" s="14"/>
      <c r="J51" s="14"/>
      <c r="K51" s="14"/>
      <c r="L51" s="14"/>
      <c r="M51" s="14"/>
      <c r="N51" s="213"/>
      <c r="O51" s="28"/>
      <c r="P51" s="214"/>
      <c r="Q51" s="14"/>
      <c r="R51" s="14"/>
      <c r="S51" s="14"/>
      <c r="T51" s="14"/>
      <c r="U51" s="14"/>
      <c r="V51" s="14"/>
      <c r="W51" s="213"/>
      <c r="X51" s="28"/>
      <c r="Y51" s="214"/>
      <c r="Z51" s="14"/>
      <c r="AA51" s="14"/>
      <c r="AB51" s="14"/>
      <c r="AC51" s="14"/>
      <c r="AD51" s="14"/>
      <c r="AE51" s="14"/>
      <c r="AF51" s="14"/>
      <c r="AG51" s="14"/>
      <c r="AH51" s="213"/>
      <c r="AI51" s="315">
        <v>1.1318553773507796</v>
      </c>
      <c r="AJ51" s="315">
        <v>1.1318553773507796</v>
      </c>
      <c r="AK51" s="294">
        <v>1.1211768785917711</v>
      </c>
      <c r="AL51" s="294"/>
      <c r="AM51" s="294"/>
      <c r="AN51" s="88"/>
      <c r="AO51" s="88"/>
      <c r="AP51" s="88"/>
      <c r="AQ51" s="88"/>
      <c r="AR51" s="88"/>
      <c r="AS51" s="88"/>
      <c r="AT51" s="88"/>
      <c r="AU51" s="88"/>
      <c r="AV51" s="88"/>
      <c r="AW51" s="88"/>
      <c r="AX51" s="88"/>
      <c r="AY51" s="88"/>
      <c r="AZ51" s="88"/>
      <c r="BA51" s="88"/>
      <c r="BB51" s="88"/>
      <c r="BC51" s="88"/>
      <c r="BD51" s="88"/>
      <c r="BE51" s="88"/>
    </row>
    <row r="52" spans="1:57">
      <c r="A52" s="14"/>
      <c r="B52" s="359"/>
      <c r="C52" s="311">
        <v>2</v>
      </c>
      <c r="D52" s="312" t="s">
        <v>246</v>
      </c>
      <c r="E52" s="404"/>
      <c r="F52" s="28"/>
      <c r="G52" s="214"/>
      <c r="H52" s="14"/>
      <c r="I52" s="14"/>
      <c r="J52" s="14"/>
      <c r="K52" s="14"/>
      <c r="L52" s="14"/>
      <c r="M52" s="14"/>
      <c r="N52" s="213"/>
      <c r="O52" s="28"/>
      <c r="P52" s="214"/>
      <c r="Q52" s="14"/>
      <c r="R52" s="14"/>
      <c r="S52" s="14"/>
      <c r="T52" s="14"/>
      <c r="U52" s="14"/>
      <c r="V52" s="14"/>
      <c r="W52" s="213"/>
      <c r="X52" s="28"/>
      <c r="Y52" s="214"/>
      <c r="Z52" s="14"/>
      <c r="AA52" s="14"/>
      <c r="AB52" s="14"/>
      <c r="AC52" s="14"/>
      <c r="AD52" s="14"/>
      <c r="AE52" s="14"/>
      <c r="AF52" s="14"/>
      <c r="AG52" s="14"/>
      <c r="AH52" s="213"/>
      <c r="AI52" s="315">
        <v>1.1126441139678844</v>
      </c>
      <c r="AJ52" s="315">
        <v>1.1126441139678844</v>
      </c>
      <c r="AK52" s="294">
        <v>1.1021760155461298</v>
      </c>
      <c r="AL52" s="294"/>
      <c r="AM52" s="294"/>
      <c r="AN52" s="88"/>
      <c r="AO52" s="88"/>
      <c r="AP52" s="88"/>
      <c r="AQ52" s="88"/>
      <c r="AR52" s="88"/>
      <c r="AS52" s="88"/>
      <c r="AT52" s="88"/>
      <c r="AU52" s="88"/>
      <c r="AV52" s="88"/>
      <c r="AW52" s="88"/>
      <c r="AX52" s="88"/>
      <c r="AY52" s="88"/>
      <c r="AZ52" s="88"/>
      <c r="BA52" s="88"/>
      <c r="BB52" s="88"/>
      <c r="BC52" s="88"/>
      <c r="BD52" s="88"/>
      <c r="BE52" s="88"/>
    </row>
    <row r="53" spans="1:57">
      <c r="A53" s="14"/>
      <c r="B53" s="359"/>
      <c r="C53" s="311">
        <v>3</v>
      </c>
      <c r="D53" s="312" t="s">
        <v>247</v>
      </c>
      <c r="E53" s="404"/>
      <c r="F53" s="28"/>
      <c r="G53" s="214"/>
      <c r="H53" s="14"/>
      <c r="I53" s="14"/>
      <c r="J53" s="14"/>
      <c r="K53" s="14"/>
      <c r="L53" s="14"/>
      <c r="M53" s="14"/>
      <c r="N53" s="213"/>
      <c r="O53" s="28"/>
      <c r="P53" s="214"/>
      <c r="Q53" s="14"/>
      <c r="R53" s="14"/>
      <c r="S53" s="14"/>
      <c r="T53" s="14"/>
      <c r="U53" s="14"/>
      <c r="V53" s="14"/>
      <c r="W53" s="213"/>
      <c r="X53" s="28"/>
      <c r="Y53" s="214"/>
      <c r="Z53" s="14"/>
      <c r="AA53" s="14"/>
      <c r="AB53" s="14"/>
      <c r="AC53" s="14"/>
      <c r="AD53" s="14"/>
      <c r="AE53" s="14"/>
      <c r="AF53" s="14"/>
      <c r="AG53" s="14"/>
      <c r="AH53" s="213"/>
      <c r="AI53" s="315">
        <v>1.1416671770575908</v>
      </c>
      <c r="AJ53" s="315">
        <v>1.1416671770575908</v>
      </c>
      <c r="AK53" s="294">
        <v>1.1311182381848108</v>
      </c>
      <c r="AL53" s="294"/>
      <c r="AM53" s="294"/>
      <c r="AN53" s="88"/>
      <c r="AO53" s="88"/>
      <c r="AP53" s="88"/>
      <c r="AQ53" s="88"/>
      <c r="AR53" s="88"/>
      <c r="AS53" s="88"/>
      <c r="AT53" s="88"/>
      <c r="AU53" s="88"/>
      <c r="AV53" s="88"/>
      <c r="AW53" s="88"/>
      <c r="AX53" s="88"/>
      <c r="AY53" s="88"/>
      <c r="AZ53" s="88"/>
      <c r="BA53" s="88"/>
      <c r="BB53" s="88"/>
      <c r="BC53" s="88"/>
      <c r="BD53" s="88"/>
      <c r="BE53" s="88"/>
    </row>
    <row r="54" spans="1:57">
      <c r="A54" s="14"/>
      <c r="B54" s="359"/>
      <c r="C54" s="311">
        <v>4</v>
      </c>
      <c r="D54" s="312" t="s">
        <v>248</v>
      </c>
      <c r="E54" s="404"/>
      <c r="F54" s="28"/>
      <c r="G54" s="214"/>
      <c r="H54" s="14"/>
      <c r="I54" s="14"/>
      <c r="J54" s="14"/>
      <c r="K54" s="14"/>
      <c r="L54" s="14"/>
      <c r="M54" s="14"/>
      <c r="N54" s="213"/>
      <c r="O54" s="28"/>
      <c r="P54" s="214"/>
      <c r="Q54" s="14"/>
      <c r="R54" s="14"/>
      <c r="S54" s="14"/>
      <c r="T54" s="14"/>
      <c r="U54" s="14"/>
      <c r="V54" s="14"/>
      <c r="W54" s="213"/>
      <c r="X54" s="28"/>
      <c r="Y54" s="214"/>
      <c r="Z54" s="14"/>
      <c r="AA54" s="14"/>
      <c r="AB54" s="14"/>
      <c r="AC54" s="14"/>
      <c r="AD54" s="14"/>
      <c r="AE54" s="14"/>
      <c r="AF54" s="14"/>
      <c r="AG54" s="14"/>
      <c r="AH54" s="213"/>
      <c r="AI54" s="315">
        <v>1.1483032975479031</v>
      </c>
      <c r="AJ54" s="315">
        <v>1.1483032975479031</v>
      </c>
      <c r="AK54" s="294">
        <v>1.1378351205434971</v>
      </c>
      <c r="AL54" s="294"/>
      <c r="AM54" s="294"/>
      <c r="AN54" s="88"/>
      <c r="AO54" s="88"/>
      <c r="AP54" s="88"/>
      <c r="AQ54" s="88"/>
      <c r="AR54" s="88"/>
      <c r="AS54" s="88"/>
      <c r="AT54" s="88"/>
      <c r="AU54" s="88"/>
      <c r="AV54" s="88"/>
      <c r="AW54" s="88"/>
      <c r="AX54" s="88"/>
      <c r="AY54" s="88"/>
      <c r="AZ54" s="88"/>
      <c r="BA54" s="88"/>
      <c r="BB54" s="88"/>
      <c r="BC54" s="88"/>
      <c r="BD54" s="88"/>
      <c r="BE54" s="88"/>
    </row>
    <row r="55" spans="1:57">
      <c r="A55" s="14"/>
      <c r="B55" s="359"/>
      <c r="C55" s="311">
        <v>5</v>
      </c>
      <c r="D55" s="312" t="s">
        <v>249</v>
      </c>
      <c r="E55" s="404"/>
      <c r="F55" s="28"/>
      <c r="G55" s="214"/>
      <c r="H55" s="14"/>
      <c r="I55" s="14"/>
      <c r="J55" s="14"/>
      <c r="K55" s="14"/>
      <c r="L55" s="14"/>
      <c r="M55" s="14"/>
      <c r="N55" s="213"/>
      <c r="O55" s="28"/>
      <c r="P55" s="214"/>
      <c r="Q55" s="14"/>
      <c r="R55" s="14"/>
      <c r="S55" s="14"/>
      <c r="T55" s="14"/>
      <c r="U55" s="14"/>
      <c r="V55" s="14"/>
      <c r="W55" s="213"/>
      <c r="X55" s="28"/>
      <c r="Y55" s="214"/>
      <c r="Z55" s="14"/>
      <c r="AA55" s="14"/>
      <c r="AB55" s="14"/>
      <c r="AC55" s="14"/>
      <c r="AD55" s="14"/>
      <c r="AE55" s="14"/>
      <c r="AF55" s="14"/>
      <c r="AG55" s="14"/>
      <c r="AH55" s="213"/>
      <c r="AI55" s="315">
        <v>1.1212988574582334</v>
      </c>
      <c r="AJ55" s="315">
        <v>1.1212988574582334</v>
      </c>
      <c r="AK55" s="294">
        <v>1.1109874412664655</v>
      </c>
      <c r="AL55" s="294"/>
      <c r="AM55" s="294"/>
      <c r="AN55" s="88"/>
      <c r="AO55" s="88"/>
      <c r="AP55" s="88"/>
      <c r="AQ55" s="88"/>
      <c r="AR55" s="88"/>
      <c r="AS55" s="88"/>
      <c r="AT55" s="88"/>
      <c r="AU55" s="88"/>
      <c r="AV55" s="88"/>
      <c r="AW55" s="88"/>
      <c r="AX55" s="88"/>
      <c r="AY55" s="88"/>
      <c r="AZ55" s="88"/>
      <c r="BA55" s="88"/>
      <c r="BB55" s="88"/>
      <c r="BC55" s="88"/>
      <c r="BD55" s="88"/>
      <c r="BE55" s="88"/>
    </row>
    <row r="56" spans="1:57">
      <c r="A56" s="14"/>
      <c r="B56" s="359"/>
      <c r="C56" s="311">
        <v>6</v>
      </c>
      <c r="D56" s="312" t="s">
        <v>250</v>
      </c>
      <c r="E56" s="404"/>
      <c r="F56" s="28"/>
      <c r="G56" s="214"/>
      <c r="H56" s="14"/>
      <c r="I56" s="14"/>
      <c r="J56" s="14"/>
      <c r="K56" s="14"/>
      <c r="L56" s="14"/>
      <c r="M56" s="14"/>
      <c r="N56" s="213"/>
      <c r="O56" s="28"/>
      <c r="P56" s="214"/>
      <c r="Q56" s="14"/>
      <c r="R56" s="14"/>
      <c r="S56" s="14"/>
      <c r="T56" s="14"/>
      <c r="U56" s="14"/>
      <c r="V56" s="14"/>
      <c r="W56" s="213"/>
      <c r="X56" s="28"/>
      <c r="Y56" s="214"/>
      <c r="Z56" s="14"/>
      <c r="AA56" s="14"/>
      <c r="AB56" s="14"/>
      <c r="AC56" s="14"/>
      <c r="AD56" s="14"/>
      <c r="AE56" s="14"/>
      <c r="AF56" s="14"/>
      <c r="AG56" s="14"/>
      <c r="AH56" s="213"/>
      <c r="AI56" s="315">
        <v>1.0999148493289419</v>
      </c>
      <c r="AJ56" s="315">
        <v>1.0999148493289419</v>
      </c>
      <c r="AK56" s="294">
        <v>1.0883618271155806</v>
      </c>
      <c r="AL56" s="294"/>
      <c r="AM56" s="294"/>
      <c r="AN56" s="88"/>
      <c r="AO56" s="88"/>
      <c r="AP56" s="88"/>
      <c r="AQ56" s="88"/>
      <c r="AR56" s="88"/>
      <c r="AS56" s="88"/>
      <c r="AT56" s="88"/>
      <c r="AU56" s="88"/>
      <c r="AV56" s="88"/>
      <c r="AW56" s="88"/>
      <c r="AX56" s="88"/>
      <c r="AY56" s="88"/>
      <c r="AZ56" s="88"/>
      <c r="BA56" s="88"/>
      <c r="BB56" s="88"/>
      <c r="BC56" s="88"/>
      <c r="BD56" s="88"/>
      <c r="BE56" s="88"/>
    </row>
    <row r="57" spans="1:57">
      <c r="A57" s="14"/>
      <c r="B57" s="359"/>
      <c r="C57" s="311">
        <v>7</v>
      </c>
      <c r="D57" s="312" t="s">
        <v>251</v>
      </c>
      <c r="E57" s="404"/>
      <c r="F57" s="28"/>
      <c r="G57" s="214"/>
      <c r="H57" s="14"/>
      <c r="I57" s="14"/>
      <c r="J57" s="14"/>
      <c r="K57" s="14"/>
      <c r="L57" s="14"/>
      <c r="M57" s="14"/>
      <c r="N57" s="213"/>
      <c r="O57" s="28"/>
      <c r="P57" s="214"/>
      <c r="Q57" s="14"/>
      <c r="R57" s="14"/>
      <c r="S57" s="14"/>
      <c r="T57" s="14"/>
      <c r="U57" s="14"/>
      <c r="V57" s="14"/>
      <c r="W57" s="213"/>
      <c r="X57" s="28"/>
      <c r="Y57" s="214"/>
      <c r="Z57" s="14"/>
      <c r="AA57" s="14"/>
      <c r="AB57" s="14"/>
      <c r="AC57" s="14"/>
      <c r="AD57" s="14"/>
      <c r="AE57" s="14"/>
      <c r="AF57" s="14"/>
      <c r="AG57" s="14"/>
      <c r="AH57" s="213"/>
      <c r="AI57" s="315">
        <v>1.1195929613049556</v>
      </c>
      <c r="AJ57" s="315">
        <v>1.1195929613049556</v>
      </c>
      <c r="AK57" s="294">
        <v>1.1051384158329502</v>
      </c>
      <c r="AL57" s="294"/>
      <c r="AM57" s="294"/>
      <c r="AN57" s="88"/>
      <c r="AO57" s="88"/>
      <c r="AP57" s="88"/>
      <c r="AQ57" s="88"/>
      <c r="AR57" s="88"/>
      <c r="AS57" s="88"/>
      <c r="AT57" s="88"/>
      <c r="AU57" s="88"/>
      <c r="AV57" s="88"/>
      <c r="AW57" s="88"/>
      <c r="AX57" s="88"/>
      <c r="AY57" s="88"/>
      <c r="AZ57" s="88"/>
      <c r="BA57" s="88"/>
      <c r="BB57" s="88"/>
      <c r="BC57" s="88"/>
      <c r="BD57" s="88"/>
      <c r="BE57" s="88"/>
    </row>
    <row r="58" spans="1:57">
      <c r="A58" s="14"/>
      <c r="B58" s="359"/>
      <c r="C58" s="311">
        <v>8</v>
      </c>
      <c r="D58" s="312" t="s">
        <v>252</v>
      </c>
      <c r="E58" s="404"/>
      <c r="F58" s="28"/>
      <c r="G58" s="214"/>
      <c r="H58" s="14"/>
      <c r="I58" s="14"/>
      <c r="J58" s="14"/>
      <c r="K58" s="14"/>
      <c r="L58" s="14"/>
      <c r="M58" s="14"/>
      <c r="N58" s="213"/>
      <c r="O58" s="28"/>
      <c r="P58" s="214"/>
      <c r="Q58" s="14"/>
      <c r="R58" s="14"/>
      <c r="S58" s="14"/>
      <c r="T58" s="14"/>
      <c r="U58" s="14"/>
      <c r="V58" s="14"/>
      <c r="W58" s="213"/>
      <c r="X58" s="28"/>
      <c r="Y58" s="214"/>
      <c r="Z58" s="14"/>
      <c r="AA58" s="14"/>
      <c r="AB58" s="14"/>
      <c r="AC58" s="14"/>
      <c r="AD58" s="14"/>
      <c r="AE58" s="14"/>
      <c r="AF58" s="14"/>
      <c r="AG58" s="14"/>
      <c r="AH58" s="213"/>
      <c r="AI58" s="315">
        <v>1.1210460494566559</v>
      </c>
      <c r="AJ58" s="315">
        <v>1.1210460494566559</v>
      </c>
      <c r="AK58" s="294">
        <v>1.1141999961121269</v>
      </c>
      <c r="AL58" s="294"/>
      <c r="AM58" s="294"/>
      <c r="AN58" s="88"/>
      <c r="AO58" s="88"/>
      <c r="AP58" s="88"/>
      <c r="AQ58" s="88"/>
      <c r="AR58" s="88"/>
      <c r="AS58" s="88"/>
      <c r="AT58" s="88"/>
      <c r="AU58" s="88"/>
      <c r="AV58" s="88"/>
      <c r="AW58" s="88"/>
      <c r="AX58" s="88"/>
      <c r="AY58" s="88"/>
      <c r="AZ58" s="88"/>
      <c r="BA58" s="88"/>
      <c r="BB58" s="88"/>
      <c r="BC58" s="88"/>
      <c r="BD58" s="88"/>
      <c r="BE58" s="88"/>
    </row>
    <row r="59" spans="1:57">
      <c r="A59" s="14"/>
      <c r="B59" s="359"/>
      <c r="C59" s="311">
        <v>9</v>
      </c>
      <c r="D59" s="312" t="s">
        <v>253</v>
      </c>
      <c r="E59" s="404"/>
      <c r="F59" s="28"/>
      <c r="G59" s="214"/>
      <c r="H59" s="14"/>
      <c r="I59" s="14"/>
      <c r="J59" s="14"/>
      <c r="K59" s="14"/>
      <c r="L59" s="14"/>
      <c r="M59" s="14"/>
      <c r="N59" s="213"/>
      <c r="O59" s="28"/>
      <c r="P59" s="214"/>
      <c r="Q59" s="14"/>
      <c r="R59" s="14"/>
      <c r="S59" s="14"/>
      <c r="T59" s="14"/>
      <c r="U59" s="14"/>
      <c r="V59" s="14"/>
      <c r="W59" s="213"/>
      <c r="X59" s="28"/>
      <c r="Y59" s="214"/>
      <c r="Z59" s="14"/>
      <c r="AA59" s="14"/>
      <c r="AB59" s="14"/>
      <c r="AC59" s="14"/>
      <c r="AD59" s="14"/>
      <c r="AE59" s="14"/>
      <c r="AF59" s="14"/>
      <c r="AG59" s="14"/>
      <c r="AH59" s="213"/>
      <c r="AI59" s="315">
        <v>1.1239069176481187</v>
      </c>
      <c r="AJ59" s="315">
        <v>1.1239069176481187</v>
      </c>
      <c r="AK59" s="294">
        <v>1.1134229926146808</v>
      </c>
      <c r="AL59" s="294"/>
      <c r="AM59" s="294"/>
      <c r="AN59" s="88"/>
      <c r="AO59" s="88"/>
      <c r="AP59" s="88"/>
      <c r="AQ59" s="88"/>
      <c r="AR59" s="88"/>
      <c r="AS59" s="88"/>
      <c r="AT59" s="88"/>
      <c r="AU59" s="88"/>
      <c r="AV59" s="88"/>
      <c r="AW59" s="88"/>
      <c r="AX59" s="88"/>
      <c r="AY59" s="88"/>
      <c r="AZ59" s="88"/>
      <c r="BA59" s="88"/>
      <c r="BB59" s="88"/>
      <c r="BC59" s="88"/>
      <c r="BD59" s="88"/>
      <c r="BE59" s="88"/>
    </row>
    <row r="60" spans="1:57">
      <c r="A60" s="14"/>
      <c r="B60" s="359"/>
      <c r="C60" s="311">
        <v>10</v>
      </c>
      <c r="D60" s="312" t="s">
        <v>254</v>
      </c>
      <c r="E60" s="404"/>
      <c r="F60" s="28"/>
      <c r="G60" s="214"/>
      <c r="H60" s="14"/>
      <c r="I60" s="14"/>
      <c r="J60" s="14"/>
      <c r="K60" s="14"/>
      <c r="L60" s="14"/>
      <c r="M60" s="14"/>
      <c r="N60" s="213"/>
      <c r="O60" s="28"/>
      <c r="P60" s="214"/>
      <c r="Q60" s="14"/>
      <c r="R60" s="14"/>
      <c r="S60" s="14"/>
      <c r="T60" s="14"/>
      <c r="U60" s="14"/>
      <c r="V60" s="14"/>
      <c r="W60" s="213"/>
      <c r="X60" s="28"/>
      <c r="Y60" s="214"/>
      <c r="Z60" s="14"/>
      <c r="AA60" s="14"/>
      <c r="AB60" s="14"/>
      <c r="AC60" s="14"/>
      <c r="AD60" s="14"/>
      <c r="AE60" s="14"/>
      <c r="AF60" s="14"/>
      <c r="AG60" s="14"/>
      <c r="AH60" s="213"/>
      <c r="AI60" s="315">
        <v>1.1221707783177683</v>
      </c>
      <c r="AJ60" s="315">
        <v>1.1221707783177683</v>
      </c>
      <c r="AK60" s="294">
        <v>1.1118046062781328</v>
      </c>
      <c r="AL60" s="294"/>
      <c r="AM60" s="294"/>
      <c r="AN60" s="88"/>
      <c r="AO60" s="88"/>
      <c r="AP60" s="88"/>
      <c r="AQ60" s="88"/>
      <c r="AR60" s="88"/>
      <c r="AS60" s="88"/>
      <c r="AT60" s="88"/>
      <c r="AU60" s="88"/>
      <c r="AV60" s="88"/>
      <c r="AW60" s="88"/>
      <c r="AX60" s="88"/>
      <c r="AY60" s="88"/>
      <c r="AZ60" s="88"/>
      <c r="BA60" s="88"/>
      <c r="BB60" s="88"/>
      <c r="BC60" s="88"/>
      <c r="BD60" s="88"/>
      <c r="BE60" s="88"/>
    </row>
    <row r="61" spans="1:57">
      <c r="A61" s="14"/>
      <c r="B61" s="359"/>
      <c r="C61" s="311">
        <v>11</v>
      </c>
      <c r="D61" s="312" t="s">
        <v>255</v>
      </c>
      <c r="E61" s="404"/>
      <c r="F61" s="28"/>
      <c r="G61" s="214"/>
      <c r="H61" s="14"/>
      <c r="I61" s="14"/>
      <c r="J61" s="14"/>
      <c r="K61" s="14"/>
      <c r="L61" s="14"/>
      <c r="M61" s="14"/>
      <c r="N61" s="213"/>
      <c r="O61" s="28"/>
      <c r="P61" s="214"/>
      <c r="Q61" s="14"/>
      <c r="R61" s="14"/>
      <c r="S61" s="14"/>
      <c r="T61" s="14"/>
      <c r="U61" s="14"/>
      <c r="V61" s="14"/>
      <c r="W61" s="213"/>
      <c r="X61" s="28"/>
      <c r="Y61" s="214"/>
      <c r="Z61" s="14"/>
      <c r="AA61" s="14"/>
      <c r="AB61" s="14"/>
      <c r="AC61" s="14"/>
      <c r="AD61" s="14"/>
      <c r="AE61" s="14"/>
      <c r="AF61" s="14"/>
      <c r="AG61" s="14"/>
      <c r="AH61" s="213"/>
      <c r="AI61" s="315">
        <v>1.1077504544793413</v>
      </c>
      <c r="AJ61" s="315">
        <v>1.1077504544793413</v>
      </c>
      <c r="AK61" s="294">
        <v>1.097578601513862</v>
      </c>
      <c r="AL61" s="294"/>
      <c r="AM61" s="294"/>
      <c r="AN61" s="88"/>
      <c r="AO61" s="88"/>
      <c r="AP61" s="88"/>
      <c r="AQ61" s="88"/>
      <c r="AR61" s="88"/>
      <c r="AS61" s="88"/>
      <c r="AT61" s="88"/>
      <c r="AU61" s="88"/>
      <c r="AV61" s="88"/>
      <c r="AW61" s="88"/>
      <c r="AX61" s="88"/>
      <c r="AY61" s="88"/>
      <c r="AZ61" s="88"/>
      <c r="BA61" s="88"/>
      <c r="BB61" s="88"/>
      <c r="BC61" s="88"/>
      <c r="BD61" s="88"/>
      <c r="BE61" s="88"/>
    </row>
    <row r="62" spans="1:57">
      <c r="A62" s="14"/>
      <c r="B62" s="359"/>
      <c r="C62" s="311">
        <v>12</v>
      </c>
      <c r="D62" s="312" t="s">
        <v>256</v>
      </c>
      <c r="E62" s="404"/>
      <c r="F62" s="28"/>
      <c r="G62" s="214"/>
      <c r="H62" s="14"/>
      <c r="I62" s="14"/>
      <c r="J62" s="14"/>
      <c r="K62" s="14"/>
      <c r="L62" s="14"/>
      <c r="M62" s="14"/>
      <c r="N62" s="213"/>
      <c r="O62" s="28"/>
      <c r="P62" s="214"/>
      <c r="Q62" s="14"/>
      <c r="R62" s="14"/>
      <c r="S62" s="14"/>
      <c r="T62" s="14"/>
      <c r="U62" s="14"/>
      <c r="V62" s="14"/>
      <c r="W62" s="213"/>
      <c r="X62" s="28"/>
      <c r="Y62" s="214"/>
      <c r="Z62" s="14"/>
      <c r="AA62" s="14"/>
      <c r="AB62" s="14"/>
      <c r="AC62" s="14"/>
      <c r="AD62" s="14"/>
      <c r="AE62" s="14"/>
      <c r="AF62" s="14"/>
      <c r="AG62" s="14"/>
      <c r="AH62" s="213"/>
      <c r="AI62" s="315">
        <v>1.1373517220404397</v>
      </c>
      <c r="AJ62" s="315">
        <v>1.1373517220404397</v>
      </c>
      <c r="AK62" s="294">
        <v>1.1263714397139815</v>
      </c>
      <c r="AL62" s="294"/>
      <c r="AM62" s="294"/>
      <c r="AN62" s="88"/>
      <c r="AO62" s="88"/>
      <c r="AP62" s="88"/>
      <c r="AQ62" s="88"/>
      <c r="AR62" s="88"/>
      <c r="AS62" s="88"/>
      <c r="AT62" s="88"/>
      <c r="AU62" s="88"/>
      <c r="AV62" s="88"/>
      <c r="AW62" s="88"/>
      <c r="AX62" s="88"/>
      <c r="AY62" s="88"/>
      <c r="AZ62" s="88"/>
      <c r="BA62" s="88"/>
      <c r="BB62" s="88"/>
      <c r="BC62" s="88"/>
      <c r="BD62" s="88"/>
      <c r="BE62" s="88"/>
    </row>
    <row r="63" spans="1:57">
      <c r="A63" s="14"/>
      <c r="B63" s="359"/>
      <c r="C63" s="311">
        <v>13</v>
      </c>
      <c r="D63" s="312" t="s">
        <v>257</v>
      </c>
      <c r="E63" s="404"/>
      <c r="F63" s="28"/>
      <c r="G63" s="214"/>
      <c r="H63" s="14"/>
      <c r="I63" s="14"/>
      <c r="J63" s="14"/>
      <c r="K63" s="14"/>
      <c r="L63" s="14"/>
      <c r="M63" s="14"/>
      <c r="N63" s="213"/>
      <c r="O63" s="28"/>
      <c r="P63" s="214"/>
      <c r="Q63" s="14"/>
      <c r="R63" s="14"/>
      <c r="S63" s="14"/>
      <c r="T63" s="14"/>
      <c r="U63" s="14"/>
      <c r="V63" s="14"/>
      <c r="W63" s="213"/>
      <c r="X63" s="28"/>
      <c r="Y63" s="214"/>
      <c r="Z63" s="14"/>
      <c r="AA63" s="14"/>
      <c r="AB63" s="14"/>
      <c r="AC63" s="14"/>
      <c r="AD63" s="14"/>
      <c r="AE63" s="14"/>
      <c r="AF63" s="14"/>
      <c r="AG63" s="14"/>
      <c r="AH63" s="213"/>
      <c r="AI63" s="315">
        <v>1.0706689449570517</v>
      </c>
      <c r="AJ63" s="315">
        <v>1.0706689449570517</v>
      </c>
      <c r="AK63" s="294">
        <v>1.1159571767137433</v>
      </c>
      <c r="AL63" s="294"/>
      <c r="AM63" s="294"/>
      <c r="AN63" s="88"/>
      <c r="AO63" s="88"/>
      <c r="AP63" s="88"/>
      <c r="AQ63" s="88"/>
      <c r="AR63" s="88"/>
      <c r="AS63" s="88"/>
      <c r="AT63" s="88"/>
      <c r="AU63" s="88"/>
      <c r="AV63" s="88"/>
      <c r="AW63" s="88"/>
      <c r="AX63" s="88"/>
      <c r="AY63" s="88"/>
      <c r="AZ63" s="88"/>
      <c r="BA63" s="88"/>
      <c r="BB63" s="88"/>
      <c r="BC63" s="88"/>
      <c r="BD63" s="88"/>
      <c r="BE63" s="88"/>
    </row>
    <row r="64" spans="1:57">
      <c r="A64" s="14"/>
      <c r="B64" s="359"/>
      <c r="C64" s="311">
        <v>14</v>
      </c>
      <c r="D64" s="312" t="s">
        <v>258</v>
      </c>
      <c r="E64" s="404"/>
      <c r="F64" s="28"/>
      <c r="G64" s="214"/>
      <c r="H64" s="14"/>
      <c r="I64" s="14"/>
      <c r="J64" s="14"/>
      <c r="K64" s="14"/>
      <c r="L64" s="14"/>
      <c r="M64" s="14"/>
      <c r="N64" s="213"/>
      <c r="O64" s="28"/>
      <c r="P64" s="214"/>
      <c r="Q64" s="14"/>
      <c r="R64" s="14"/>
      <c r="S64" s="14"/>
      <c r="T64" s="14"/>
      <c r="U64" s="14"/>
      <c r="V64" s="14"/>
      <c r="W64" s="213"/>
      <c r="X64" s="28"/>
      <c r="Y64" s="214"/>
      <c r="Z64" s="14"/>
      <c r="AA64" s="14"/>
      <c r="AB64" s="14"/>
      <c r="AC64" s="14"/>
      <c r="AD64" s="14"/>
      <c r="AE64" s="14"/>
      <c r="AF64" s="14"/>
      <c r="AG64" s="14"/>
      <c r="AH64" s="213"/>
      <c r="AI64" s="315">
        <v>1.0287910570399463</v>
      </c>
      <c r="AJ64" s="315">
        <v>1.0287910570399463</v>
      </c>
      <c r="AK64" s="294">
        <v>1.0744647065442645</v>
      </c>
      <c r="AL64" s="294"/>
      <c r="AM64" s="294"/>
      <c r="AN64" s="88"/>
      <c r="AO64" s="88"/>
      <c r="AP64" s="88"/>
      <c r="AQ64" s="88"/>
      <c r="AR64" s="88"/>
      <c r="AS64" s="88"/>
      <c r="AT64" s="88"/>
      <c r="AU64" s="88"/>
      <c r="AV64" s="88"/>
      <c r="AW64" s="88"/>
      <c r="AX64" s="88"/>
      <c r="AY64" s="88"/>
      <c r="AZ64" s="88"/>
      <c r="BA64" s="88"/>
      <c r="BB64" s="88"/>
      <c r="BC64" s="88"/>
      <c r="BD64" s="88"/>
      <c r="BE64" s="88"/>
    </row>
    <row r="65" spans="1:57" ht="12.75" customHeight="1">
      <c r="A65" s="14"/>
      <c r="B65" s="455" t="s">
        <v>390</v>
      </c>
      <c r="C65" s="311">
        <v>1</v>
      </c>
      <c r="D65" s="312" t="s">
        <v>244</v>
      </c>
      <c r="E65" s="461"/>
      <c r="F65" s="28"/>
      <c r="G65" s="214"/>
      <c r="H65" s="14"/>
      <c r="I65" s="14"/>
      <c r="J65" s="14"/>
      <c r="K65" s="14"/>
      <c r="L65" s="14"/>
      <c r="M65" s="14"/>
      <c r="N65" s="213"/>
      <c r="O65" s="28"/>
      <c r="P65" s="214"/>
      <c r="Q65" s="14"/>
      <c r="R65" s="14"/>
      <c r="S65" s="14"/>
      <c r="T65" s="14"/>
      <c r="U65" s="14"/>
      <c r="V65" s="14"/>
      <c r="W65" s="213"/>
      <c r="X65" s="28"/>
      <c r="Y65" s="214"/>
      <c r="Z65" s="14"/>
      <c r="AA65" s="14"/>
      <c r="AB65" s="14"/>
      <c r="AC65" s="14"/>
      <c r="AD65" s="14"/>
      <c r="AE65" s="14"/>
      <c r="AF65" s="14"/>
      <c r="AG65" s="14"/>
      <c r="AH65" s="213"/>
      <c r="AI65" s="315">
        <v>1.1293439057987871</v>
      </c>
      <c r="AJ65" s="315">
        <v>1.1293439057987871</v>
      </c>
      <c r="AK65" s="294">
        <v>1.1185370209233321</v>
      </c>
      <c r="AL65" s="294"/>
      <c r="AM65" s="294"/>
      <c r="AN65" s="88"/>
      <c r="AO65" s="88"/>
      <c r="AP65" s="88"/>
      <c r="AQ65" s="88"/>
      <c r="AR65" s="88"/>
      <c r="AS65" s="88"/>
      <c r="AT65" s="88"/>
      <c r="AU65" s="88"/>
      <c r="AV65" s="88"/>
      <c r="AW65" s="88"/>
      <c r="AX65" s="88"/>
      <c r="AY65" s="88"/>
      <c r="AZ65" s="88"/>
      <c r="BA65" s="88"/>
      <c r="BB65" s="88"/>
      <c r="BC65" s="88"/>
      <c r="BD65" s="88"/>
      <c r="BE65" s="88"/>
    </row>
    <row r="66" spans="1:57">
      <c r="A66" s="14"/>
      <c r="B66" s="455"/>
      <c r="C66" s="311">
        <v>2</v>
      </c>
      <c r="D66" s="312" t="s">
        <v>246</v>
      </c>
      <c r="E66" s="461"/>
      <c r="F66" s="28"/>
      <c r="G66" s="214"/>
      <c r="H66" s="14"/>
      <c r="I66" s="14"/>
      <c r="J66" s="14"/>
      <c r="K66" s="14"/>
      <c r="L66" s="14"/>
      <c r="M66" s="14"/>
      <c r="N66" s="213"/>
      <c r="O66" s="28"/>
      <c r="P66" s="214"/>
      <c r="Q66" s="14"/>
      <c r="R66" s="14"/>
      <c r="S66" s="14"/>
      <c r="T66" s="14"/>
      <c r="U66" s="14"/>
      <c r="V66" s="14"/>
      <c r="W66" s="213"/>
      <c r="X66" s="28"/>
      <c r="Y66" s="214"/>
      <c r="Z66" s="14"/>
      <c r="AA66" s="14"/>
      <c r="AB66" s="14"/>
      <c r="AC66" s="14"/>
      <c r="AD66" s="14"/>
      <c r="AE66" s="14"/>
      <c r="AF66" s="14"/>
      <c r="AG66" s="14"/>
      <c r="AH66" s="213"/>
      <c r="AI66" s="315">
        <v>1.1121509499701405</v>
      </c>
      <c r="AJ66" s="315">
        <v>1.1121509499701405</v>
      </c>
      <c r="AK66" s="294">
        <v>1.1014700333032892</v>
      </c>
      <c r="AL66" s="294"/>
      <c r="AM66" s="294"/>
      <c r="AN66" s="88"/>
      <c r="AO66" s="88"/>
      <c r="AP66" s="88"/>
      <c r="AQ66" s="88"/>
      <c r="AR66" s="88"/>
      <c r="AS66" s="88"/>
      <c r="AT66" s="88"/>
      <c r="AU66" s="88"/>
      <c r="AV66" s="88"/>
      <c r="AW66" s="88"/>
      <c r="AX66" s="88"/>
      <c r="AY66" s="88"/>
      <c r="AZ66" s="88"/>
      <c r="BA66" s="88"/>
      <c r="BB66" s="88"/>
      <c r="BC66" s="88"/>
      <c r="BD66" s="88"/>
      <c r="BE66" s="88"/>
    </row>
    <row r="67" spans="1:57">
      <c r="A67" s="14"/>
      <c r="B67" s="455"/>
      <c r="C67" s="311">
        <v>3</v>
      </c>
      <c r="D67" s="312" t="s">
        <v>247</v>
      </c>
      <c r="E67" s="461"/>
      <c r="F67" s="28"/>
      <c r="G67" s="214"/>
      <c r="H67" s="14"/>
      <c r="I67" s="14"/>
      <c r="J67" s="14"/>
      <c r="K67" s="14"/>
      <c r="L67" s="14"/>
      <c r="M67" s="14"/>
      <c r="N67" s="213"/>
      <c r="O67" s="28"/>
      <c r="P67" s="214"/>
      <c r="Q67" s="14"/>
      <c r="R67" s="14"/>
      <c r="S67" s="14"/>
      <c r="T67" s="14"/>
      <c r="U67" s="14"/>
      <c r="V67" s="14"/>
      <c r="W67" s="213"/>
      <c r="X67" s="28"/>
      <c r="Y67" s="214"/>
      <c r="Z67" s="14"/>
      <c r="AA67" s="14"/>
      <c r="AB67" s="14"/>
      <c r="AC67" s="14"/>
      <c r="AD67" s="14"/>
      <c r="AE67" s="14"/>
      <c r="AF67" s="14"/>
      <c r="AG67" s="14"/>
      <c r="AH67" s="213"/>
      <c r="AI67" s="315">
        <v>1.1387567518687614</v>
      </c>
      <c r="AJ67" s="315">
        <v>1.1387567518687614</v>
      </c>
      <c r="AK67" s="294">
        <v>1.1281021905713282</v>
      </c>
      <c r="AL67" s="294"/>
      <c r="AM67" s="294"/>
      <c r="AN67" s="88"/>
      <c r="AO67" s="88"/>
      <c r="AP67" s="88"/>
      <c r="AQ67" s="88"/>
      <c r="AR67" s="88"/>
      <c r="AS67" s="88"/>
      <c r="AT67" s="88"/>
      <c r="AU67" s="88"/>
      <c r="AV67" s="88"/>
      <c r="AW67" s="88"/>
      <c r="AX67" s="88"/>
      <c r="AY67" s="88"/>
      <c r="AZ67" s="88"/>
      <c r="BA67" s="88"/>
      <c r="BB67" s="88"/>
      <c r="BC67" s="88"/>
      <c r="BD67" s="88"/>
      <c r="BE67" s="88"/>
    </row>
    <row r="68" spans="1:57">
      <c r="A68" s="14"/>
      <c r="B68" s="455"/>
      <c r="C68" s="311">
        <v>4</v>
      </c>
      <c r="D68" s="312" t="s">
        <v>248</v>
      </c>
      <c r="E68" s="461"/>
      <c r="F68" s="28"/>
      <c r="G68" s="214"/>
      <c r="H68" s="14"/>
      <c r="I68" s="14"/>
      <c r="J68" s="14"/>
      <c r="K68" s="14"/>
      <c r="L68" s="14"/>
      <c r="M68" s="14"/>
      <c r="N68" s="213"/>
      <c r="O68" s="28"/>
      <c r="P68" s="214"/>
      <c r="Q68" s="14"/>
      <c r="R68" s="14"/>
      <c r="S68" s="14"/>
      <c r="T68" s="14"/>
      <c r="U68" s="14"/>
      <c r="V68" s="14"/>
      <c r="W68" s="213"/>
      <c r="X68" s="28"/>
      <c r="Y68" s="214"/>
      <c r="Z68" s="14"/>
      <c r="AA68" s="14"/>
      <c r="AB68" s="14"/>
      <c r="AC68" s="14"/>
      <c r="AD68" s="14"/>
      <c r="AE68" s="14"/>
      <c r="AF68" s="14"/>
      <c r="AG68" s="14"/>
      <c r="AH68" s="213"/>
      <c r="AI68" s="315">
        <v>1.1448075692368809</v>
      </c>
      <c r="AJ68" s="315">
        <v>1.1448075692368809</v>
      </c>
      <c r="AK68" s="294">
        <v>1.1342499704479303</v>
      </c>
      <c r="AL68" s="294"/>
      <c r="AM68" s="294"/>
      <c r="AN68" s="88"/>
      <c r="AO68" s="88"/>
      <c r="AP68" s="88"/>
      <c r="AQ68" s="88"/>
      <c r="AR68" s="88"/>
      <c r="AS68" s="88"/>
      <c r="AT68" s="88"/>
      <c r="AU68" s="88"/>
      <c r="AV68" s="88"/>
      <c r="AW68" s="88"/>
      <c r="AX68" s="88"/>
      <c r="AY68" s="88"/>
      <c r="AZ68" s="88"/>
      <c r="BA68" s="88"/>
      <c r="BB68" s="88"/>
      <c r="BC68" s="88"/>
      <c r="BD68" s="88"/>
      <c r="BE68" s="88"/>
    </row>
    <row r="69" spans="1:57">
      <c r="A69" s="14"/>
      <c r="B69" s="455"/>
      <c r="C69" s="311">
        <v>5</v>
      </c>
      <c r="D69" s="312" t="s">
        <v>249</v>
      </c>
      <c r="E69" s="461"/>
      <c r="F69" s="28"/>
      <c r="G69" s="214"/>
      <c r="H69" s="14"/>
      <c r="I69" s="14"/>
      <c r="J69" s="14"/>
      <c r="K69" s="14"/>
      <c r="L69" s="14"/>
      <c r="M69" s="14"/>
      <c r="N69" s="213"/>
      <c r="O69" s="28"/>
      <c r="P69" s="214"/>
      <c r="Q69" s="14"/>
      <c r="R69" s="14"/>
      <c r="S69" s="14"/>
      <c r="T69" s="14"/>
      <c r="U69" s="14"/>
      <c r="V69" s="14"/>
      <c r="W69" s="213"/>
      <c r="X69" s="28"/>
      <c r="Y69" s="214"/>
      <c r="Z69" s="14"/>
      <c r="AA69" s="14"/>
      <c r="AB69" s="14"/>
      <c r="AC69" s="14"/>
      <c r="AD69" s="14"/>
      <c r="AE69" s="14"/>
      <c r="AF69" s="14"/>
      <c r="AG69" s="14"/>
      <c r="AH69" s="213"/>
      <c r="AI69" s="315">
        <v>1.1203786572208514</v>
      </c>
      <c r="AJ69" s="315">
        <v>1.1203786572208514</v>
      </c>
      <c r="AK69" s="294">
        <v>1.1098714040713429</v>
      </c>
      <c r="AL69" s="294"/>
      <c r="AM69" s="294"/>
      <c r="AN69" s="88"/>
      <c r="AO69" s="88"/>
      <c r="AP69" s="88"/>
      <c r="AQ69" s="88"/>
      <c r="AR69" s="88"/>
      <c r="AS69" s="88"/>
      <c r="AT69" s="88"/>
      <c r="AU69" s="88"/>
      <c r="AV69" s="88"/>
      <c r="AW69" s="88"/>
      <c r="AX69" s="88"/>
      <c r="AY69" s="88"/>
      <c r="AZ69" s="88"/>
      <c r="BA69" s="88"/>
      <c r="BB69" s="88"/>
      <c r="BC69" s="88"/>
      <c r="BD69" s="88"/>
      <c r="BE69" s="88"/>
    </row>
    <row r="70" spans="1:57">
      <c r="A70" s="14"/>
      <c r="B70" s="455"/>
      <c r="C70" s="311">
        <v>6</v>
      </c>
      <c r="D70" s="312" t="s">
        <v>250</v>
      </c>
      <c r="E70" s="461"/>
      <c r="F70" s="28"/>
      <c r="G70" s="214"/>
      <c r="H70" s="14"/>
      <c r="I70" s="14"/>
      <c r="J70" s="14"/>
      <c r="K70" s="14"/>
      <c r="L70" s="14"/>
      <c r="M70" s="14"/>
      <c r="N70" s="213"/>
      <c r="O70" s="28"/>
      <c r="P70" s="214"/>
      <c r="Q70" s="14"/>
      <c r="R70" s="14"/>
      <c r="S70" s="14"/>
      <c r="T70" s="14"/>
      <c r="U70" s="14"/>
      <c r="V70" s="14"/>
      <c r="W70" s="213"/>
      <c r="X70" s="28"/>
      <c r="Y70" s="214"/>
      <c r="Z70" s="14"/>
      <c r="AA70" s="14"/>
      <c r="AB70" s="14"/>
      <c r="AC70" s="14"/>
      <c r="AD70" s="14"/>
      <c r="AE70" s="14"/>
      <c r="AF70" s="14"/>
      <c r="AG70" s="14"/>
      <c r="AH70" s="213"/>
      <c r="AI70" s="315">
        <v>1.098908584124056</v>
      </c>
      <c r="AJ70" s="315">
        <v>1.098908584124056</v>
      </c>
      <c r="AK70" s="294">
        <v>1.0871347118222459</v>
      </c>
      <c r="AL70" s="294"/>
      <c r="AM70" s="294"/>
      <c r="AN70" s="88"/>
      <c r="AO70" s="88"/>
      <c r="AP70" s="88"/>
      <c r="AQ70" s="88"/>
      <c r="AR70" s="88"/>
      <c r="AS70" s="88"/>
      <c r="AT70" s="88"/>
      <c r="AU70" s="88"/>
      <c r="AV70" s="88"/>
      <c r="AW70" s="88"/>
      <c r="AX70" s="88"/>
      <c r="AY70" s="88"/>
      <c r="AZ70" s="88"/>
      <c r="BA70" s="88"/>
      <c r="BB70" s="88"/>
      <c r="BC70" s="88"/>
      <c r="BD70" s="88"/>
      <c r="BE70" s="88"/>
    </row>
    <row r="71" spans="1:57">
      <c r="A71" s="14"/>
      <c r="B71" s="455"/>
      <c r="C71" s="311">
        <v>7</v>
      </c>
      <c r="D71" s="312" t="s">
        <v>251</v>
      </c>
      <c r="E71" s="461"/>
      <c r="F71" s="28"/>
      <c r="G71" s="214"/>
      <c r="H71" s="14"/>
      <c r="I71" s="14"/>
      <c r="J71" s="14"/>
      <c r="K71" s="14"/>
      <c r="L71" s="14"/>
      <c r="M71" s="14"/>
      <c r="N71" s="213"/>
      <c r="O71" s="28"/>
      <c r="P71" s="214"/>
      <c r="Q71" s="14"/>
      <c r="R71" s="14"/>
      <c r="S71" s="14"/>
      <c r="T71" s="14"/>
      <c r="U71" s="14"/>
      <c r="V71" s="14"/>
      <c r="W71" s="213"/>
      <c r="X71" s="28"/>
      <c r="Y71" s="214"/>
      <c r="Z71" s="14"/>
      <c r="AA71" s="14"/>
      <c r="AB71" s="14"/>
      <c r="AC71" s="14"/>
      <c r="AD71" s="14"/>
      <c r="AE71" s="14"/>
      <c r="AF71" s="14"/>
      <c r="AG71" s="14"/>
      <c r="AH71" s="213"/>
      <c r="AI71" s="315">
        <v>1.1176599782834182</v>
      </c>
      <c r="AJ71" s="315">
        <v>1.1176599782834182</v>
      </c>
      <c r="AK71" s="294">
        <v>1.103623376068767</v>
      </c>
      <c r="AL71" s="294"/>
      <c r="AM71" s="294"/>
      <c r="AN71" s="88"/>
      <c r="AO71" s="88"/>
      <c r="AP71" s="88"/>
      <c r="AQ71" s="88"/>
      <c r="AR71" s="88"/>
      <c r="AS71" s="88"/>
      <c r="AT71" s="88"/>
      <c r="AU71" s="88"/>
      <c r="AV71" s="88"/>
      <c r="AW71" s="88"/>
      <c r="AX71" s="88"/>
      <c r="AY71" s="88"/>
      <c r="AZ71" s="88"/>
      <c r="BA71" s="88"/>
      <c r="BB71" s="88"/>
      <c r="BC71" s="88"/>
      <c r="BD71" s="88"/>
      <c r="BE71" s="88"/>
    </row>
    <row r="72" spans="1:57">
      <c r="A72" s="14"/>
      <c r="B72" s="455"/>
      <c r="C72" s="311">
        <v>8</v>
      </c>
      <c r="D72" s="312" t="s">
        <v>252</v>
      </c>
      <c r="E72" s="461"/>
      <c r="F72" s="28"/>
      <c r="G72" s="214"/>
      <c r="H72" s="14"/>
      <c r="I72" s="14"/>
      <c r="J72" s="14"/>
      <c r="K72" s="14"/>
      <c r="L72" s="14"/>
      <c r="M72" s="14"/>
      <c r="N72" s="213"/>
      <c r="O72" s="28"/>
      <c r="P72" s="214"/>
      <c r="Q72" s="14"/>
      <c r="R72" s="14"/>
      <c r="S72" s="14"/>
      <c r="T72" s="14"/>
      <c r="U72" s="14"/>
      <c r="V72" s="14"/>
      <c r="W72" s="213"/>
      <c r="X72" s="28"/>
      <c r="Y72" s="214"/>
      <c r="Z72" s="14"/>
      <c r="AA72" s="14"/>
      <c r="AB72" s="14"/>
      <c r="AC72" s="14"/>
      <c r="AD72" s="14"/>
      <c r="AE72" s="14"/>
      <c r="AF72" s="14"/>
      <c r="AG72" s="14"/>
      <c r="AH72" s="213"/>
      <c r="AI72" s="315">
        <v>1.1206915936413087</v>
      </c>
      <c r="AJ72" s="315">
        <v>1.1206915936413087</v>
      </c>
      <c r="AK72" s="294">
        <v>1.1153334250483362</v>
      </c>
      <c r="AL72" s="294"/>
      <c r="AM72" s="294"/>
      <c r="AN72" s="88"/>
      <c r="AO72" s="88"/>
      <c r="AP72" s="88"/>
      <c r="AQ72" s="88"/>
      <c r="AR72" s="88"/>
      <c r="AS72" s="88"/>
      <c r="AT72" s="88"/>
      <c r="AU72" s="88"/>
      <c r="AV72" s="88"/>
      <c r="AW72" s="88"/>
      <c r="AX72" s="88"/>
      <c r="AY72" s="88"/>
      <c r="AZ72" s="88"/>
      <c r="BA72" s="88"/>
      <c r="BB72" s="88"/>
      <c r="BC72" s="88"/>
      <c r="BD72" s="88"/>
      <c r="BE72" s="88"/>
    </row>
    <row r="73" spans="1:57">
      <c r="A73" s="14"/>
      <c r="B73" s="455"/>
      <c r="C73" s="311">
        <v>9</v>
      </c>
      <c r="D73" s="312" t="s">
        <v>253</v>
      </c>
      <c r="E73" s="461"/>
      <c r="F73" s="28"/>
      <c r="G73" s="214"/>
      <c r="H73" s="14"/>
      <c r="I73" s="14"/>
      <c r="J73" s="14"/>
      <c r="K73" s="14"/>
      <c r="L73" s="14"/>
      <c r="M73" s="14"/>
      <c r="N73" s="213"/>
      <c r="O73" s="28"/>
      <c r="P73" s="214"/>
      <c r="Q73" s="14"/>
      <c r="R73" s="14"/>
      <c r="S73" s="14"/>
      <c r="T73" s="14"/>
      <c r="U73" s="14"/>
      <c r="V73" s="14"/>
      <c r="W73" s="213"/>
      <c r="X73" s="28"/>
      <c r="Y73" s="214"/>
      <c r="Z73" s="14"/>
      <c r="AA73" s="14"/>
      <c r="AB73" s="14"/>
      <c r="AC73" s="14"/>
      <c r="AD73" s="14"/>
      <c r="AE73" s="14"/>
      <c r="AF73" s="14"/>
      <c r="AG73" s="14"/>
      <c r="AH73" s="213"/>
      <c r="AI73" s="315">
        <v>1.1217261397520102</v>
      </c>
      <c r="AJ73" s="315">
        <v>1.1217261397520102</v>
      </c>
      <c r="AK73" s="294">
        <v>1.1111003658584635</v>
      </c>
      <c r="AL73" s="294"/>
      <c r="AM73" s="294"/>
      <c r="AN73" s="88"/>
      <c r="AO73" s="88"/>
      <c r="AP73" s="88"/>
      <c r="AQ73" s="88"/>
      <c r="AR73" s="88"/>
      <c r="AS73" s="88"/>
      <c r="AT73" s="88"/>
      <c r="AU73" s="88"/>
      <c r="AV73" s="88"/>
      <c r="AW73" s="88"/>
      <c r="AX73" s="88"/>
      <c r="AY73" s="88"/>
      <c r="AZ73" s="88"/>
      <c r="BA73" s="88"/>
      <c r="BB73" s="88"/>
      <c r="BC73" s="88"/>
      <c r="BD73" s="88"/>
      <c r="BE73" s="88"/>
    </row>
    <row r="74" spans="1:57">
      <c r="A74" s="14"/>
      <c r="B74" s="455"/>
      <c r="C74" s="311">
        <v>10</v>
      </c>
      <c r="D74" s="312" t="s">
        <v>254</v>
      </c>
      <c r="E74" s="461"/>
      <c r="F74" s="28"/>
      <c r="G74" s="214"/>
      <c r="H74" s="14"/>
      <c r="I74" s="14"/>
      <c r="J74" s="14"/>
      <c r="K74" s="14"/>
      <c r="L74" s="14"/>
      <c r="M74" s="14"/>
      <c r="N74" s="213"/>
      <c r="O74" s="28"/>
      <c r="P74" s="214"/>
      <c r="Q74" s="14"/>
      <c r="R74" s="14"/>
      <c r="S74" s="14"/>
      <c r="T74" s="14"/>
      <c r="U74" s="14"/>
      <c r="V74" s="14"/>
      <c r="W74" s="213"/>
      <c r="X74" s="28"/>
      <c r="Y74" s="214"/>
      <c r="Z74" s="14"/>
      <c r="AA74" s="14"/>
      <c r="AB74" s="14"/>
      <c r="AC74" s="14"/>
      <c r="AD74" s="14"/>
      <c r="AE74" s="14"/>
      <c r="AF74" s="14"/>
      <c r="AG74" s="14"/>
      <c r="AH74" s="213"/>
      <c r="AI74" s="315">
        <v>1.122464251208017</v>
      </c>
      <c r="AJ74" s="315">
        <v>1.122464251208017</v>
      </c>
      <c r="AK74" s="294">
        <v>1.1118491750585262</v>
      </c>
      <c r="AL74" s="294"/>
      <c r="AM74" s="294"/>
      <c r="AN74" s="88"/>
      <c r="AO74" s="88"/>
      <c r="AP74" s="88"/>
      <c r="AQ74" s="88"/>
      <c r="AR74" s="88"/>
      <c r="AS74" s="88"/>
      <c r="AT74" s="88"/>
      <c r="AU74" s="88"/>
      <c r="AV74" s="88"/>
      <c r="AW74" s="88"/>
      <c r="AX74" s="88"/>
      <c r="AY74" s="88"/>
      <c r="AZ74" s="88"/>
      <c r="BA74" s="88"/>
      <c r="BB74" s="88"/>
      <c r="BC74" s="88"/>
      <c r="BD74" s="88"/>
      <c r="BE74" s="88"/>
    </row>
    <row r="75" spans="1:57">
      <c r="A75" s="14"/>
      <c r="B75" s="455"/>
      <c r="C75" s="311">
        <v>11</v>
      </c>
      <c r="D75" s="312" t="s">
        <v>255</v>
      </c>
      <c r="E75" s="461"/>
      <c r="F75" s="28"/>
      <c r="G75" s="214"/>
      <c r="H75" s="14"/>
      <c r="I75" s="14"/>
      <c r="J75" s="14"/>
      <c r="K75" s="14"/>
      <c r="L75" s="14"/>
      <c r="M75" s="14"/>
      <c r="N75" s="213"/>
      <c r="O75" s="28"/>
      <c r="P75" s="214"/>
      <c r="Q75" s="14"/>
      <c r="R75" s="14"/>
      <c r="S75" s="14"/>
      <c r="T75" s="14"/>
      <c r="U75" s="14"/>
      <c r="V75" s="14"/>
      <c r="W75" s="213"/>
      <c r="X75" s="28"/>
      <c r="Y75" s="214"/>
      <c r="Z75" s="14"/>
      <c r="AA75" s="14"/>
      <c r="AB75" s="14"/>
      <c r="AC75" s="14"/>
      <c r="AD75" s="14"/>
      <c r="AE75" s="14"/>
      <c r="AF75" s="14"/>
      <c r="AG75" s="14"/>
      <c r="AH75" s="213"/>
      <c r="AI75" s="315">
        <v>1.1082516859231546</v>
      </c>
      <c r="AJ75" s="315">
        <v>1.1082516859231546</v>
      </c>
      <c r="AK75" s="294">
        <v>1.0978261938707909</v>
      </c>
      <c r="AL75" s="294"/>
      <c r="AM75" s="294"/>
      <c r="AN75" s="88"/>
      <c r="AO75" s="88"/>
      <c r="AP75" s="88"/>
      <c r="AQ75" s="88"/>
      <c r="AR75" s="88"/>
      <c r="AS75" s="88"/>
      <c r="AT75" s="88"/>
      <c r="AU75" s="88"/>
      <c r="AV75" s="88"/>
      <c r="AW75" s="88"/>
      <c r="AX75" s="88"/>
      <c r="AY75" s="88"/>
      <c r="AZ75" s="88"/>
      <c r="BA75" s="88"/>
      <c r="BB75" s="88"/>
      <c r="BC75" s="88"/>
      <c r="BD75" s="88"/>
      <c r="BE75" s="88"/>
    </row>
    <row r="76" spans="1:57">
      <c r="A76" s="14"/>
      <c r="B76" s="455"/>
      <c r="C76" s="311">
        <v>12</v>
      </c>
      <c r="D76" s="312" t="s">
        <v>256</v>
      </c>
      <c r="E76" s="461"/>
      <c r="F76" s="28"/>
      <c r="G76" s="214"/>
      <c r="H76" s="14"/>
      <c r="I76" s="14"/>
      <c r="J76" s="14"/>
      <c r="K76" s="14"/>
      <c r="L76" s="14"/>
      <c r="M76" s="14"/>
      <c r="N76" s="213"/>
      <c r="O76" s="28"/>
      <c r="P76" s="214"/>
      <c r="Q76" s="14"/>
      <c r="R76" s="14"/>
      <c r="S76" s="14"/>
      <c r="T76" s="14"/>
      <c r="U76" s="14"/>
      <c r="V76" s="14"/>
      <c r="W76" s="213"/>
      <c r="X76" s="28"/>
      <c r="Y76" s="214"/>
      <c r="Z76" s="14"/>
      <c r="AA76" s="14"/>
      <c r="AB76" s="14"/>
      <c r="AC76" s="14"/>
      <c r="AD76" s="14"/>
      <c r="AE76" s="14"/>
      <c r="AF76" s="14"/>
      <c r="AG76" s="14"/>
      <c r="AH76" s="213"/>
      <c r="AI76" s="315">
        <v>1.1344947928672142</v>
      </c>
      <c r="AJ76" s="315">
        <v>1.1344947928672142</v>
      </c>
      <c r="AK76" s="294">
        <v>1.1233965268463002</v>
      </c>
      <c r="AL76" s="294"/>
      <c r="AM76" s="294"/>
      <c r="AN76" s="88"/>
      <c r="AO76" s="88"/>
      <c r="AP76" s="88"/>
      <c r="AQ76" s="88"/>
      <c r="AR76" s="88"/>
      <c r="AS76" s="88"/>
      <c r="AT76" s="88"/>
      <c r="AU76" s="88"/>
      <c r="AV76" s="88"/>
      <c r="AW76" s="88"/>
      <c r="AX76" s="88"/>
      <c r="AY76" s="88"/>
      <c r="AZ76" s="88"/>
      <c r="BA76" s="88"/>
      <c r="BB76" s="88"/>
      <c r="BC76" s="88"/>
      <c r="BD76" s="88"/>
      <c r="BE76" s="88"/>
    </row>
    <row r="77" spans="1:57">
      <c r="A77" s="14"/>
      <c r="B77" s="455"/>
      <c r="C77" s="311">
        <v>13</v>
      </c>
      <c r="D77" s="312" t="s">
        <v>257</v>
      </c>
      <c r="E77" s="461"/>
      <c r="F77" s="28"/>
      <c r="G77" s="214"/>
      <c r="H77" s="14"/>
      <c r="I77" s="14"/>
      <c r="J77" s="14"/>
      <c r="K77" s="14"/>
      <c r="L77" s="14"/>
      <c r="M77" s="14"/>
      <c r="N77" s="213"/>
      <c r="O77" s="28"/>
      <c r="P77" s="214"/>
      <c r="Q77" s="14"/>
      <c r="R77" s="14"/>
      <c r="S77" s="14"/>
      <c r="T77" s="14"/>
      <c r="U77" s="14"/>
      <c r="V77" s="14"/>
      <c r="W77" s="213"/>
      <c r="X77" s="28"/>
      <c r="Y77" s="214"/>
      <c r="Z77" s="14"/>
      <c r="AA77" s="14"/>
      <c r="AB77" s="14"/>
      <c r="AC77" s="14"/>
      <c r="AD77" s="14"/>
      <c r="AE77" s="14"/>
      <c r="AF77" s="14"/>
      <c r="AG77" s="14"/>
      <c r="AH77" s="213"/>
      <c r="AI77" s="315">
        <v>1.0658808943142839</v>
      </c>
      <c r="AJ77" s="315">
        <v>1.0658808943142839</v>
      </c>
      <c r="AK77" s="294">
        <v>1.1127236973004515</v>
      </c>
      <c r="AL77" s="294"/>
      <c r="AM77" s="294"/>
      <c r="AN77" s="88"/>
      <c r="AO77" s="88"/>
      <c r="AP77" s="88"/>
      <c r="AQ77" s="88"/>
      <c r="AR77" s="88"/>
      <c r="AS77" s="88"/>
      <c r="AT77" s="88"/>
      <c r="AU77" s="88"/>
      <c r="AV77" s="88"/>
      <c r="AW77" s="88"/>
      <c r="AX77" s="88"/>
      <c r="AY77" s="88"/>
      <c r="AZ77" s="88"/>
      <c r="BA77" s="88"/>
      <c r="BB77" s="88"/>
      <c r="BC77" s="88"/>
      <c r="BD77" s="88"/>
      <c r="BE77" s="88"/>
    </row>
    <row r="78" spans="1:57">
      <c r="A78" s="14"/>
      <c r="B78" s="456"/>
      <c r="C78" s="311">
        <v>14</v>
      </c>
      <c r="D78" s="312" t="s">
        <v>258</v>
      </c>
      <c r="E78" s="461"/>
      <c r="F78" s="28"/>
      <c r="G78" s="214"/>
      <c r="H78" s="14"/>
      <c r="I78" s="14"/>
      <c r="J78" s="14"/>
      <c r="K78" s="14"/>
      <c r="L78" s="14"/>
      <c r="M78" s="14"/>
      <c r="N78" s="213"/>
      <c r="O78" s="28"/>
      <c r="P78" s="214"/>
      <c r="Q78" s="14"/>
      <c r="R78" s="14"/>
      <c r="S78" s="14"/>
      <c r="T78" s="14"/>
      <c r="U78" s="14"/>
      <c r="V78" s="14"/>
      <c r="W78" s="213"/>
      <c r="X78" s="28"/>
      <c r="Y78" s="214"/>
      <c r="Z78" s="14"/>
      <c r="AA78" s="14"/>
      <c r="AB78" s="14"/>
      <c r="AC78" s="14"/>
      <c r="AD78" s="14"/>
      <c r="AE78" s="14"/>
      <c r="AF78" s="14"/>
      <c r="AG78" s="14"/>
      <c r="AH78" s="213"/>
      <c r="AI78" s="315">
        <v>1.0274896249478478</v>
      </c>
      <c r="AJ78" s="315">
        <v>1.0274896249478478</v>
      </c>
      <c r="AK78" s="294">
        <v>1.0726102842452698</v>
      </c>
      <c r="AL78" s="294"/>
      <c r="AM78" s="294"/>
      <c r="AN78" s="88"/>
      <c r="AO78" s="88"/>
      <c r="AP78" s="88"/>
      <c r="AQ78" s="88"/>
      <c r="AR78" s="88"/>
      <c r="AS78" s="88"/>
      <c r="AT78" s="88"/>
      <c r="AU78" s="88"/>
      <c r="AV78" s="88"/>
      <c r="AW78" s="88"/>
      <c r="AX78" s="88"/>
      <c r="AY78" s="88"/>
      <c r="AZ78" s="88"/>
      <c r="BA78" s="88"/>
      <c r="BB78" s="88"/>
      <c r="BC78" s="88"/>
      <c r="BD78" s="88"/>
      <c r="BE78" s="88"/>
    </row>
    <row r="79" spans="1:57" s="14" customFormat="1"/>
    <row r="80" spans="1:57" s="14" customFormat="1">
      <c r="B80" s="99"/>
    </row>
  </sheetData>
  <mergeCells count="35">
    <mergeCell ref="B51:B64"/>
    <mergeCell ref="E51:E64"/>
    <mergeCell ref="B65:B78"/>
    <mergeCell ref="E65:E78"/>
    <mergeCell ref="AU43:BB43"/>
    <mergeCell ref="BC43:BE43"/>
    <mergeCell ref="B46:B50"/>
    <mergeCell ref="C46:C50"/>
    <mergeCell ref="D46:D50"/>
    <mergeCell ref="E46:E47"/>
    <mergeCell ref="G46:N46"/>
    <mergeCell ref="G47:N47"/>
    <mergeCell ref="M43:Q43"/>
    <mergeCell ref="R43:V43"/>
    <mergeCell ref="W43:AD43"/>
    <mergeCell ref="AE43:AL43"/>
    <mergeCell ref="AM43:AT43"/>
    <mergeCell ref="R6:V6"/>
    <mergeCell ref="W6:AD6"/>
    <mergeCell ref="G8:N8"/>
    <mergeCell ref="G9:N9"/>
    <mergeCell ref="B3:H3"/>
    <mergeCell ref="M6:Q6"/>
    <mergeCell ref="B8:B13"/>
    <mergeCell ref="B14:B27"/>
    <mergeCell ref="B28:B41"/>
    <mergeCell ref="D8:D13"/>
    <mergeCell ref="C8:C13"/>
    <mergeCell ref="E8:E9"/>
    <mergeCell ref="E14:E41"/>
    <mergeCell ref="AE6:AJ6"/>
    <mergeCell ref="AK6:AP6"/>
    <mergeCell ref="AQ6:AV6"/>
    <mergeCell ref="AW6:BB6"/>
    <mergeCell ref="BC6:BH6"/>
  </mergeCells>
  <pageMargins left="0.7" right="0.7" top="0.75" bottom="0.75" header="0.3" footer="0.3"/>
  <pageSetup orientation="portrait" r:id="rId1"/>
  <headerFooter>
    <oddFooter>&amp;C_x000D_&amp;1#&amp;"Calibri"&amp;10&amp;K000000 OFFICIAL-InternalOnly</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3.5" zeroHeight="1"/>
  <cols>
    <col min="1" max="1" width="8.75" customWidth="1"/>
    <col min="2" max="2" width="17.5" customWidth="1"/>
    <col min="3" max="3" width="15.125" customWidth="1"/>
    <col min="4" max="4" width="31.5" customWidth="1"/>
    <col min="5" max="5" width="26.125" customWidth="1"/>
    <col min="6" max="6" width="13.625" customWidth="1"/>
    <col min="7" max="7" width="17.125" customWidth="1"/>
    <col min="8" max="8" width="14.5" customWidth="1"/>
    <col min="9" max="9" width="15.5" customWidth="1"/>
    <col min="10" max="10" width="14.5" customWidth="1"/>
    <col min="11" max="11" width="15.125" customWidth="1"/>
    <col min="12" max="12" width="14.5" customWidth="1"/>
    <col min="13" max="13" width="15.125" customWidth="1"/>
    <col min="14" max="14" width="17.625" bestFit="1" customWidth="1"/>
    <col min="15" max="16" width="15.625" customWidth="1"/>
    <col min="17" max="17" width="14.625" bestFit="1" customWidth="1"/>
    <col min="18" max="19" width="14.625" customWidth="1"/>
    <col min="20" max="20" width="12.5" customWidth="1"/>
    <col min="21" max="21" width="14.25" customWidth="1"/>
    <col min="22" max="22" width="16.125" customWidth="1"/>
    <col min="23" max="23" width="15.5" customWidth="1"/>
    <col min="24" max="51" width="15.625" customWidth="1"/>
    <col min="52" max="16384" width="8.75" hidden="1"/>
  </cols>
  <sheetData>
    <row r="1" spans="1:51" ht="17.25"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5" customHeight="1">
      <c r="A2" s="2"/>
      <c r="B2" s="40" t="s">
        <v>393</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68" t="s">
        <v>394</v>
      </c>
      <c r="C3" s="468"/>
      <c r="D3" s="468"/>
      <c r="E3" s="468"/>
      <c r="F3" s="468"/>
      <c r="G3" s="468"/>
      <c r="H3" s="468"/>
      <c r="I3" s="468"/>
      <c r="J3" s="468"/>
      <c r="K3" s="468"/>
      <c r="L3" s="468"/>
      <c r="M3" s="468"/>
      <c r="N3" s="468"/>
      <c r="O3" s="468"/>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5" customHeight="1">
      <c r="A5" s="85"/>
      <c r="B5" s="86" t="s">
        <v>395</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323" t="s">
        <v>396</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397</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5" customHeight="1">
      <c r="A9" s="196"/>
      <c r="B9" s="158" t="s">
        <v>398</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row>
    <row r="10" spans="1:51" s="4" customFormat="1" ht="22.5" customHeight="1"/>
    <row r="11" spans="1:51" s="4" customFormat="1" ht="40.5" customHeight="1">
      <c r="B11" s="160" t="s">
        <v>399</v>
      </c>
      <c r="C11" s="161" t="s">
        <v>225</v>
      </c>
      <c r="D11" s="161" t="s">
        <v>400</v>
      </c>
    </row>
    <row r="12" spans="1:51" s="4" customFormat="1" ht="22.5" customHeight="1">
      <c r="B12" s="177">
        <v>7</v>
      </c>
      <c r="C12" s="177" t="s">
        <v>401</v>
      </c>
      <c r="D12" s="192">
        <v>8117254</v>
      </c>
    </row>
    <row r="13" spans="1:51" s="4" customFormat="1" ht="22.5" customHeight="1"/>
    <row r="14" spans="1:51" s="4" customFormat="1" ht="22.5" customHeight="1">
      <c r="B14" s="160" t="s">
        <v>402</v>
      </c>
    </row>
    <row r="15" spans="1:51" s="4" customFormat="1" ht="22.5" customHeight="1">
      <c r="B15" s="197">
        <v>0.1</v>
      </c>
    </row>
    <row r="16" spans="1:51" s="4" customFormat="1" ht="21" customHeight="1"/>
    <row r="17" spans="1:51" s="87" customFormat="1" ht="19.5" customHeight="1">
      <c r="A17" s="185"/>
      <c r="B17" s="324" t="s">
        <v>403</v>
      </c>
      <c r="C17" s="198"/>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404</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405</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25" customHeight="1"/>
    <row r="21" spans="1:51" s="4" customFormat="1" ht="50.25" customHeight="1">
      <c r="B21" s="160" t="s">
        <v>399</v>
      </c>
      <c r="C21" s="161" t="s">
        <v>225</v>
      </c>
      <c r="D21" s="161" t="s">
        <v>400</v>
      </c>
      <c r="E21" s="161" t="s">
        <v>406</v>
      </c>
    </row>
    <row r="22" spans="1:51" s="4" customFormat="1" ht="17.25" customHeight="1">
      <c r="B22" s="194">
        <v>6</v>
      </c>
      <c r="C22" s="194" t="s">
        <v>407</v>
      </c>
      <c r="D22" s="194"/>
      <c r="E22" s="195" t="str">
        <f>IF(D22="","",D22/4)</f>
        <v/>
      </c>
    </row>
    <row r="23" spans="1:51" s="4" customFormat="1" ht="17.25" customHeight="1">
      <c r="B23" s="177">
        <v>7</v>
      </c>
      <c r="C23" s="177" t="s">
        <v>401</v>
      </c>
      <c r="D23" s="193">
        <f>IF(B23=$B$12,$D$12,D22*(1+$B$15))</f>
        <v>8117254</v>
      </c>
      <c r="E23" s="193">
        <f t="shared" ref="E23:E29" si="0">IF(D23="","",D23/4)</f>
        <v>2029313.5</v>
      </c>
    </row>
    <row r="24" spans="1:51" s="4" customFormat="1" ht="17.25" customHeight="1">
      <c r="B24" s="177">
        <v>8</v>
      </c>
      <c r="C24" s="177" t="s">
        <v>408</v>
      </c>
      <c r="D24" s="193">
        <f t="shared" ref="D24:D29" si="1">IF(B24=$B$12,$D$12,D23*(1+$B$15))</f>
        <v>8928979.4000000004</v>
      </c>
      <c r="E24" s="193">
        <f t="shared" si="0"/>
        <v>2232244.85</v>
      </c>
    </row>
    <row r="25" spans="1:51" s="4" customFormat="1" ht="17.25" customHeight="1">
      <c r="B25" s="177">
        <v>9</v>
      </c>
      <c r="C25" s="177" t="s">
        <v>230</v>
      </c>
      <c r="D25" s="193">
        <f t="shared" si="1"/>
        <v>9821877.3400000017</v>
      </c>
      <c r="E25" s="193">
        <f t="shared" si="0"/>
        <v>2455469.3350000004</v>
      </c>
    </row>
    <row r="26" spans="1:51" s="4" customFormat="1" ht="17.25" customHeight="1">
      <c r="B26" s="177">
        <v>10</v>
      </c>
      <c r="C26" s="177" t="s">
        <v>231</v>
      </c>
      <c r="D26" s="193">
        <f t="shared" si="1"/>
        <v>10804065.074000003</v>
      </c>
      <c r="E26" s="193">
        <f t="shared" si="0"/>
        <v>2701016.2685000007</v>
      </c>
    </row>
    <row r="27" spans="1:51" s="4" customFormat="1" ht="17.25" customHeight="1">
      <c r="B27" s="177">
        <v>11</v>
      </c>
      <c r="C27" s="177" t="s">
        <v>232</v>
      </c>
      <c r="D27" s="193">
        <f t="shared" si="1"/>
        <v>11884471.581400003</v>
      </c>
      <c r="E27" s="193">
        <f t="shared" si="0"/>
        <v>2971117.8953500008</v>
      </c>
    </row>
    <row r="28" spans="1:51" s="4" customFormat="1" ht="17.25" customHeight="1">
      <c r="B28" s="177">
        <v>12</v>
      </c>
      <c r="C28" s="177" t="s">
        <v>233</v>
      </c>
      <c r="D28" s="193">
        <f t="shared" si="1"/>
        <v>13072918.739540005</v>
      </c>
      <c r="E28" s="193">
        <f t="shared" si="0"/>
        <v>3268229.6848850013</v>
      </c>
    </row>
    <row r="29" spans="1:51" s="4" customFormat="1" ht="17.25" customHeight="1">
      <c r="B29" s="177">
        <v>13</v>
      </c>
      <c r="C29" s="177" t="s">
        <v>234</v>
      </c>
      <c r="D29" s="193">
        <f t="shared" si="1"/>
        <v>14380210.613494007</v>
      </c>
      <c r="E29" s="193">
        <f t="shared" si="0"/>
        <v>3595052.6533735017</v>
      </c>
    </row>
    <row r="30" spans="1:51" s="4" customFormat="1" ht="17.25" customHeight="1">
      <c r="B30" s="177">
        <v>14</v>
      </c>
      <c r="C30" s="177" t="s">
        <v>235</v>
      </c>
      <c r="D30" s="193">
        <f t="shared" ref="D30:D35" si="2">IF(B30=$B$12,$D$12,D29*(1+$B$15))</f>
        <v>15818231.674843408</v>
      </c>
      <c r="E30" s="193">
        <f t="shared" ref="E30:E35" si="3">IF(D30="","",D30/4)</f>
        <v>3954557.918710852</v>
      </c>
    </row>
    <row r="31" spans="1:51" s="4" customFormat="1" ht="17.25" customHeight="1">
      <c r="B31" s="177">
        <v>15</v>
      </c>
      <c r="C31" s="177" t="s">
        <v>236</v>
      </c>
      <c r="D31" s="193">
        <f t="shared" si="2"/>
        <v>17400054.842327751</v>
      </c>
      <c r="E31" s="193">
        <f t="shared" si="3"/>
        <v>4350013.7105819378</v>
      </c>
    </row>
    <row r="32" spans="1:51" s="4" customFormat="1" ht="17.25" customHeight="1">
      <c r="B32" s="177">
        <v>16</v>
      </c>
      <c r="C32" s="177" t="s">
        <v>237</v>
      </c>
      <c r="D32" s="193">
        <f t="shared" si="2"/>
        <v>19140060.326560527</v>
      </c>
      <c r="E32" s="193">
        <f t="shared" si="3"/>
        <v>4785015.0816401318</v>
      </c>
    </row>
    <row r="33" spans="1:51" s="4" customFormat="1" ht="17.25" customHeight="1">
      <c r="B33" s="177">
        <v>17</v>
      </c>
      <c r="C33" s="177" t="s">
        <v>238</v>
      </c>
      <c r="D33" s="193">
        <f t="shared" si="2"/>
        <v>21054066.359216582</v>
      </c>
      <c r="E33" s="193">
        <f t="shared" si="3"/>
        <v>5263516.5898041455</v>
      </c>
    </row>
    <row r="34" spans="1:51" s="4" customFormat="1" ht="17.25" customHeight="1">
      <c r="B34" s="177">
        <v>18</v>
      </c>
      <c r="C34" s="177" t="s">
        <v>239</v>
      </c>
      <c r="D34" s="193">
        <f t="shared" si="2"/>
        <v>23159472.995138243</v>
      </c>
      <c r="E34" s="193">
        <f t="shared" si="3"/>
        <v>5789868.2487845607</v>
      </c>
    </row>
    <row r="35" spans="1:51" s="4" customFormat="1" ht="17.25" customHeight="1">
      <c r="B35" s="177">
        <v>19</v>
      </c>
      <c r="C35" s="177" t="s">
        <v>240</v>
      </c>
      <c r="D35" s="193">
        <f t="shared" si="2"/>
        <v>25475420.294652071</v>
      </c>
      <c r="E35" s="193">
        <f t="shared" si="3"/>
        <v>6368855.0736630177</v>
      </c>
    </row>
    <row r="36" spans="1:51" s="4" customFormat="1" ht="17.25" customHeight="1">
      <c r="B36" s="177">
        <v>20</v>
      </c>
      <c r="C36" s="177" t="s">
        <v>241</v>
      </c>
      <c r="D36" s="193">
        <f t="shared" ref="D36" si="4">IF(B36=$B$12,$D$12,D35*(1+$B$15))</f>
        <v>28022962.324117281</v>
      </c>
      <c r="E36" s="193">
        <f>IF(D36="","",D36/4)</f>
        <v>7005740.5810293201</v>
      </c>
    </row>
    <row r="37" spans="1:51" s="4" customFormat="1" ht="17.25" customHeight="1"/>
    <row r="38" spans="1:51" s="4" customFormat="1" ht="17.25" customHeight="1"/>
    <row r="39" spans="1:51" s="4" customFormat="1" ht="17.25" customHeight="1"/>
    <row r="40" spans="1:51" s="87" customFormat="1" ht="25.5" customHeight="1">
      <c r="A40" s="85"/>
      <c r="B40" s="86" t="s">
        <v>409</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410</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5" customHeight="1">
      <c r="A42" s="157"/>
      <c r="B42" s="158" t="s">
        <v>411</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5" customHeight="1" thickBot="1">
      <c r="B44" s="267" t="s">
        <v>399</v>
      </c>
      <c r="C44" s="268" t="s">
        <v>225</v>
      </c>
      <c r="D44" s="268" t="s">
        <v>412</v>
      </c>
      <c r="E44" s="268" t="s">
        <v>413</v>
      </c>
      <c r="F44" s="269" t="s">
        <v>414</v>
      </c>
      <c r="G44" s="270" t="s">
        <v>415</v>
      </c>
      <c r="H44" s="268" t="s">
        <v>416</v>
      </c>
      <c r="I44" s="268" t="s">
        <v>417</v>
      </c>
      <c r="J44" s="268" t="s">
        <v>418</v>
      </c>
      <c r="K44" s="268" t="s">
        <v>419</v>
      </c>
    </row>
    <row r="45" spans="1:51" ht="15.75" customHeight="1">
      <c r="B45" s="271">
        <v>6</v>
      </c>
      <c r="C45" s="272" t="s">
        <v>407</v>
      </c>
      <c r="D45" s="272" t="s">
        <v>420</v>
      </c>
      <c r="E45" s="273" t="s">
        <v>421</v>
      </c>
      <c r="F45" s="274">
        <v>284128916</v>
      </c>
      <c r="G45" s="274">
        <v>68043095</v>
      </c>
      <c r="H45" s="275">
        <f>SUMIF($B$22:$B$36,B45,$E$22:$E$36)</f>
        <v>0</v>
      </c>
      <c r="I45" s="274">
        <v>0</v>
      </c>
      <c r="J45" s="273" t="s">
        <v>422</v>
      </c>
      <c r="K45" s="276" t="s">
        <v>423</v>
      </c>
    </row>
    <row r="46" spans="1:51">
      <c r="B46" s="277">
        <v>6</v>
      </c>
      <c r="C46" s="177" t="s">
        <v>407</v>
      </c>
      <c r="D46" s="177" t="s">
        <v>424</v>
      </c>
      <c r="E46" s="88" t="s">
        <v>425</v>
      </c>
      <c r="F46" s="162">
        <v>336650457</v>
      </c>
      <c r="G46" s="162">
        <v>66434179</v>
      </c>
      <c r="H46" s="205">
        <f t="shared" ref="H46:H76" si="5">SUMIF($B$22:$B$36,B46,$E$22:$E$36)</f>
        <v>0</v>
      </c>
      <c r="I46" s="162">
        <v>0</v>
      </c>
      <c r="J46" s="88" t="s">
        <v>422</v>
      </c>
      <c r="K46" s="278" t="s">
        <v>423</v>
      </c>
    </row>
    <row r="47" spans="1:51">
      <c r="B47" s="277">
        <v>6</v>
      </c>
      <c r="C47" s="177" t="s">
        <v>407</v>
      </c>
      <c r="D47" s="177" t="s">
        <v>426</v>
      </c>
      <c r="E47" s="88" t="s">
        <v>427</v>
      </c>
      <c r="F47" s="162">
        <v>263719607</v>
      </c>
      <c r="G47" s="162">
        <v>75616418</v>
      </c>
      <c r="H47" s="205">
        <f t="shared" si="5"/>
        <v>0</v>
      </c>
      <c r="I47" s="162">
        <v>0</v>
      </c>
      <c r="J47" s="88" t="s">
        <v>428</v>
      </c>
      <c r="K47" s="278" t="s">
        <v>423</v>
      </c>
    </row>
    <row r="48" spans="1:51" ht="14.1" thickBot="1">
      <c r="B48" s="279">
        <v>6</v>
      </c>
      <c r="C48" s="280" t="s">
        <v>407</v>
      </c>
      <c r="D48" s="280" t="s">
        <v>429</v>
      </c>
      <c r="E48" s="281" t="s">
        <v>430</v>
      </c>
      <c r="F48" s="282">
        <v>218652465</v>
      </c>
      <c r="G48" s="282">
        <v>78992633</v>
      </c>
      <c r="H48" s="283">
        <f t="shared" si="5"/>
        <v>0</v>
      </c>
      <c r="I48" s="282">
        <v>0</v>
      </c>
      <c r="J48" s="281" t="s">
        <v>428</v>
      </c>
      <c r="K48" s="284" t="s">
        <v>423</v>
      </c>
    </row>
    <row r="49" spans="2:11">
      <c r="B49" s="271">
        <v>7</v>
      </c>
      <c r="C49" s="272" t="s">
        <v>401</v>
      </c>
      <c r="D49" s="272" t="s">
        <v>420</v>
      </c>
      <c r="E49" s="273" t="s">
        <v>421</v>
      </c>
      <c r="F49" s="274">
        <v>317031811</v>
      </c>
      <c r="G49" s="274">
        <v>67196932</v>
      </c>
      <c r="H49" s="275">
        <f t="shared" si="5"/>
        <v>2029313.5</v>
      </c>
      <c r="I49" s="274">
        <v>0</v>
      </c>
      <c r="J49" s="273" t="s">
        <v>428</v>
      </c>
      <c r="K49" s="276" t="s">
        <v>431</v>
      </c>
    </row>
    <row r="50" spans="2:11">
      <c r="B50" s="277">
        <v>7</v>
      </c>
      <c r="C50" s="177" t="s">
        <v>401</v>
      </c>
      <c r="D50" s="177" t="s">
        <v>424</v>
      </c>
      <c r="E50" s="88" t="s">
        <v>425</v>
      </c>
      <c r="F50" s="162">
        <v>403937380</v>
      </c>
      <c r="G50" s="162">
        <v>65223232</v>
      </c>
      <c r="H50" s="205">
        <f t="shared" si="5"/>
        <v>2029313.5</v>
      </c>
      <c r="I50" s="162">
        <v>0</v>
      </c>
      <c r="J50" s="88" t="s">
        <v>428</v>
      </c>
      <c r="K50" s="278" t="s">
        <v>431</v>
      </c>
    </row>
    <row r="51" spans="2:11">
      <c r="B51" s="277">
        <v>7</v>
      </c>
      <c r="C51" s="177" t="s">
        <v>401</v>
      </c>
      <c r="D51" s="177" t="s">
        <v>426</v>
      </c>
      <c r="E51" s="88" t="s">
        <v>427</v>
      </c>
      <c r="F51" s="162">
        <v>305953122.12</v>
      </c>
      <c r="G51" s="162">
        <v>76952244</v>
      </c>
      <c r="H51" s="205">
        <f t="shared" si="5"/>
        <v>2029313.5</v>
      </c>
      <c r="I51" s="162">
        <v>0</v>
      </c>
      <c r="J51" s="88" t="s">
        <v>432</v>
      </c>
      <c r="K51" s="278" t="s">
        <v>431</v>
      </c>
    </row>
    <row r="52" spans="2:11" ht="14.1" thickBot="1">
      <c r="B52" s="279">
        <v>7</v>
      </c>
      <c r="C52" s="280" t="s">
        <v>401</v>
      </c>
      <c r="D52" s="280" t="s">
        <v>429</v>
      </c>
      <c r="E52" s="281" t="s">
        <v>430</v>
      </c>
      <c r="F52" s="282">
        <v>252277845</v>
      </c>
      <c r="G52" s="282">
        <v>78055804</v>
      </c>
      <c r="H52" s="283">
        <f t="shared" si="5"/>
        <v>2029313.5</v>
      </c>
      <c r="I52" s="282">
        <v>0</v>
      </c>
      <c r="J52" s="281" t="s">
        <v>432</v>
      </c>
      <c r="K52" s="284" t="s">
        <v>431</v>
      </c>
    </row>
    <row r="53" spans="2:11">
      <c r="B53" s="271">
        <v>8</v>
      </c>
      <c r="C53" s="272" t="s">
        <v>408</v>
      </c>
      <c r="D53" s="272" t="s">
        <v>420</v>
      </c>
      <c r="E53" s="273" t="s">
        <v>421</v>
      </c>
      <c r="F53" s="274">
        <v>370345733</v>
      </c>
      <c r="G53" s="274">
        <v>65511193</v>
      </c>
      <c r="H53" s="275">
        <f t="shared" si="5"/>
        <v>2232244.85</v>
      </c>
      <c r="I53" s="274">
        <v>0</v>
      </c>
      <c r="J53" s="273" t="s">
        <v>432</v>
      </c>
      <c r="K53" s="276" t="s">
        <v>433</v>
      </c>
    </row>
    <row r="54" spans="2:11">
      <c r="B54" s="277">
        <v>8</v>
      </c>
      <c r="C54" s="177" t="s">
        <v>408</v>
      </c>
      <c r="D54" s="177" t="s">
        <v>424</v>
      </c>
      <c r="E54" s="88" t="s">
        <v>425</v>
      </c>
      <c r="F54" s="162">
        <v>408397207</v>
      </c>
      <c r="G54" s="162">
        <v>64302061</v>
      </c>
      <c r="H54" s="205">
        <f t="shared" si="5"/>
        <v>2232244.85</v>
      </c>
      <c r="I54" s="162">
        <v>0</v>
      </c>
      <c r="J54" s="88" t="s">
        <v>432</v>
      </c>
      <c r="K54" s="278" t="s">
        <v>433</v>
      </c>
    </row>
    <row r="55" spans="2:11">
      <c r="B55" s="277">
        <v>8</v>
      </c>
      <c r="C55" s="177" t="s">
        <v>408</v>
      </c>
      <c r="D55" s="177" t="s">
        <v>426</v>
      </c>
      <c r="E55" s="88" t="s">
        <v>427</v>
      </c>
      <c r="F55" s="162">
        <v>328300299</v>
      </c>
      <c r="G55" s="162">
        <v>76503263</v>
      </c>
      <c r="H55" s="205">
        <f t="shared" si="5"/>
        <v>2232244.85</v>
      </c>
      <c r="I55" s="162">
        <v>0</v>
      </c>
      <c r="J55" s="88" t="s">
        <v>434</v>
      </c>
      <c r="K55" s="278" t="s">
        <v>433</v>
      </c>
    </row>
    <row r="56" spans="2:11" ht="14.1" thickBot="1">
      <c r="B56" s="279">
        <v>8</v>
      </c>
      <c r="C56" s="280" t="s">
        <v>408</v>
      </c>
      <c r="D56" s="280" t="s">
        <v>429</v>
      </c>
      <c r="E56" s="281" t="s">
        <v>430</v>
      </c>
      <c r="F56" s="282">
        <v>279798492</v>
      </c>
      <c r="G56" s="282">
        <v>79341513</v>
      </c>
      <c r="H56" s="283">
        <f t="shared" si="5"/>
        <v>2232244.85</v>
      </c>
      <c r="I56" s="282">
        <v>0</v>
      </c>
      <c r="J56" s="281" t="s">
        <v>434</v>
      </c>
      <c r="K56" s="284" t="s">
        <v>433</v>
      </c>
    </row>
    <row r="57" spans="2:11">
      <c r="B57" s="271">
        <v>9</v>
      </c>
      <c r="C57" s="272" t="s">
        <v>230</v>
      </c>
      <c r="D57" s="272" t="s">
        <v>420</v>
      </c>
      <c r="E57" s="273" t="s">
        <v>421</v>
      </c>
      <c r="F57" s="274">
        <v>388513117</v>
      </c>
      <c r="G57" s="274">
        <v>64872088</v>
      </c>
      <c r="H57" s="275">
        <f t="shared" si="5"/>
        <v>2455469.3350000004</v>
      </c>
      <c r="I57" s="274">
        <v>0</v>
      </c>
      <c r="J57" s="273" t="s">
        <v>434</v>
      </c>
      <c r="K57" s="276" t="s">
        <v>435</v>
      </c>
    </row>
    <row r="58" spans="2:11">
      <c r="B58" s="277">
        <v>9</v>
      </c>
      <c r="C58" s="177" t="s">
        <v>230</v>
      </c>
      <c r="D58" s="177" t="s">
        <v>424</v>
      </c>
      <c r="E58" s="88" t="s">
        <v>425</v>
      </c>
      <c r="F58" s="162">
        <v>437946915</v>
      </c>
      <c r="G58" s="162">
        <v>64281744</v>
      </c>
      <c r="H58" s="205">
        <f t="shared" si="5"/>
        <v>2455469.3350000004</v>
      </c>
      <c r="I58" s="162">
        <v>0</v>
      </c>
      <c r="J58" s="88" t="s">
        <v>434</v>
      </c>
      <c r="K58" s="278" t="s">
        <v>435</v>
      </c>
    </row>
    <row r="59" spans="2:11">
      <c r="B59" s="277">
        <v>9</v>
      </c>
      <c r="C59" s="177" t="s">
        <v>230</v>
      </c>
      <c r="D59" s="177" t="s">
        <v>426</v>
      </c>
      <c r="E59" s="88" t="s">
        <v>427</v>
      </c>
      <c r="F59" s="162">
        <v>345349321</v>
      </c>
      <c r="G59" s="162">
        <v>71851516</v>
      </c>
      <c r="H59" s="205">
        <f t="shared" si="5"/>
        <v>2455469.3350000004</v>
      </c>
      <c r="I59" s="162">
        <v>0</v>
      </c>
      <c r="J59" s="88" t="s">
        <v>436</v>
      </c>
      <c r="K59" s="278" t="s">
        <v>435</v>
      </c>
    </row>
    <row r="60" spans="2:11" ht="14.1" thickBot="1">
      <c r="B60" s="279">
        <v>9</v>
      </c>
      <c r="C60" s="280" t="s">
        <v>230</v>
      </c>
      <c r="D60" s="280" t="s">
        <v>429</v>
      </c>
      <c r="E60" s="281" t="s">
        <v>430</v>
      </c>
      <c r="F60" s="282">
        <v>292475632</v>
      </c>
      <c r="G60" s="282">
        <v>74227469</v>
      </c>
      <c r="H60" s="283">
        <f t="shared" si="5"/>
        <v>2455469.3350000004</v>
      </c>
      <c r="I60" s="282">
        <v>0</v>
      </c>
      <c r="J60" s="281" t="s">
        <v>436</v>
      </c>
      <c r="K60" s="284" t="s">
        <v>435</v>
      </c>
    </row>
    <row r="61" spans="2:11">
      <c r="B61" s="271">
        <v>10</v>
      </c>
      <c r="C61" s="272" t="s">
        <v>231</v>
      </c>
      <c r="D61" s="272" t="s">
        <v>420</v>
      </c>
      <c r="E61" s="273" t="s">
        <v>421</v>
      </c>
      <c r="F61" s="274">
        <v>411065384</v>
      </c>
      <c r="G61" s="274">
        <v>64431133</v>
      </c>
      <c r="H61" s="275">
        <f t="shared" si="5"/>
        <v>2701016.2685000007</v>
      </c>
      <c r="I61" s="274">
        <v>2253545.6880000001</v>
      </c>
      <c r="J61" s="273" t="s">
        <v>436</v>
      </c>
      <c r="K61" s="276" t="s">
        <v>437</v>
      </c>
    </row>
    <row r="62" spans="2:11">
      <c r="B62" s="277">
        <v>10</v>
      </c>
      <c r="C62" s="177" t="s">
        <v>231</v>
      </c>
      <c r="D62" s="177" t="s">
        <v>424</v>
      </c>
      <c r="E62" s="88" t="s">
        <v>425</v>
      </c>
      <c r="F62" s="162">
        <v>436369071</v>
      </c>
      <c r="G62" s="162">
        <v>63176820</v>
      </c>
      <c r="H62" s="205">
        <f t="shared" si="5"/>
        <v>2701016.2685000007</v>
      </c>
      <c r="I62" s="162">
        <v>2176850.696</v>
      </c>
      <c r="J62" s="88" t="s">
        <v>436</v>
      </c>
      <c r="K62" s="278" t="s">
        <v>437</v>
      </c>
    </row>
    <row r="63" spans="2:11">
      <c r="B63" s="277">
        <v>10</v>
      </c>
      <c r="C63" s="177" t="s">
        <v>231</v>
      </c>
      <c r="D63" s="177" t="s">
        <v>426</v>
      </c>
      <c r="E63" s="88" t="s">
        <v>427</v>
      </c>
      <c r="F63" s="162">
        <v>352212095</v>
      </c>
      <c r="G63" s="162">
        <v>74631055</v>
      </c>
      <c r="H63" s="205">
        <f t="shared" si="5"/>
        <v>2701016.2685000007</v>
      </c>
      <c r="I63" s="162">
        <v>2076932.987</v>
      </c>
      <c r="J63" s="88" t="s">
        <v>438</v>
      </c>
      <c r="K63" s="278" t="s">
        <v>437</v>
      </c>
    </row>
    <row r="64" spans="2:11" ht="14.1" thickBot="1">
      <c r="B64" s="279">
        <v>10</v>
      </c>
      <c r="C64" s="280" t="s">
        <v>231</v>
      </c>
      <c r="D64" s="280" t="s">
        <v>429</v>
      </c>
      <c r="E64" s="281" t="s">
        <v>430</v>
      </c>
      <c r="F64" s="282">
        <v>311292548</v>
      </c>
      <c r="G64" s="282">
        <v>73027013</v>
      </c>
      <c r="H64" s="283">
        <f t="shared" si="5"/>
        <v>2701016.2685000007</v>
      </c>
      <c r="I64" s="282">
        <v>2229268.0180000002</v>
      </c>
      <c r="J64" s="281" t="s">
        <v>438</v>
      </c>
      <c r="K64" s="284" t="s">
        <v>437</v>
      </c>
    </row>
    <row r="65" spans="2:11">
      <c r="B65" s="271">
        <v>11</v>
      </c>
      <c r="C65" s="272" t="s">
        <v>232</v>
      </c>
      <c r="D65" s="272" t="s">
        <v>420</v>
      </c>
      <c r="E65" s="273" t="s">
        <v>421</v>
      </c>
      <c r="F65" s="274">
        <v>490957439</v>
      </c>
      <c r="G65" s="274">
        <v>55167169</v>
      </c>
      <c r="H65" s="275">
        <f t="shared" si="5"/>
        <v>2971117.8953500008</v>
      </c>
      <c r="I65" s="274">
        <v>1936850.652</v>
      </c>
      <c r="J65" s="273" t="s">
        <v>438</v>
      </c>
      <c r="K65" s="276" t="s">
        <v>439</v>
      </c>
    </row>
    <row r="66" spans="2:11">
      <c r="B66" s="277">
        <v>11</v>
      </c>
      <c r="C66" s="177" t="s">
        <v>232</v>
      </c>
      <c r="D66" s="177" t="s">
        <v>424</v>
      </c>
      <c r="E66" s="88" t="s">
        <v>425</v>
      </c>
      <c r="F66" s="162">
        <v>469149403</v>
      </c>
      <c r="G66" s="162">
        <v>58960505</v>
      </c>
      <c r="H66" s="205">
        <f t="shared" si="5"/>
        <v>2971117.8953500008</v>
      </c>
      <c r="I66" s="162">
        <v>2180616.59</v>
      </c>
      <c r="J66" s="88" t="s">
        <v>438</v>
      </c>
      <c r="K66" s="278" t="s">
        <v>439</v>
      </c>
    </row>
    <row r="67" spans="2:11">
      <c r="B67" s="277">
        <v>11</v>
      </c>
      <c r="C67" s="177" t="s">
        <v>232</v>
      </c>
      <c r="D67" s="177" t="s">
        <v>426</v>
      </c>
      <c r="E67" s="88" t="s">
        <v>427</v>
      </c>
      <c r="F67" s="162">
        <v>361651072.5</v>
      </c>
      <c r="G67" s="162">
        <v>71309298.599999994</v>
      </c>
      <c r="H67" s="205">
        <f t="shared" si="5"/>
        <v>2971117.8953500008</v>
      </c>
      <c r="I67" s="162">
        <v>2316780.5</v>
      </c>
      <c r="J67" s="88" t="s">
        <v>440</v>
      </c>
      <c r="K67" s="278" t="s">
        <v>439</v>
      </c>
    </row>
    <row r="68" spans="2:11" ht="14.1" thickBot="1">
      <c r="B68" s="279">
        <v>11</v>
      </c>
      <c r="C68" s="280" t="s">
        <v>232</v>
      </c>
      <c r="D68" s="280" t="s">
        <v>429</v>
      </c>
      <c r="E68" s="281" t="s">
        <v>430</v>
      </c>
      <c r="F68" s="282">
        <v>280454492.06999999</v>
      </c>
      <c r="G68" s="282">
        <v>72021705</v>
      </c>
      <c r="H68" s="283">
        <f t="shared" si="5"/>
        <v>2971117.8953500008</v>
      </c>
      <c r="I68" s="282">
        <v>2364558.9219999998</v>
      </c>
      <c r="J68" s="281" t="s">
        <v>440</v>
      </c>
      <c r="K68" s="284" t="s">
        <v>439</v>
      </c>
    </row>
    <row r="69" spans="2:11">
      <c r="B69" s="271">
        <v>12</v>
      </c>
      <c r="C69" s="272" t="s">
        <v>233</v>
      </c>
      <c r="D69" s="272" t="s">
        <v>420</v>
      </c>
      <c r="E69" s="273" t="s">
        <v>421</v>
      </c>
      <c r="F69" s="274">
        <v>333434592.30000001</v>
      </c>
      <c r="G69" s="274">
        <v>62455280</v>
      </c>
      <c r="H69" s="275">
        <f t="shared" si="5"/>
        <v>3268229.6848850013</v>
      </c>
      <c r="I69" s="274">
        <v>2433172</v>
      </c>
      <c r="J69" s="273" t="s">
        <v>440</v>
      </c>
      <c r="K69" s="276" t="s">
        <v>441</v>
      </c>
    </row>
    <row r="70" spans="2:11">
      <c r="B70" s="277">
        <v>12</v>
      </c>
      <c r="C70" s="177" t="s">
        <v>233</v>
      </c>
      <c r="D70" s="177" t="s">
        <v>424</v>
      </c>
      <c r="E70" s="88" t="s">
        <v>425</v>
      </c>
      <c r="F70" s="162">
        <v>381226694.56</v>
      </c>
      <c r="G70" s="162">
        <v>59426897.457000002</v>
      </c>
      <c r="H70" s="205">
        <f t="shared" si="5"/>
        <v>3268229.6848850013</v>
      </c>
      <c r="I70" s="162">
        <v>2525349.9449999998</v>
      </c>
      <c r="J70" s="88" t="s">
        <v>440</v>
      </c>
      <c r="K70" s="278" t="s">
        <v>441</v>
      </c>
    </row>
    <row r="71" spans="2:11">
      <c r="B71" s="277">
        <v>12</v>
      </c>
      <c r="C71" s="177" t="s">
        <v>233</v>
      </c>
      <c r="D71" s="177" t="s">
        <v>426</v>
      </c>
      <c r="E71" s="88" t="s">
        <v>427</v>
      </c>
      <c r="F71" s="162">
        <v>311497612</v>
      </c>
      <c r="G71" s="162">
        <v>71731853</v>
      </c>
      <c r="H71" s="205">
        <f t="shared" si="5"/>
        <v>3268229.6848850013</v>
      </c>
      <c r="I71" s="162">
        <v>2470101</v>
      </c>
      <c r="J71" s="88" t="s">
        <v>442</v>
      </c>
      <c r="K71" s="278" t="s">
        <v>441</v>
      </c>
    </row>
    <row r="72" spans="2:11" ht="14.1" thickBot="1">
      <c r="B72" s="279">
        <v>12</v>
      </c>
      <c r="C72" s="280" t="s">
        <v>233</v>
      </c>
      <c r="D72" s="280" t="s">
        <v>429</v>
      </c>
      <c r="E72" s="281" t="s">
        <v>430</v>
      </c>
      <c r="F72" s="282">
        <v>245013993</v>
      </c>
      <c r="G72" s="282">
        <v>72226059</v>
      </c>
      <c r="H72" s="283">
        <f t="shared" si="5"/>
        <v>3268229.6848850013</v>
      </c>
      <c r="I72" s="282">
        <v>2438769</v>
      </c>
      <c r="J72" s="281" t="s">
        <v>442</v>
      </c>
      <c r="K72" s="284" t="s">
        <v>441</v>
      </c>
    </row>
    <row r="73" spans="2:11">
      <c r="B73" s="271">
        <v>13</v>
      </c>
      <c r="C73" s="272" t="s">
        <v>234</v>
      </c>
      <c r="D73" s="272" t="s">
        <v>420</v>
      </c>
      <c r="E73" s="273" t="s">
        <v>421</v>
      </c>
      <c r="F73" s="274">
        <v>376240533</v>
      </c>
      <c r="G73" s="274">
        <v>60293076</v>
      </c>
      <c r="H73" s="275">
        <f t="shared" si="5"/>
        <v>3595052.6533735017</v>
      </c>
      <c r="I73" s="274">
        <v>2402876</v>
      </c>
      <c r="J73" s="273" t="s">
        <v>442</v>
      </c>
      <c r="K73" s="276" t="s">
        <v>443</v>
      </c>
    </row>
    <row r="74" spans="2:11">
      <c r="B74" s="277">
        <v>13</v>
      </c>
      <c r="C74" s="177" t="s">
        <v>234</v>
      </c>
      <c r="D74" s="177" t="s">
        <v>424</v>
      </c>
      <c r="E74" s="88" t="s">
        <v>425</v>
      </c>
      <c r="F74" s="162">
        <v>390018079.68000001</v>
      </c>
      <c r="G74" s="162">
        <v>59048561</v>
      </c>
      <c r="H74" s="205">
        <f t="shared" si="5"/>
        <v>3595052.6533735017</v>
      </c>
      <c r="I74" s="162">
        <v>2343556</v>
      </c>
      <c r="J74" s="88" t="s">
        <v>442</v>
      </c>
      <c r="K74" s="278" t="s">
        <v>443</v>
      </c>
    </row>
    <row r="75" spans="2:11">
      <c r="B75" s="277">
        <v>13</v>
      </c>
      <c r="C75" s="177" t="s">
        <v>234</v>
      </c>
      <c r="D75" s="177" t="s">
        <v>426</v>
      </c>
      <c r="E75" s="88" t="s">
        <v>427</v>
      </c>
      <c r="F75" s="162">
        <v>364122193</v>
      </c>
      <c r="G75" s="162">
        <v>68253106</v>
      </c>
      <c r="H75" s="205">
        <f t="shared" si="5"/>
        <v>3595052.6533735017</v>
      </c>
      <c r="I75" s="162">
        <v>2346223</v>
      </c>
      <c r="J75" s="88" t="s">
        <v>444</v>
      </c>
      <c r="K75" s="278" t="s">
        <v>443</v>
      </c>
    </row>
    <row r="76" spans="2:11" ht="14.1" thickBot="1">
      <c r="B76" s="279">
        <v>13</v>
      </c>
      <c r="C76" s="280" t="s">
        <v>234</v>
      </c>
      <c r="D76" s="280" t="s">
        <v>429</v>
      </c>
      <c r="E76" s="281" t="s">
        <v>430</v>
      </c>
      <c r="F76" s="282">
        <v>317471093</v>
      </c>
      <c r="G76" s="282">
        <v>69632638</v>
      </c>
      <c r="H76" s="283">
        <f t="shared" si="5"/>
        <v>3595052.6533735017</v>
      </c>
      <c r="I76" s="282">
        <v>2311918</v>
      </c>
      <c r="J76" s="281" t="s">
        <v>444</v>
      </c>
      <c r="K76" s="284" t="s">
        <v>443</v>
      </c>
    </row>
    <row r="77" spans="2:11">
      <c r="B77" s="271">
        <v>14</v>
      </c>
      <c r="C77" s="272" t="s">
        <v>235</v>
      </c>
      <c r="D77" s="272" t="s">
        <v>420</v>
      </c>
      <c r="E77" s="273" t="s">
        <v>421</v>
      </c>
      <c r="F77" s="274">
        <v>441466659.50999999</v>
      </c>
      <c r="G77" s="274">
        <v>60040723</v>
      </c>
      <c r="H77" s="297" t="s">
        <v>445</v>
      </c>
      <c r="I77" s="274">
        <v>2377438</v>
      </c>
      <c r="J77" s="273" t="s">
        <v>444</v>
      </c>
      <c r="K77" s="276" t="s">
        <v>446</v>
      </c>
    </row>
    <row r="78" spans="2:11">
      <c r="B78" s="277">
        <v>14</v>
      </c>
      <c r="C78" s="177" t="s">
        <v>235</v>
      </c>
      <c r="D78" s="177" t="s">
        <v>424</v>
      </c>
      <c r="E78" s="88" t="s">
        <v>425</v>
      </c>
      <c r="F78" s="162">
        <v>514501674.91000003</v>
      </c>
      <c r="G78" s="162">
        <v>56754504</v>
      </c>
      <c r="H78" s="298" t="s">
        <v>445</v>
      </c>
      <c r="I78" s="162">
        <v>2364459</v>
      </c>
      <c r="J78" s="88" t="s">
        <v>444</v>
      </c>
      <c r="K78" s="278" t="s">
        <v>446</v>
      </c>
    </row>
    <row r="79" spans="2:11">
      <c r="B79" s="277">
        <v>14</v>
      </c>
      <c r="C79" s="177" t="s">
        <v>235</v>
      </c>
      <c r="D79" s="177" t="s">
        <v>426</v>
      </c>
      <c r="E79" s="88" t="s">
        <v>427</v>
      </c>
      <c r="F79" s="162">
        <v>399854090.93000001</v>
      </c>
      <c r="G79" s="162">
        <v>66855483</v>
      </c>
      <c r="H79" s="298" t="s">
        <v>445</v>
      </c>
      <c r="I79" s="162">
        <v>2282587</v>
      </c>
      <c r="J79" s="88" t="s">
        <v>447</v>
      </c>
      <c r="K79" s="278" t="s">
        <v>446</v>
      </c>
    </row>
    <row r="80" spans="2:11" ht="14.1" thickBot="1">
      <c r="B80" s="279">
        <v>14</v>
      </c>
      <c r="C80" s="280" t="s">
        <v>235</v>
      </c>
      <c r="D80" s="280" t="s">
        <v>429</v>
      </c>
      <c r="E80" s="281" t="s">
        <v>430</v>
      </c>
      <c r="F80" s="282">
        <v>339448602.62</v>
      </c>
      <c r="G80" s="282">
        <v>69515288</v>
      </c>
      <c r="H80" s="299" t="s">
        <v>445</v>
      </c>
      <c r="I80" s="282">
        <v>2393432</v>
      </c>
      <c r="J80" s="281" t="s">
        <v>447</v>
      </c>
      <c r="K80" s="284" t="s">
        <v>446</v>
      </c>
    </row>
    <row r="81" spans="2:11">
      <c r="B81" s="271">
        <v>15</v>
      </c>
      <c r="C81" s="272" t="s">
        <v>236</v>
      </c>
      <c r="D81" s="272" t="s">
        <v>420</v>
      </c>
      <c r="E81" s="273" t="s">
        <v>421</v>
      </c>
      <c r="F81" s="319">
        <v>464216868.22000003</v>
      </c>
      <c r="G81" s="319">
        <v>58481264</v>
      </c>
      <c r="H81" s="297" t="s">
        <v>445</v>
      </c>
      <c r="I81" s="319">
        <v>2912518</v>
      </c>
      <c r="J81" s="273" t="s">
        <v>447</v>
      </c>
      <c r="K81" s="276" t="s">
        <v>448</v>
      </c>
    </row>
    <row r="82" spans="2:11">
      <c r="B82" s="277">
        <v>15</v>
      </c>
      <c r="C82" s="177" t="s">
        <v>236</v>
      </c>
      <c r="D82" s="177" t="s">
        <v>424</v>
      </c>
      <c r="E82" s="88" t="s">
        <v>425</v>
      </c>
      <c r="F82" s="320">
        <v>518450371.89999998</v>
      </c>
      <c r="G82" s="320">
        <v>57555001</v>
      </c>
      <c r="H82" s="298" t="s">
        <v>445</v>
      </c>
      <c r="I82" s="320">
        <v>2941096</v>
      </c>
      <c r="J82" s="88" t="s">
        <v>447</v>
      </c>
      <c r="K82" s="278" t="s">
        <v>448</v>
      </c>
    </row>
    <row r="83" spans="2:11">
      <c r="B83" s="277">
        <v>15</v>
      </c>
      <c r="C83" s="177" t="s">
        <v>236</v>
      </c>
      <c r="D83" s="177" t="s">
        <v>426</v>
      </c>
      <c r="E83" s="88" t="s">
        <v>427</v>
      </c>
      <c r="F83" s="162">
        <v>346633802.26999998</v>
      </c>
      <c r="G83" s="162">
        <v>67519282</v>
      </c>
      <c r="H83" s="298" t="s">
        <v>445</v>
      </c>
      <c r="I83" s="162">
        <v>2839613</v>
      </c>
      <c r="J83" s="88" t="s">
        <v>449</v>
      </c>
      <c r="K83" s="278" t="s">
        <v>448</v>
      </c>
    </row>
    <row r="84" spans="2:11" ht="14.1" thickBot="1">
      <c r="B84" s="279">
        <v>15</v>
      </c>
      <c r="C84" s="280" t="s">
        <v>236</v>
      </c>
      <c r="D84" s="280" t="s">
        <v>429</v>
      </c>
      <c r="E84" s="281" t="s">
        <v>430</v>
      </c>
      <c r="F84" s="282">
        <v>340851252.74000001</v>
      </c>
      <c r="G84" s="282">
        <v>70285799</v>
      </c>
      <c r="H84" s="299" t="s">
        <v>445</v>
      </c>
      <c r="I84" s="282">
        <v>3093323</v>
      </c>
      <c r="J84" s="281" t="s">
        <v>449</v>
      </c>
      <c r="K84" s="284" t="s">
        <v>448</v>
      </c>
    </row>
    <row r="85" spans="2:11">
      <c r="B85" s="271">
        <v>16</v>
      </c>
      <c r="C85" s="272" t="s">
        <v>237</v>
      </c>
      <c r="D85" s="272" t="s">
        <v>420</v>
      </c>
      <c r="E85" s="273" t="s">
        <v>421</v>
      </c>
      <c r="F85" s="274"/>
      <c r="G85" s="274"/>
      <c r="H85" s="297" t="s">
        <v>445</v>
      </c>
      <c r="I85" s="274"/>
      <c r="J85" s="273" t="s">
        <v>449</v>
      </c>
      <c r="K85" s="276" t="s">
        <v>450</v>
      </c>
    </row>
    <row r="86" spans="2:11">
      <c r="B86" s="277">
        <v>16</v>
      </c>
      <c r="C86" s="177" t="s">
        <v>237</v>
      </c>
      <c r="D86" s="177" t="s">
        <v>424</v>
      </c>
      <c r="E86" s="88" t="s">
        <v>425</v>
      </c>
      <c r="F86" s="162"/>
      <c r="G86" s="162"/>
      <c r="H86" s="298" t="s">
        <v>445</v>
      </c>
      <c r="I86" s="162"/>
      <c r="J86" s="88" t="s">
        <v>449</v>
      </c>
      <c r="K86" s="278" t="s">
        <v>450</v>
      </c>
    </row>
    <row r="87" spans="2:11">
      <c r="B87" s="277">
        <v>16</v>
      </c>
      <c r="C87" s="177" t="s">
        <v>237</v>
      </c>
      <c r="D87" s="177" t="s">
        <v>426</v>
      </c>
      <c r="E87" s="88" t="s">
        <v>427</v>
      </c>
      <c r="F87" s="162"/>
      <c r="G87" s="162"/>
      <c r="H87" s="298" t="s">
        <v>445</v>
      </c>
      <c r="I87" s="162"/>
      <c r="J87" s="88" t="s">
        <v>451</v>
      </c>
      <c r="K87" s="278" t="s">
        <v>450</v>
      </c>
    </row>
    <row r="88" spans="2:11" ht="14.1" thickBot="1">
      <c r="B88" s="279">
        <v>16</v>
      </c>
      <c r="C88" s="280" t="s">
        <v>237</v>
      </c>
      <c r="D88" s="280" t="s">
        <v>429</v>
      </c>
      <c r="E88" s="281" t="s">
        <v>430</v>
      </c>
      <c r="F88" s="282"/>
      <c r="G88" s="282"/>
      <c r="H88" s="299" t="s">
        <v>445</v>
      </c>
      <c r="I88" s="282"/>
      <c r="J88" s="281" t="s">
        <v>451</v>
      </c>
      <c r="K88" s="284" t="s">
        <v>450</v>
      </c>
    </row>
    <row r="89" spans="2:11">
      <c r="B89" s="271">
        <v>17</v>
      </c>
      <c r="C89" s="272" t="s">
        <v>238</v>
      </c>
      <c r="D89" s="272" t="s">
        <v>420</v>
      </c>
      <c r="E89" s="273" t="s">
        <v>421</v>
      </c>
      <c r="F89" s="274"/>
      <c r="G89" s="274"/>
      <c r="H89" s="297" t="s">
        <v>445</v>
      </c>
      <c r="I89" s="274"/>
      <c r="J89" s="273" t="s">
        <v>451</v>
      </c>
      <c r="K89" s="276" t="s">
        <v>452</v>
      </c>
    </row>
    <row r="90" spans="2:11">
      <c r="B90" s="277">
        <v>17</v>
      </c>
      <c r="C90" s="177" t="s">
        <v>238</v>
      </c>
      <c r="D90" s="177" t="s">
        <v>424</v>
      </c>
      <c r="E90" s="88" t="s">
        <v>425</v>
      </c>
      <c r="F90" s="162"/>
      <c r="G90" s="162"/>
      <c r="H90" s="298" t="s">
        <v>445</v>
      </c>
      <c r="I90" s="162"/>
      <c r="J90" s="88" t="s">
        <v>451</v>
      </c>
      <c r="K90" s="278" t="s">
        <v>452</v>
      </c>
    </row>
    <row r="91" spans="2:11">
      <c r="B91" s="277">
        <v>17</v>
      </c>
      <c r="C91" s="177" t="s">
        <v>238</v>
      </c>
      <c r="D91" s="177" t="s">
        <v>426</v>
      </c>
      <c r="E91" s="88" t="s">
        <v>427</v>
      </c>
      <c r="F91" s="162"/>
      <c r="G91" s="162"/>
      <c r="H91" s="298" t="s">
        <v>445</v>
      </c>
      <c r="I91" s="162"/>
      <c r="J91" s="88" t="s">
        <v>453</v>
      </c>
      <c r="K91" s="278" t="s">
        <v>452</v>
      </c>
    </row>
    <row r="92" spans="2:11" ht="14.1" thickBot="1">
      <c r="B92" s="279">
        <v>17</v>
      </c>
      <c r="C92" s="280" t="s">
        <v>238</v>
      </c>
      <c r="D92" s="280" t="s">
        <v>429</v>
      </c>
      <c r="E92" s="281" t="s">
        <v>430</v>
      </c>
      <c r="F92" s="282"/>
      <c r="G92" s="282"/>
      <c r="H92" s="299" t="s">
        <v>445</v>
      </c>
      <c r="I92" s="282"/>
      <c r="J92" s="281" t="s">
        <v>453</v>
      </c>
      <c r="K92" s="284" t="s">
        <v>452</v>
      </c>
    </row>
    <row r="93" spans="2:11">
      <c r="B93" s="271">
        <v>18</v>
      </c>
      <c r="C93" s="272" t="s">
        <v>239</v>
      </c>
      <c r="D93" s="272" t="s">
        <v>420</v>
      </c>
      <c r="E93" s="273" t="s">
        <v>421</v>
      </c>
      <c r="F93" s="274"/>
      <c r="G93" s="274"/>
      <c r="H93" s="297" t="s">
        <v>445</v>
      </c>
      <c r="I93" s="274"/>
      <c r="J93" s="273" t="s">
        <v>453</v>
      </c>
      <c r="K93" s="276" t="s">
        <v>454</v>
      </c>
    </row>
    <row r="94" spans="2:11">
      <c r="B94" s="277">
        <v>18</v>
      </c>
      <c r="C94" s="177" t="s">
        <v>239</v>
      </c>
      <c r="D94" s="177" t="s">
        <v>424</v>
      </c>
      <c r="E94" s="88" t="s">
        <v>425</v>
      </c>
      <c r="F94" s="162"/>
      <c r="G94" s="162"/>
      <c r="H94" s="298" t="s">
        <v>445</v>
      </c>
      <c r="I94" s="162"/>
      <c r="J94" s="88" t="s">
        <v>453</v>
      </c>
      <c r="K94" s="278" t="s">
        <v>454</v>
      </c>
    </row>
    <row r="95" spans="2:11">
      <c r="B95" s="277">
        <v>18</v>
      </c>
      <c r="C95" s="177" t="s">
        <v>239</v>
      </c>
      <c r="D95" s="177" t="s">
        <v>426</v>
      </c>
      <c r="E95" s="88" t="s">
        <v>427</v>
      </c>
      <c r="F95" s="162"/>
      <c r="G95" s="162"/>
      <c r="H95" s="298" t="s">
        <v>445</v>
      </c>
      <c r="I95" s="162"/>
      <c r="J95" s="88" t="s">
        <v>455</v>
      </c>
      <c r="K95" s="278" t="s">
        <v>454</v>
      </c>
    </row>
    <row r="96" spans="2:11" ht="14.1" thickBot="1">
      <c r="B96" s="279">
        <v>18</v>
      </c>
      <c r="C96" s="280" t="s">
        <v>239</v>
      </c>
      <c r="D96" s="280" t="s">
        <v>429</v>
      </c>
      <c r="E96" s="281" t="s">
        <v>430</v>
      </c>
      <c r="F96" s="282"/>
      <c r="G96" s="282"/>
      <c r="H96" s="299" t="s">
        <v>445</v>
      </c>
      <c r="I96" s="282"/>
      <c r="J96" s="281" t="s">
        <v>455</v>
      </c>
      <c r="K96" s="284" t="s">
        <v>454</v>
      </c>
    </row>
    <row r="97" spans="1:51">
      <c r="B97" s="271">
        <v>19</v>
      </c>
      <c r="C97" s="272" t="s">
        <v>240</v>
      </c>
      <c r="D97" s="272" t="s">
        <v>420</v>
      </c>
      <c r="E97" s="273" t="s">
        <v>421</v>
      </c>
      <c r="F97" s="274"/>
      <c r="G97" s="274"/>
      <c r="H97" s="297" t="s">
        <v>445</v>
      </c>
      <c r="I97" s="274"/>
      <c r="J97" s="273" t="s">
        <v>455</v>
      </c>
      <c r="K97" s="276" t="s">
        <v>456</v>
      </c>
    </row>
    <row r="98" spans="1:51">
      <c r="B98" s="277">
        <v>19</v>
      </c>
      <c r="C98" s="177" t="s">
        <v>240</v>
      </c>
      <c r="D98" s="177" t="s">
        <v>424</v>
      </c>
      <c r="E98" s="88" t="s">
        <v>425</v>
      </c>
      <c r="F98" s="162"/>
      <c r="G98" s="162"/>
      <c r="H98" s="298" t="s">
        <v>445</v>
      </c>
      <c r="I98" s="162"/>
      <c r="J98" s="88" t="s">
        <v>455</v>
      </c>
      <c r="K98" s="278" t="s">
        <v>456</v>
      </c>
    </row>
    <row r="99" spans="1:51">
      <c r="B99" s="277">
        <v>19</v>
      </c>
      <c r="C99" s="177" t="s">
        <v>240</v>
      </c>
      <c r="D99" s="177" t="s">
        <v>426</v>
      </c>
      <c r="E99" s="88" t="s">
        <v>427</v>
      </c>
      <c r="F99" s="162"/>
      <c r="G99" s="162"/>
      <c r="H99" s="298" t="s">
        <v>445</v>
      </c>
      <c r="I99" s="162"/>
      <c r="J99" s="88" t="s">
        <v>457</v>
      </c>
      <c r="K99" s="278" t="s">
        <v>456</v>
      </c>
    </row>
    <row r="100" spans="1:51" ht="14.1" thickBot="1">
      <c r="B100" s="279">
        <v>19</v>
      </c>
      <c r="C100" s="280" t="s">
        <v>240</v>
      </c>
      <c r="D100" s="280" t="s">
        <v>429</v>
      </c>
      <c r="E100" s="281" t="s">
        <v>430</v>
      </c>
      <c r="F100" s="282"/>
      <c r="G100" s="282"/>
      <c r="H100" s="299" t="s">
        <v>445</v>
      </c>
      <c r="I100" s="282"/>
      <c r="J100" s="281" t="s">
        <v>457</v>
      </c>
      <c r="K100" s="284" t="s">
        <v>456</v>
      </c>
    </row>
    <row r="101" spans="1:51">
      <c r="B101" s="271">
        <v>20</v>
      </c>
      <c r="C101" s="272" t="s">
        <v>241</v>
      </c>
      <c r="D101" s="272" t="s">
        <v>420</v>
      </c>
      <c r="E101" s="273" t="s">
        <v>421</v>
      </c>
      <c r="F101" s="274"/>
      <c r="G101" s="274"/>
      <c r="H101" s="297" t="s">
        <v>445</v>
      </c>
      <c r="I101" s="274"/>
      <c r="J101" s="273" t="s">
        <v>457</v>
      </c>
      <c r="K101" s="276" t="s">
        <v>458</v>
      </c>
    </row>
    <row r="102" spans="1:51">
      <c r="B102" s="277">
        <v>20</v>
      </c>
      <c r="C102" s="177" t="s">
        <v>241</v>
      </c>
      <c r="D102" s="177" t="s">
        <v>424</v>
      </c>
      <c r="E102" s="88" t="s">
        <v>425</v>
      </c>
      <c r="F102" s="162"/>
      <c r="G102" s="162"/>
      <c r="H102" s="298" t="s">
        <v>445</v>
      </c>
      <c r="I102" s="162"/>
      <c r="J102" s="88" t="s">
        <v>457</v>
      </c>
      <c r="K102" s="278" t="s">
        <v>458</v>
      </c>
    </row>
    <row r="103" spans="1:51">
      <c r="B103" s="277">
        <v>20</v>
      </c>
      <c r="C103" s="177" t="s">
        <v>241</v>
      </c>
      <c r="D103" s="177" t="s">
        <v>426</v>
      </c>
      <c r="E103" s="88" t="s">
        <v>427</v>
      </c>
      <c r="F103" s="162"/>
      <c r="G103" s="162"/>
      <c r="H103" s="298" t="s">
        <v>445</v>
      </c>
      <c r="I103" s="162"/>
      <c r="J103" s="88" t="s">
        <v>459</v>
      </c>
      <c r="K103" s="278" t="s">
        <v>458</v>
      </c>
    </row>
    <row r="104" spans="1:51" ht="14.1" thickBot="1">
      <c r="B104" s="279">
        <v>20</v>
      </c>
      <c r="C104" s="280" t="s">
        <v>241</v>
      </c>
      <c r="D104" s="280" t="s">
        <v>429</v>
      </c>
      <c r="E104" s="281" t="s">
        <v>430</v>
      </c>
      <c r="F104" s="282"/>
      <c r="G104" s="282"/>
      <c r="H104" s="299" t="s">
        <v>445</v>
      </c>
      <c r="I104" s="282"/>
      <c r="J104" s="88" t="s">
        <v>459</v>
      </c>
      <c r="K104" s="284" t="s">
        <v>458</v>
      </c>
    </row>
    <row r="105" spans="1:51">
      <c r="B105" s="271">
        <v>21</v>
      </c>
      <c r="C105" s="272" t="s">
        <v>242</v>
      </c>
      <c r="D105" s="272" t="s">
        <v>420</v>
      </c>
      <c r="E105" s="273" t="s">
        <v>421</v>
      </c>
      <c r="F105" s="274"/>
      <c r="G105" s="274"/>
      <c r="H105" s="297" t="s">
        <v>445</v>
      </c>
      <c r="I105" s="274"/>
      <c r="J105" s="273" t="s">
        <v>459</v>
      </c>
      <c r="K105" s="276" t="s">
        <v>460</v>
      </c>
    </row>
    <row r="106" spans="1:51">
      <c r="B106" s="277">
        <v>21</v>
      </c>
      <c r="C106" s="177" t="s">
        <v>242</v>
      </c>
      <c r="D106" s="177" t="s">
        <v>424</v>
      </c>
      <c r="E106" s="88" t="s">
        <v>425</v>
      </c>
      <c r="F106" s="162"/>
      <c r="G106" s="162"/>
      <c r="H106" s="298" t="s">
        <v>445</v>
      </c>
      <c r="I106" s="162"/>
      <c r="J106" s="88" t="s">
        <v>459</v>
      </c>
      <c r="K106" s="278" t="s">
        <v>460</v>
      </c>
    </row>
    <row r="107" spans="1:51">
      <c r="B107" s="277">
        <v>21</v>
      </c>
      <c r="C107" s="177" t="s">
        <v>242</v>
      </c>
      <c r="D107" s="177" t="s">
        <v>426</v>
      </c>
      <c r="E107" s="88" t="s">
        <v>427</v>
      </c>
      <c r="F107" s="162"/>
      <c r="G107" s="162"/>
      <c r="H107" s="298" t="s">
        <v>445</v>
      </c>
      <c r="I107" s="162"/>
      <c r="J107" s="88" t="s">
        <v>422</v>
      </c>
      <c r="K107" s="278" t="s">
        <v>460</v>
      </c>
    </row>
    <row r="108" spans="1:51" ht="14.1" thickBot="1">
      <c r="B108" s="279">
        <v>21</v>
      </c>
      <c r="C108" s="280" t="s">
        <v>242</v>
      </c>
      <c r="D108" s="280" t="s">
        <v>429</v>
      </c>
      <c r="E108" s="281" t="s">
        <v>430</v>
      </c>
      <c r="F108" s="282"/>
      <c r="G108" s="282"/>
      <c r="H108" s="299" t="s">
        <v>445</v>
      </c>
      <c r="I108" s="282"/>
      <c r="J108" s="88" t="s">
        <v>422</v>
      </c>
      <c r="K108" s="284" t="s">
        <v>460</v>
      </c>
    </row>
    <row r="109" spans="1:51"/>
    <row r="110" spans="1:51">
      <c r="F110" s="262"/>
      <c r="G110" s="262"/>
    </row>
    <row r="111" spans="1:51"/>
    <row r="112" spans="1:51" s="87" customFormat="1" ht="18" customHeight="1">
      <c r="A112" s="85"/>
      <c r="B112" s="86" t="s">
        <v>461</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25" customHeight="1">
      <c r="A113" s="157"/>
      <c r="B113" s="158" t="s">
        <v>462</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463</v>
      </c>
      <c r="C116" s="161" t="s">
        <v>225</v>
      </c>
      <c r="D116" s="175" t="s">
        <v>464</v>
      </c>
      <c r="E116" s="175" t="s">
        <v>465</v>
      </c>
    </row>
    <row r="117" spans="1:51">
      <c r="B117" s="177">
        <v>6</v>
      </c>
      <c r="C117" s="177" t="s">
        <v>407</v>
      </c>
      <c r="D117" s="187">
        <v>1.6</v>
      </c>
      <c r="E117" s="189">
        <v>100</v>
      </c>
    </row>
    <row r="118" spans="1:51">
      <c r="B118" s="177">
        <v>7</v>
      </c>
      <c r="C118" s="177" t="s">
        <v>401</v>
      </c>
      <c r="D118" s="187">
        <v>1.2</v>
      </c>
      <c r="E118" s="190">
        <f>E117*(1+D118/100)</f>
        <v>101.2</v>
      </c>
    </row>
    <row r="119" spans="1:51">
      <c r="B119" s="177">
        <v>8</v>
      </c>
      <c r="C119" s="177" t="s">
        <v>408</v>
      </c>
      <c r="D119" s="188">
        <v>2.5</v>
      </c>
      <c r="E119" s="190">
        <f t="shared" ref="E119:E130" si="6">E118*(1+D119/100)</f>
        <v>103.72999999999999</v>
      </c>
    </row>
    <row r="120" spans="1:51">
      <c r="B120" s="177">
        <v>9</v>
      </c>
      <c r="C120" s="177" t="s">
        <v>230</v>
      </c>
      <c r="D120" s="188">
        <v>4.0999999999999996</v>
      </c>
      <c r="E120" s="190">
        <f t="shared" si="6"/>
        <v>107.98292999999998</v>
      </c>
    </row>
    <row r="121" spans="1:51">
      <c r="B121" s="177">
        <v>10</v>
      </c>
      <c r="C121" s="177" t="s">
        <v>231</v>
      </c>
      <c r="D121" s="187">
        <v>2.7</v>
      </c>
      <c r="E121" s="190">
        <f t="shared" si="6"/>
        <v>110.89846910999997</v>
      </c>
    </row>
    <row r="122" spans="1:51">
      <c r="B122" s="177">
        <v>11</v>
      </c>
      <c r="C122" s="177" t="s">
        <v>232</v>
      </c>
      <c r="D122" s="187">
        <v>2.2000000000000002</v>
      </c>
      <c r="E122" s="190">
        <f t="shared" si="6"/>
        <v>113.33823543041997</v>
      </c>
    </row>
    <row r="123" spans="1:51">
      <c r="B123" s="177">
        <v>12</v>
      </c>
      <c r="C123" s="177" t="s">
        <v>233</v>
      </c>
      <c r="D123" s="187">
        <v>1.2</v>
      </c>
      <c r="E123" s="190">
        <f t="shared" si="6"/>
        <v>114.69829425558501</v>
      </c>
    </row>
    <row r="124" spans="1:51">
      <c r="B124" s="177">
        <v>13</v>
      </c>
      <c r="C124" s="177" t="s">
        <v>234</v>
      </c>
      <c r="D124" s="187">
        <v>7.5</v>
      </c>
      <c r="E124" s="190">
        <f t="shared" si="6"/>
        <v>123.30066632475388</v>
      </c>
    </row>
    <row r="125" spans="1:51">
      <c r="B125" s="177">
        <v>14</v>
      </c>
      <c r="C125" s="177" t="s">
        <v>235</v>
      </c>
      <c r="D125" s="187">
        <v>13.4</v>
      </c>
      <c r="E125" s="190">
        <f t="shared" si="6"/>
        <v>139.82295561227087</v>
      </c>
    </row>
    <row r="126" spans="1:51">
      <c r="B126" s="177">
        <v>15</v>
      </c>
      <c r="C126" s="177" t="s">
        <v>236</v>
      </c>
      <c r="D126" s="187">
        <v>5.2</v>
      </c>
      <c r="E126" s="190">
        <f t="shared" si="6"/>
        <v>147.09374930410897</v>
      </c>
    </row>
    <row r="127" spans="1:51">
      <c r="B127" s="177">
        <v>16</v>
      </c>
      <c r="C127" s="177" t="s">
        <v>237</v>
      </c>
      <c r="D127" s="187">
        <v>3.5</v>
      </c>
      <c r="E127" s="190">
        <f t="shared" si="6"/>
        <v>152.24203052975278</v>
      </c>
    </row>
    <row r="128" spans="1:51">
      <c r="B128" s="177">
        <v>17</v>
      </c>
      <c r="C128" s="177" t="s">
        <v>238</v>
      </c>
      <c r="D128" s="187"/>
      <c r="E128" s="190">
        <f t="shared" si="6"/>
        <v>152.24203052975278</v>
      </c>
    </row>
    <row r="129" spans="1:51">
      <c r="B129" s="177">
        <v>18</v>
      </c>
      <c r="C129" s="177" t="s">
        <v>239</v>
      </c>
      <c r="D129" s="187"/>
      <c r="E129" s="190">
        <f t="shared" si="6"/>
        <v>152.24203052975278</v>
      </c>
    </row>
    <row r="130" spans="1:51">
      <c r="B130" s="177">
        <v>19</v>
      </c>
      <c r="C130" s="177" t="s">
        <v>240</v>
      </c>
      <c r="D130" s="187"/>
      <c r="E130" s="190">
        <f t="shared" si="6"/>
        <v>152.24203052975278</v>
      </c>
    </row>
    <row r="131" spans="1:51">
      <c r="B131" s="177">
        <v>20</v>
      </c>
      <c r="C131" s="177" t="s">
        <v>241</v>
      </c>
      <c r="D131" s="187"/>
      <c r="E131" s="190">
        <f>E130*(1+D131/100)</f>
        <v>152.24203052975278</v>
      </c>
    </row>
    <row r="132" spans="1:51">
      <c r="B132" s="177">
        <v>21</v>
      </c>
      <c r="C132" s="177" t="s">
        <v>242</v>
      </c>
      <c r="D132" s="187"/>
      <c r="E132" s="190">
        <f>E131*(1+D132/100)</f>
        <v>152.24203052975278</v>
      </c>
    </row>
    <row r="133" spans="1:51"/>
    <row r="134" spans="1:51"/>
    <row r="135" spans="1:51"/>
    <row r="136" spans="1:51" s="87" customFormat="1" ht="18" customHeight="1">
      <c r="A136" s="85"/>
      <c r="B136" s="86" t="s">
        <v>466</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323" t="s">
        <v>467</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468</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27">
      <c r="B143" s="153"/>
      <c r="C143" s="153" t="s">
        <v>469</v>
      </c>
      <c r="D143" s="33" t="s">
        <v>114</v>
      </c>
      <c r="E143" s="33" t="s">
        <v>115</v>
      </c>
      <c r="F143" s="34" t="s">
        <v>116</v>
      </c>
      <c r="G143" s="33" t="s">
        <v>117</v>
      </c>
      <c r="H143" s="33" t="s">
        <v>118</v>
      </c>
      <c r="I143" s="155"/>
      <c r="J143" s="33" t="s">
        <v>119</v>
      </c>
      <c r="K143" s="29" t="s">
        <v>120</v>
      </c>
      <c r="L143" s="29" t="s">
        <v>121</v>
      </c>
      <c r="M143" s="35" t="s">
        <v>122</v>
      </c>
      <c r="N143" s="29" t="s">
        <v>123</v>
      </c>
      <c r="O143" s="29" t="s">
        <v>124</v>
      </c>
      <c r="P143" s="29" t="s">
        <v>125</v>
      </c>
      <c r="Q143" s="29" t="s">
        <v>126</v>
      </c>
      <c r="R143" s="155"/>
      <c r="S143" s="29" t="s">
        <v>127</v>
      </c>
      <c r="T143" s="29" t="s">
        <v>127</v>
      </c>
      <c r="U143" s="29" t="s">
        <v>128</v>
      </c>
      <c r="V143" s="29" t="s">
        <v>128</v>
      </c>
      <c r="W143" s="264" t="s">
        <v>129</v>
      </c>
      <c r="X143" s="264" t="s">
        <v>129</v>
      </c>
      <c r="Y143" s="264" t="s">
        <v>130</v>
      </c>
      <c r="Z143" s="264" t="s">
        <v>130</v>
      </c>
      <c r="AA143" s="264" t="s">
        <v>131</v>
      </c>
      <c r="AB143" s="264" t="s">
        <v>131</v>
      </c>
      <c r="AC143" s="264" t="s">
        <v>132</v>
      </c>
      <c r="AD143" s="264" t="s">
        <v>132</v>
      </c>
      <c r="AE143" s="264" t="s">
        <v>133</v>
      </c>
      <c r="AF143" s="264" t="s">
        <v>133</v>
      </c>
      <c r="AG143" s="264" t="s">
        <v>134</v>
      </c>
      <c r="AH143" s="264" t="s">
        <v>134</v>
      </c>
      <c r="AI143" s="264" t="s">
        <v>135</v>
      </c>
      <c r="AJ143" s="264" t="s">
        <v>135</v>
      </c>
      <c r="AK143" s="264" t="s">
        <v>136</v>
      </c>
      <c r="AL143" s="264" t="s">
        <v>136</v>
      </c>
      <c r="AM143" s="264" t="s">
        <v>137</v>
      </c>
      <c r="AN143" s="264" t="s">
        <v>137</v>
      </c>
      <c r="AO143" s="264" t="s">
        <v>138</v>
      </c>
      <c r="AP143" s="264" t="s">
        <v>138</v>
      </c>
      <c r="AQ143" s="264" t="s">
        <v>139</v>
      </c>
      <c r="AR143" s="264" t="s">
        <v>139</v>
      </c>
      <c r="AS143" s="264" t="s">
        <v>140</v>
      </c>
      <c r="AT143" s="264" t="s">
        <v>140</v>
      </c>
      <c r="AU143" s="264" t="s">
        <v>141</v>
      </c>
      <c r="AV143" s="264" t="s">
        <v>141</v>
      </c>
      <c r="AW143" s="264" t="s">
        <v>142</v>
      </c>
      <c r="AX143" s="264" t="s">
        <v>142</v>
      </c>
      <c r="AY143" s="264" t="s">
        <v>143</v>
      </c>
    </row>
    <row r="144" spans="1:51" ht="23.45">
      <c r="B144" s="153"/>
      <c r="C144" s="153" t="s">
        <v>469</v>
      </c>
      <c r="D144" s="33" t="s">
        <v>114</v>
      </c>
      <c r="E144" s="33" t="s">
        <v>115</v>
      </c>
      <c r="F144" s="34" t="s">
        <v>116</v>
      </c>
      <c r="G144" s="33" t="s">
        <v>117</v>
      </c>
      <c r="H144" s="33" t="s">
        <v>118</v>
      </c>
      <c r="I144" s="155"/>
      <c r="J144" s="33" t="s">
        <v>119</v>
      </c>
      <c r="K144" s="29" t="s">
        <v>120</v>
      </c>
      <c r="L144" s="29" t="s">
        <v>121</v>
      </c>
      <c r="M144" s="35" t="s">
        <v>122</v>
      </c>
      <c r="N144" s="29" t="s">
        <v>123</v>
      </c>
      <c r="O144" s="29" t="s">
        <v>124</v>
      </c>
      <c r="P144" s="29" t="s">
        <v>125</v>
      </c>
      <c r="Q144" s="29" t="s">
        <v>126</v>
      </c>
      <c r="R144" s="155"/>
      <c r="S144" s="29" t="s">
        <v>127</v>
      </c>
      <c r="T144" s="29" t="s">
        <v>144</v>
      </c>
      <c r="U144" s="29" t="s">
        <v>128</v>
      </c>
      <c r="V144" s="29" t="s">
        <v>145</v>
      </c>
      <c r="W144" s="29" t="s">
        <v>146</v>
      </c>
      <c r="X144" s="29" t="s">
        <v>147</v>
      </c>
      <c r="Y144" s="29" t="s">
        <v>148</v>
      </c>
      <c r="Z144" s="29" t="s">
        <v>149</v>
      </c>
      <c r="AA144" s="29" t="s">
        <v>150</v>
      </c>
      <c r="AB144" s="29" t="s">
        <v>151</v>
      </c>
      <c r="AC144" s="29" t="s">
        <v>152</v>
      </c>
      <c r="AD144" s="29" t="s">
        <v>153</v>
      </c>
      <c r="AE144" s="29" t="s">
        <v>154</v>
      </c>
      <c r="AF144" s="29" t="s">
        <v>155</v>
      </c>
      <c r="AG144" s="29" t="s">
        <v>156</v>
      </c>
      <c r="AH144" s="29" t="s">
        <v>157</v>
      </c>
      <c r="AI144" s="29" t="s">
        <v>158</v>
      </c>
      <c r="AJ144" s="29" t="s">
        <v>159</v>
      </c>
      <c r="AK144" s="29" t="s">
        <v>160</v>
      </c>
      <c r="AL144" s="29" t="s">
        <v>161</v>
      </c>
      <c r="AM144" s="29" t="s">
        <v>162</v>
      </c>
      <c r="AN144" s="29" t="s">
        <v>163</v>
      </c>
      <c r="AO144" s="29" t="s">
        <v>164</v>
      </c>
      <c r="AP144" s="29" t="s">
        <v>165</v>
      </c>
      <c r="AQ144" s="29" t="s">
        <v>166</v>
      </c>
      <c r="AR144" s="29" t="s">
        <v>167</v>
      </c>
      <c r="AS144" s="29" t="s">
        <v>168</v>
      </c>
      <c r="AT144" s="29" t="s">
        <v>169</v>
      </c>
      <c r="AU144" s="29" t="s">
        <v>170</v>
      </c>
      <c r="AV144" s="29" t="s">
        <v>171</v>
      </c>
      <c r="AW144" s="29" t="s">
        <v>172</v>
      </c>
      <c r="AX144" s="29" t="s">
        <v>173</v>
      </c>
      <c r="AY144" s="29" t="s">
        <v>174</v>
      </c>
    </row>
    <row r="145" spans="2:51" ht="23.45">
      <c r="B145" s="153" t="s">
        <v>470</v>
      </c>
      <c r="C145" s="153"/>
      <c r="D145" s="154" t="s">
        <v>423</v>
      </c>
      <c r="E145" s="153" t="s">
        <v>428</v>
      </c>
      <c r="F145" s="153" t="s">
        <v>431</v>
      </c>
      <c r="G145" s="153" t="s">
        <v>432</v>
      </c>
      <c r="H145" s="153" t="s">
        <v>433</v>
      </c>
      <c r="I145" s="155"/>
      <c r="J145" s="153" t="s">
        <v>433</v>
      </c>
      <c r="K145" s="153" t="s">
        <v>434</v>
      </c>
      <c r="L145" s="153" t="s">
        <v>435</v>
      </c>
      <c r="M145" s="153" t="s">
        <v>436</v>
      </c>
      <c r="N145" s="153" t="s">
        <v>437</v>
      </c>
      <c r="O145" s="153" t="s">
        <v>438</v>
      </c>
      <c r="P145" s="153" t="s">
        <v>439</v>
      </c>
      <c r="Q145" s="153" t="s">
        <v>440</v>
      </c>
      <c r="R145" s="155"/>
      <c r="S145" s="153" t="s">
        <v>441</v>
      </c>
      <c r="T145" s="153" t="s">
        <v>441</v>
      </c>
      <c r="U145" s="153" t="s">
        <v>442</v>
      </c>
      <c r="V145" s="153" t="s">
        <v>442</v>
      </c>
      <c r="W145" s="153" t="s">
        <v>443</v>
      </c>
      <c r="X145" s="153" t="s">
        <v>443</v>
      </c>
      <c r="Y145" s="153" t="s">
        <v>444</v>
      </c>
      <c r="Z145" s="153" t="s">
        <v>444</v>
      </c>
      <c r="AA145" s="153" t="s">
        <v>446</v>
      </c>
      <c r="AB145" s="153" t="s">
        <v>446</v>
      </c>
      <c r="AC145" s="153" t="s">
        <v>447</v>
      </c>
      <c r="AD145" s="153" t="s">
        <v>447</v>
      </c>
      <c r="AE145" s="153" t="s">
        <v>448</v>
      </c>
      <c r="AF145" s="153" t="s">
        <v>448</v>
      </c>
      <c r="AG145" s="153" t="s">
        <v>449</v>
      </c>
      <c r="AH145" s="153" t="s">
        <v>449</v>
      </c>
      <c r="AI145" s="153" t="s">
        <v>450</v>
      </c>
      <c r="AJ145" s="153" t="s">
        <v>450</v>
      </c>
      <c r="AK145" s="153" t="s">
        <v>451</v>
      </c>
      <c r="AL145" s="153" t="s">
        <v>451</v>
      </c>
      <c r="AM145" s="153" t="s">
        <v>452</v>
      </c>
      <c r="AN145" s="153" t="s">
        <v>452</v>
      </c>
      <c r="AO145" s="153" t="s">
        <v>453</v>
      </c>
      <c r="AP145" s="153" t="s">
        <v>453</v>
      </c>
      <c r="AQ145" s="153" t="s">
        <v>454</v>
      </c>
      <c r="AR145" s="153" t="s">
        <v>454</v>
      </c>
      <c r="AS145" s="153" t="s">
        <v>455</v>
      </c>
      <c r="AT145" s="153" t="s">
        <v>455</v>
      </c>
      <c r="AU145" s="153" t="s">
        <v>456</v>
      </c>
      <c r="AV145" s="153" t="s">
        <v>456</v>
      </c>
      <c r="AW145" s="153" t="s">
        <v>457</v>
      </c>
      <c r="AX145" s="153" t="s">
        <v>457</v>
      </c>
      <c r="AY145" s="153" t="s">
        <v>458</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f>IF('3f WHD'!AE$13&lt;&gt;"",SUMIFS($F$45:$F$108,$K$45:$K$108,"="&amp;X$145,$B$45:$B$108,"="&amp;$B146)+SUMIFS($F$45:$F$108,$J$45:$J$108,"="&amp;X$145,$B$45:$B$108,"="&amp;$B146),"")</f>
        <v>0</v>
      </c>
      <c r="Y146" s="178">
        <f>IF('3f WHD'!AF$13&lt;&gt;"",SUMIFS($F$45:$F$108,$K$45:$K$108,"="&amp;Y$145,$B$45:$B$108,"="&amp;$B146)+SUMIFS($F$45:$F$108,$J$45:$J$108,"="&amp;Y$145,$B$45:$B$108,"="&amp;$B146),"")</f>
        <v>0</v>
      </c>
      <c r="Z146" s="178">
        <f>IF('3f WHD'!AG$13&lt;&gt;"",SUMIFS($F$45:$F$108,$K$45:$K$108,"="&amp;Z$145,$B$45:$B$108,"="&amp;$B146)+SUMIFS($F$45:$F$108,$J$45:$J$108,"="&amp;Z$145,$B$45:$B$108,"="&amp;$B146),"")</f>
        <v>0</v>
      </c>
      <c r="AA146" s="178">
        <f>IF('3f WHD'!AH$13&lt;&gt;"",SUMIFS($F$45:$F$108,$K$45:$K$108,"="&amp;AA$145,$B$45:$B$108,"="&amp;$B146)+SUMIFS($F$45:$F$108,$J$45:$J$108,"="&amp;AA$145,$B$45:$B$108,"="&amp;$B146),"")</f>
        <v>0</v>
      </c>
      <c r="AB146" s="178">
        <f>IF('3f WHD'!AI$13&lt;&gt;"",SUMIFS($F$45:$F$108,$K$45:$K$108,"="&amp;AB$145,$B$45:$B$108,"="&amp;$B146)+SUMIFS($F$45:$F$108,$J$45:$J$108,"="&amp;AB$145,$B$45:$B$108,"="&amp;$B146),"")</f>
        <v>0</v>
      </c>
      <c r="AC146" s="178">
        <f>IF('3f WHD'!AJ$13&lt;&gt;"",SUMIFS($F$45:$F$108,$K$45:$K$108,"="&amp;AC$145,$B$45:$B$108,"="&amp;$B146)+SUMIFS($F$45:$F$108,$J$45:$J$108,"="&amp;AC$145,$B$45:$B$108,"="&amp;$B146),"")</f>
        <v>0</v>
      </c>
      <c r="AD146" s="178">
        <f>IF('3f WHD'!AK$13&lt;&gt;"",SUMIFS($F$45:$F$108,$K$45:$K$108,"="&amp;AD$145,$B$45:$B$108,"="&amp;$B146)+SUMIFS($F$45:$F$108,$J$45:$J$108,"="&amp;AD$145,$B$45:$B$108,"="&amp;$B146),"")</f>
        <v>0</v>
      </c>
      <c r="AE146" s="178">
        <f>IF('3f WHD'!AL$13&lt;&gt;"",SUMIFS($F$45:$F$108,$K$45:$K$108,"="&amp;AE$145,$B$45:$B$108,"="&amp;$B146)+SUMIFS($F$45:$F$108,$J$45:$J$108,"="&amp;AE$145,$B$45:$B$108,"="&amp;$B146),"")</f>
        <v>0</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f>IF('3f WHD'!AE$13&lt;&gt;"",SUMIFS($F$45:$F$108,$K$45:$K$108,"="&amp;X$145,$B$45:$B$108,"="&amp;$B147)+SUMIFS($F$45:$F$108,$J$45:$J$108,"="&amp;X$145,$B$45:$B$108,"="&amp;$B147),"")</f>
        <v>0</v>
      </c>
      <c r="Y147" s="178">
        <f>IF('3f WHD'!AF$13&lt;&gt;"",SUMIFS($F$45:$F$108,$K$45:$K$108,"="&amp;Y$145,$B$45:$B$108,"="&amp;$B147)+SUMIFS($F$45:$F$108,$J$45:$J$108,"="&amp;Y$145,$B$45:$B$108,"="&amp;$B147),"")</f>
        <v>0</v>
      </c>
      <c r="Z147" s="178">
        <f>IF('3f WHD'!AG$13&lt;&gt;"",SUMIFS($F$45:$F$108,$K$45:$K$108,"="&amp;Z$145,$B$45:$B$108,"="&amp;$B147)+SUMIFS($F$45:$F$108,$J$45:$J$108,"="&amp;Z$145,$B$45:$B$108,"="&amp;$B147),"")</f>
        <v>0</v>
      </c>
      <c r="AA147" s="178">
        <f>IF('3f WHD'!AH$13&lt;&gt;"",SUMIFS($F$45:$F$108,$K$45:$K$108,"="&amp;AA$145,$B$45:$B$108,"="&amp;$B147)+SUMIFS($F$45:$F$108,$J$45:$J$108,"="&amp;AA$145,$B$45:$B$108,"="&amp;$B147),"")</f>
        <v>0</v>
      </c>
      <c r="AB147" s="178">
        <f>IF('3f WHD'!AI$13&lt;&gt;"",SUMIFS($F$45:$F$108,$K$45:$K$108,"="&amp;AB$145,$B$45:$B$108,"="&amp;$B147)+SUMIFS($F$45:$F$108,$J$45:$J$108,"="&amp;AB$145,$B$45:$B$108,"="&amp;$B147),"")</f>
        <v>0</v>
      </c>
      <c r="AC147" s="178">
        <f>IF('3f WHD'!AJ$13&lt;&gt;"",SUMIFS($F$45:$F$108,$K$45:$K$108,"="&amp;AC$145,$B$45:$B$108,"="&amp;$B147)+SUMIFS($F$45:$F$108,$J$45:$J$108,"="&amp;AC$145,$B$45:$B$108,"="&amp;$B147),"")</f>
        <v>0</v>
      </c>
      <c r="AD147" s="178">
        <f>IF('3f WHD'!AK$13&lt;&gt;"",SUMIFS($F$45:$F$108,$K$45:$K$108,"="&amp;AD$145,$B$45:$B$108,"="&amp;$B147)+SUMIFS($F$45:$F$108,$J$45:$J$108,"="&amp;AD$145,$B$45:$B$108,"="&amp;$B147),"")</f>
        <v>0</v>
      </c>
      <c r="AE147" s="178">
        <f>IF('3f WHD'!AL$13&lt;&gt;"",SUMIFS($F$45:$F$108,$K$45:$K$108,"="&amp;AE$145,$B$45:$B$108,"="&amp;$B147)+SUMIFS($F$45:$F$108,$J$45:$J$108,"="&amp;AE$145,$B$45:$B$108,"="&amp;$B147),"")</f>
        <v>0</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f>IF('3f WHD'!AE$13&lt;&gt;"",SUMIFS($F$45:$F$108,$K$45:$K$108,"="&amp;X$145,$B$45:$B$108,"="&amp;$B148)+SUMIFS($F$45:$F$108,$J$45:$J$108,"="&amp;X$145,$B$45:$B$108,"="&amp;$B148),"")</f>
        <v>0</v>
      </c>
      <c r="Y148" s="178">
        <f>IF('3f WHD'!AF$13&lt;&gt;"",SUMIFS($F$45:$F$108,$K$45:$K$108,"="&amp;Y$145,$B$45:$B$108,"="&amp;$B148)+SUMIFS($F$45:$F$108,$J$45:$J$108,"="&amp;Y$145,$B$45:$B$108,"="&amp;$B148),"")</f>
        <v>0</v>
      </c>
      <c r="Z148" s="178">
        <f>IF('3f WHD'!AG$13&lt;&gt;"",SUMIFS($F$45:$F$108,$K$45:$K$108,"="&amp;Z$145,$B$45:$B$108,"="&amp;$B148)+SUMIFS($F$45:$F$108,$J$45:$J$108,"="&amp;Z$145,$B$45:$B$108,"="&amp;$B148),"")</f>
        <v>0</v>
      </c>
      <c r="AA148" s="178">
        <f>IF('3f WHD'!AH$13&lt;&gt;"",SUMIFS($F$45:$F$108,$K$45:$K$108,"="&amp;AA$145,$B$45:$B$108,"="&amp;$B148)+SUMIFS($F$45:$F$108,$J$45:$J$108,"="&amp;AA$145,$B$45:$B$108,"="&amp;$B148),"")</f>
        <v>0</v>
      </c>
      <c r="AB148" s="178">
        <f>IF('3f WHD'!AI$13&lt;&gt;"",SUMIFS($F$45:$F$108,$K$45:$K$108,"="&amp;AB$145,$B$45:$B$108,"="&amp;$B148)+SUMIFS($F$45:$F$108,$J$45:$J$108,"="&amp;AB$145,$B$45:$B$108,"="&amp;$B148),"")</f>
        <v>0</v>
      </c>
      <c r="AC148" s="178">
        <f>IF('3f WHD'!AJ$13&lt;&gt;"",SUMIFS($F$45:$F$108,$K$45:$K$108,"="&amp;AC$145,$B$45:$B$108,"="&amp;$B148)+SUMIFS($F$45:$F$108,$J$45:$J$108,"="&amp;AC$145,$B$45:$B$108,"="&amp;$B148),"")</f>
        <v>0</v>
      </c>
      <c r="AD148" s="178">
        <f>IF('3f WHD'!AK$13&lt;&gt;"",SUMIFS($F$45:$F$108,$K$45:$K$108,"="&amp;AD$145,$B$45:$B$108,"="&amp;$B148)+SUMIFS($F$45:$F$108,$J$45:$J$108,"="&amp;AD$145,$B$45:$B$108,"="&amp;$B148),"")</f>
        <v>0</v>
      </c>
      <c r="AE148" s="178">
        <f>IF('3f WHD'!AL$13&lt;&gt;"",SUMIFS($F$45:$F$108,$K$45:$K$108,"="&amp;AE$145,$B$45:$B$108,"="&amp;$B148)+SUMIFS($F$45:$F$108,$J$45:$J$108,"="&amp;AE$145,$B$45:$B$108,"="&amp;$B148),"")</f>
        <v>0</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f>IF('3f WHD'!AE$13&lt;&gt;"",SUMIFS($F$45:$F$108,$K$45:$K$108,"="&amp;X$145,$B$45:$B$108,"="&amp;$B149)+SUMIFS($F$45:$F$108,$J$45:$J$108,"="&amp;X$145,$B$45:$B$108,"="&amp;$B149),"")</f>
        <v>0</v>
      </c>
      <c r="Y149" s="178">
        <f>IF('3f WHD'!AF$13&lt;&gt;"",SUMIFS($F$45:$F$108,$K$45:$K$108,"="&amp;Y$145,$B$45:$B$108,"="&amp;$B149)+SUMIFS($F$45:$F$108,$J$45:$J$108,"="&amp;Y$145,$B$45:$B$108,"="&amp;$B149),"")</f>
        <v>0</v>
      </c>
      <c r="Z149" s="178">
        <f>IF('3f WHD'!AG$13&lt;&gt;"",SUMIFS($F$45:$F$108,$K$45:$K$108,"="&amp;Z$145,$B$45:$B$108,"="&amp;$B149)+SUMIFS($F$45:$F$108,$J$45:$J$108,"="&amp;Z$145,$B$45:$B$108,"="&amp;$B149),"")</f>
        <v>0</v>
      </c>
      <c r="AA149" s="178">
        <f>IF('3f WHD'!AH$13&lt;&gt;"",SUMIFS($F$45:$F$108,$K$45:$K$108,"="&amp;AA$145,$B$45:$B$108,"="&amp;$B149)+SUMIFS($F$45:$F$108,$J$45:$J$108,"="&amp;AA$145,$B$45:$B$108,"="&amp;$B149),"")</f>
        <v>0</v>
      </c>
      <c r="AB149" s="178">
        <f>IF('3f WHD'!AI$13&lt;&gt;"",SUMIFS($F$45:$F$108,$K$45:$K$108,"="&amp;AB$145,$B$45:$B$108,"="&amp;$B149)+SUMIFS($F$45:$F$108,$J$45:$J$108,"="&amp;AB$145,$B$45:$B$108,"="&amp;$B149),"")</f>
        <v>0</v>
      </c>
      <c r="AC149" s="178">
        <f>IF('3f WHD'!AJ$13&lt;&gt;"",SUMIFS($F$45:$F$108,$K$45:$K$108,"="&amp;AC$145,$B$45:$B$108,"="&amp;$B149)+SUMIFS($F$45:$F$108,$J$45:$J$108,"="&amp;AC$145,$B$45:$B$108,"="&amp;$B149),"")</f>
        <v>0</v>
      </c>
      <c r="AD149" s="178">
        <f>IF('3f WHD'!AK$13&lt;&gt;"",SUMIFS($F$45:$F$108,$K$45:$K$108,"="&amp;AD$145,$B$45:$B$108,"="&amp;$B149)+SUMIFS($F$45:$F$108,$J$45:$J$108,"="&amp;AD$145,$B$45:$B$108,"="&amp;$B149),"")</f>
        <v>0</v>
      </c>
      <c r="AE149" s="178">
        <f>IF('3f WHD'!AL$13&lt;&gt;"",SUMIFS($F$45:$F$108,$K$45:$K$108,"="&amp;AE$145,$B$45:$B$108,"="&amp;$B149)+SUMIFS($F$45:$F$108,$J$45:$J$108,"="&amp;AE$145,$B$45:$B$108,"="&amp;$B149),"")</f>
        <v>0</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f>IF('3f WHD'!AE$13&lt;&gt;"",SUMIFS($F$45:$F$108,$K$45:$K$108,"="&amp;X$145,$B$45:$B$108,"="&amp;$B150)+SUMIFS($F$45:$F$108,$J$45:$J$108,"="&amp;X$145,$B$45:$B$108,"="&amp;$B150),"")</f>
        <v>0</v>
      </c>
      <c r="Y150" s="178">
        <f>IF('3f WHD'!AF$13&lt;&gt;"",SUMIFS($F$45:$F$108,$K$45:$K$108,"="&amp;Y$145,$B$45:$B$108,"="&amp;$B150)+SUMIFS($F$45:$F$108,$J$45:$J$108,"="&amp;Y$145,$B$45:$B$108,"="&amp;$B150),"")</f>
        <v>0</v>
      </c>
      <c r="Z150" s="178">
        <f>IF('3f WHD'!AG$13&lt;&gt;"",SUMIFS($F$45:$F$108,$K$45:$K$108,"="&amp;Z$145,$B$45:$B$108,"="&amp;$B150)+SUMIFS($F$45:$F$108,$J$45:$J$108,"="&amp;Z$145,$B$45:$B$108,"="&amp;$B150),"")</f>
        <v>0</v>
      </c>
      <c r="AA150" s="178">
        <f>IF('3f WHD'!AH$13&lt;&gt;"",SUMIFS($F$45:$F$108,$K$45:$K$108,"="&amp;AA$145,$B$45:$B$108,"="&amp;$B150)+SUMIFS($F$45:$F$108,$J$45:$J$108,"="&amp;AA$145,$B$45:$B$108,"="&amp;$B150),"")</f>
        <v>0</v>
      </c>
      <c r="AB150" s="178">
        <f>IF('3f WHD'!AI$13&lt;&gt;"",SUMIFS($F$45:$F$108,$K$45:$K$108,"="&amp;AB$145,$B$45:$B$108,"="&amp;$B150)+SUMIFS($F$45:$F$108,$J$45:$J$108,"="&amp;AB$145,$B$45:$B$108,"="&amp;$B150),"")</f>
        <v>0</v>
      </c>
      <c r="AC150" s="178">
        <f>IF('3f WHD'!AJ$13&lt;&gt;"",SUMIFS($F$45:$F$108,$K$45:$K$108,"="&amp;AC$145,$B$45:$B$108,"="&amp;$B150)+SUMIFS($F$45:$F$108,$J$45:$J$108,"="&amp;AC$145,$B$45:$B$108,"="&amp;$B150),"")</f>
        <v>0</v>
      </c>
      <c r="AD150" s="178">
        <f>IF('3f WHD'!AK$13&lt;&gt;"",SUMIFS($F$45:$F$108,$K$45:$K$108,"="&amp;AD$145,$B$45:$B$108,"="&amp;$B150)+SUMIFS($F$45:$F$108,$J$45:$J$108,"="&amp;AD$145,$B$45:$B$108,"="&amp;$B150),"")</f>
        <v>0</v>
      </c>
      <c r="AE150" s="178">
        <f>IF('3f WHD'!AL$13&lt;&gt;"",SUMIFS($F$45:$F$108,$K$45:$K$108,"="&amp;AE$145,$B$45:$B$108,"="&amp;$B150)+SUMIFS($F$45:$F$108,$J$45:$J$108,"="&amp;AE$145,$B$45:$B$108,"="&amp;$B150),"")</f>
        <v>0</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f>IF('3f WHD'!AE$13&lt;&gt;"",SUMIFS($F$45:$F$108,$K$45:$K$108,"="&amp;X$145,$B$45:$B$108,"="&amp;$B151)+SUMIFS($F$45:$F$108,$J$45:$J$108,"="&amp;X$145,$B$45:$B$108,"="&amp;$B151),"")</f>
        <v>0</v>
      </c>
      <c r="Y151" s="178">
        <f>IF('3f WHD'!AF$13&lt;&gt;"",SUMIFS($F$45:$F$108,$K$45:$K$108,"="&amp;Y$145,$B$45:$B$108,"="&amp;$B151)+SUMIFS($F$45:$F$108,$J$45:$J$108,"="&amp;Y$145,$B$45:$B$108,"="&amp;$B151),"")</f>
        <v>0</v>
      </c>
      <c r="Z151" s="178">
        <f>IF('3f WHD'!AG$13&lt;&gt;"",SUMIFS($F$45:$F$108,$K$45:$K$108,"="&amp;Z$145,$B$45:$B$108,"="&amp;$B151)+SUMIFS($F$45:$F$108,$J$45:$J$108,"="&amp;Z$145,$B$45:$B$108,"="&amp;$B151),"")</f>
        <v>0</v>
      </c>
      <c r="AA151" s="178">
        <f>IF('3f WHD'!AH$13&lt;&gt;"",SUMIFS($F$45:$F$108,$K$45:$K$108,"="&amp;AA$145,$B$45:$B$108,"="&amp;$B151)+SUMIFS($F$45:$F$108,$J$45:$J$108,"="&amp;AA$145,$B$45:$B$108,"="&amp;$B151),"")</f>
        <v>0</v>
      </c>
      <c r="AB151" s="178">
        <f>IF('3f WHD'!AI$13&lt;&gt;"",SUMIFS($F$45:$F$108,$K$45:$K$108,"="&amp;AB$145,$B$45:$B$108,"="&amp;$B151)+SUMIFS($F$45:$F$108,$J$45:$J$108,"="&amp;AB$145,$B$45:$B$108,"="&amp;$B151),"")</f>
        <v>0</v>
      </c>
      <c r="AC151" s="178">
        <f>IF('3f WHD'!AJ$13&lt;&gt;"",SUMIFS($F$45:$F$108,$K$45:$K$108,"="&amp;AC$145,$B$45:$B$108,"="&amp;$B151)+SUMIFS($F$45:$F$108,$J$45:$J$108,"="&amp;AC$145,$B$45:$B$108,"="&amp;$B151),"")</f>
        <v>0</v>
      </c>
      <c r="AD151" s="178">
        <f>IF('3f WHD'!AK$13&lt;&gt;"",SUMIFS($F$45:$F$108,$K$45:$K$108,"="&amp;AD$145,$B$45:$B$108,"="&amp;$B151)+SUMIFS($F$45:$F$108,$J$45:$J$108,"="&amp;AD$145,$B$45:$B$108,"="&amp;$B151),"")</f>
        <v>0</v>
      </c>
      <c r="AE151" s="178">
        <f>IF('3f WHD'!AL$13&lt;&gt;"",SUMIFS($F$45:$F$108,$K$45:$K$108,"="&amp;AE$145,$B$45:$B$108,"="&amp;$B151)+SUMIFS($F$45:$F$108,$J$45:$J$108,"="&amp;AE$145,$B$45:$B$108,"="&amp;$B151),"")</f>
        <v>0</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f>IF('3f WHD'!AE$13&lt;&gt;"",SUMIFS($F$45:$F$108,$K$45:$K$108,"="&amp;X$145,$B$45:$B$108,"="&amp;$B152)+SUMIFS($F$45:$F$108,$J$45:$J$108,"="&amp;X$145,$B$45:$B$108,"="&amp;$B152),"")</f>
        <v>0</v>
      </c>
      <c r="Y152" s="178">
        <f>IF('3f WHD'!AF$13&lt;&gt;"",SUMIFS($F$45:$F$108,$K$45:$K$108,"="&amp;Y$145,$B$45:$B$108,"="&amp;$B152)+SUMIFS($F$45:$F$108,$J$45:$J$108,"="&amp;Y$145,$B$45:$B$108,"="&amp;$B152),"")</f>
        <v>0</v>
      </c>
      <c r="Z152" s="178">
        <f>IF('3f WHD'!AG$13&lt;&gt;"",SUMIFS($F$45:$F$108,$K$45:$K$108,"="&amp;Z$145,$B$45:$B$108,"="&amp;$B152)+SUMIFS($F$45:$F$108,$J$45:$J$108,"="&amp;Z$145,$B$45:$B$108,"="&amp;$B152),"")</f>
        <v>0</v>
      </c>
      <c r="AA152" s="178">
        <f>IF('3f WHD'!AH$13&lt;&gt;"",SUMIFS($F$45:$F$108,$K$45:$K$108,"="&amp;AA$145,$B$45:$B$108,"="&amp;$B152)+SUMIFS($F$45:$F$108,$J$45:$J$108,"="&amp;AA$145,$B$45:$B$108,"="&amp;$B152),"")</f>
        <v>0</v>
      </c>
      <c r="AB152" s="178">
        <f>IF('3f WHD'!AI$13&lt;&gt;"",SUMIFS($F$45:$F$108,$K$45:$K$108,"="&amp;AB$145,$B$45:$B$108,"="&amp;$B152)+SUMIFS($F$45:$F$108,$J$45:$J$108,"="&amp;AB$145,$B$45:$B$108,"="&amp;$B152),"")</f>
        <v>0</v>
      </c>
      <c r="AC152" s="178">
        <f>IF('3f WHD'!AJ$13&lt;&gt;"",SUMIFS($F$45:$F$108,$K$45:$K$108,"="&amp;AC$145,$B$45:$B$108,"="&amp;$B152)+SUMIFS($F$45:$F$108,$J$45:$J$108,"="&amp;AC$145,$B$45:$B$108,"="&amp;$B152),"")</f>
        <v>0</v>
      </c>
      <c r="AD152" s="178">
        <f>IF('3f WHD'!AK$13&lt;&gt;"",SUMIFS($F$45:$F$108,$K$45:$K$108,"="&amp;AD$145,$B$45:$B$108,"="&amp;$B152)+SUMIFS($F$45:$F$108,$J$45:$J$108,"="&amp;AD$145,$B$45:$B$108,"="&amp;$B152),"")</f>
        <v>0</v>
      </c>
      <c r="AE152" s="178">
        <f>IF('3f WHD'!AL$13&lt;&gt;"",SUMIFS($F$45:$F$108,$K$45:$K$108,"="&amp;AE$145,$B$45:$B$108,"="&amp;$B152)+SUMIFS($F$45:$F$108,$J$45:$J$108,"="&amp;AE$145,$B$45:$B$108,"="&amp;$B152),"")</f>
        <v>0</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f>IF('3f WHD'!AE$13&lt;&gt;"",SUMIFS($F$45:$F$108,$K$45:$K$108,"="&amp;X$145,$B$45:$B$108,"="&amp;$B153)+SUMIFS($F$45:$F$108,$J$45:$J$108,"="&amp;X$145,$B$45:$B$108,"="&amp;$B153),"")</f>
        <v>1447851898.6800001</v>
      </c>
      <c r="Y153" s="178">
        <f>IF('3f WHD'!AF$13&lt;&gt;"",SUMIFS($F$45:$F$108,$K$45:$K$108,"="&amp;Y$145,$B$45:$B$108,"="&amp;$B153)+SUMIFS($F$45:$F$108,$J$45:$J$108,"="&amp;Y$145,$B$45:$B$108,"="&amp;$B153),"")</f>
        <v>681593286</v>
      </c>
      <c r="Z153" s="178">
        <f>IF('3f WHD'!AG$13&lt;&gt;"",SUMIFS($F$45:$F$108,$K$45:$K$108,"="&amp;Z$145,$B$45:$B$108,"="&amp;$B153)+SUMIFS($F$45:$F$108,$J$45:$J$108,"="&amp;Z$145,$B$45:$B$108,"="&amp;$B153),"")</f>
        <v>681593286</v>
      </c>
      <c r="AA153" s="178">
        <f>IF('3f WHD'!AH$13&lt;&gt;"",SUMIFS($F$45:$F$108,$K$45:$K$108,"="&amp;AA$145,$B$45:$B$108,"="&amp;$B153)+SUMIFS($F$45:$F$108,$J$45:$J$108,"="&amp;AA$145,$B$45:$B$108,"="&amp;$B153),"")</f>
        <v>0</v>
      </c>
      <c r="AB153" s="178">
        <f>IF('3f WHD'!AI$13&lt;&gt;"",SUMIFS($F$45:$F$108,$K$45:$K$108,"="&amp;AB$145,$B$45:$B$108,"="&amp;$B153)+SUMIFS($F$45:$F$108,$J$45:$J$108,"="&amp;AB$145,$B$45:$B$108,"="&amp;$B153),"")</f>
        <v>0</v>
      </c>
      <c r="AC153" s="178">
        <f>IF('3f WHD'!AJ$13&lt;&gt;"",SUMIFS($F$45:$F$108,$K$45:$K$108,"="&amp;AC$145,$B$45:$B$108,"="&amp;$B153)+SUMIFS($F$45:$F$108,$J$45:$J$108,"="&amp;AC$145,$B$45:$B$108,"="&amp;$B153),"")</f>
        <v>0</v>
      </c>
      <c r="AD153" s="178">
        <f>IF('3f WHD'!AK$13&lt;&gt;"",SUMIFS($F$45:$F$108,$K$45:$K$108,"="&amp;AD$145,$B$45:$B$108,"="&amp;$B153)+SUMIFS($F$45:$F$108,$J$45:$J$108,"="&amp;AD$145,$B$45:$B$108,"="&amp;$B153),"")</f>
        <v>0</v>
      </c>
      <c r="AE153" s="178">
        <f>IF('3f WHD'!AL$13&lt;&gt;"",SUMIFS($F$45:$F$108,$K$45:$K$108,"="&amp;AE$145,$B$45:$B$108,"="&amp;$B153)+SUMIFS($F$45:$F$108,$J$45:$J$108,"="&amp;AE$145,$B$45:$B$108,"="&amp;$B153),"")</f>
        <v>0</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f>IF('3f WHD'!AE$13&lt;&gt;"",SUMIFS($F$45:$F$108,$K$45:$K$108,"="&amp;X$145,$B$45:$B$108,"="&amp;$B154)+SUMIFS($F$45:$F$108,$J$45:$J$108,"="&amp;X$145,$B$45:$B$108,"="&amp;$B154),"")</f>
        <v>0</v>
      </c>
      <c r="Y154" s="178">
        <f>IF('3f WHD'!AF$13&lt;&gt;"",SUMIFS($F$45:$F$108,$K$45:$K$108,"="&amp;Y$145,$B$45:$B$108,"="&amp;$B154)+SUMIFS($F$45:$F$108,$J$45:$J$108,"="&amp;Y$145,$B$45:$B$108,"="&amp;$B154),"")</f>
        <v>955968334.42000008</v>
      </c>
      <c r="Z154" s="178">
        <f>IF('3f WHD'!AG$13&lt;&gt;"",SUMIFS($F$45:$F$108,$K$45:$K$108,"="&amp;Z$145,$B$45:$B$108,"="&amp;$B154)+SUMIFS($F$45:$F$108,$J$45:$J$108,"="&amp;Z$145,$B$45:$B$108,"="&amp;$B154),"")</f>
        <v>955968334.42000008</v>
      </c>
      <c r="AA154" s="178">
        <f>IF('3f WHD'!AH$13&lt;&gt;"",SUMIFS($F$45:$F$108,$K$45:$K$108,"="&amp;AA$145,$B$45:$B$108,"="&amp;$B154)+SUMIFS($F$45:$F$108,$J$45:$J$108,"="&amp;AA$145,$B$45:$B$108,"="&amp;$B154),"")</f>
        <v>1695271027.9700003</v>
      </c>
      <c r="AB154" s="178">
        <f>IF('3f WHD'!AI$13&lt;&gt;"",SUMIFS($F$45:$F$108,$K$45:$K$108,"="&amp;AB$145,$B$45:$B$108,"="&amp;$B154)+SUMIFS($F$45:$F$108,$J$45:$J$108,"="&amp;AB$145,$B$45:$B$108,"="&amp;$B154),"")</f>
        <v>1695271027.9700003</v>
      </c>
      <c r="AC154" s="178">
        <f>IF('3f WHD'!AJ$13&lt;&gt;"",SUMIFS($F$45:$F$108,$K$45:$K$108,"="&amp;AC$145,$B$45:$B$108,"="&amp;$B154)+SUMIFS($F$45:$F$108,$J$45:$J$108,"="&amp;AC$145,$B$45:$B$108,"="&amp;$B154),"")</f>
        <v>739302693.54999995</v>
      </c>
      <c r="AD154" s="178">
        <f>IF('3f WHD'!AK$13&lt;&gt;"",SUMIFS($F$45:$F$108,$K$45:$K$108,"="&amp;AD$145,$B$45:$B$108,"="&amp;$B154)+SUMIFS($F$45:$F$108,$J$45:$J$108,"="&amp;AD$145,$B$45:$B$108,"="&amp;$B154),"")</f>
        <v>739302693.54999995</v>
      </c>
      <c r="AE154" s="178">
        <f>IF('3f WHD'!AL$13&lt;&gt;"",SUMIFS($F$45:$F$108,$K$45:$K$108,"="&amp;AE$145,$B$45:$B$108,"="&amp;$B154)+SUMIFS($F$45:$F$108,$J$45:$J$108,"="&amp;AE$145,$B$45:$B$108,"="&amp;$B154),"")</f>
        <v>0</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f>IF('3f WHD'!AE$13&lt;&gt;"",SUMIFS($F$45:$F$108,$K$45:$K$108,"="&amp;X$145,$B$45:$B$108,"="&amp;$B155)+SUMIFS($F$45:$F$108,$J$45:$J$108,"="&amp;X$145,$B$45:$B$108,"="&amp;$B155),"")</f>
        <v>0</v>
      </c>
      <c r="Y155" s="178">
        <f>IF('3f WHD'!AF$13&lt;&gt;"",SUMIFS($F$45:$F$108,$K$45:$K$108,"="&amp;Y$145,$B$45:$B$108,"="&amp;$B155)+SUMIFS($F$45:$F$108,$J$45:$J$108,"="&amp;Y$145,$B$45:$B$108,"="&amp;$B155),"")</f>
        <v>0</v>
      </c>
      <c r="Z155" s="178">
        <f>IF('3f WHD'!AG$13&lt;&gt;"",SUMIFS($F$45:$F$108,$K$45:$K$108,"="&amp;Z$145,$B$45:$B$108,"="&amp;$B155)+SUMIFS($F$45:$F$108,$J$45:$J$108,"="&amp;Z$145,$B$45:$B$108,"="&amp;$B155),"")</f>
        <v>0</v>
      </c>
      <c r="AA155" s="178">
        <f>IF('3f WHD'!AH$13&lt;&gt;"",SUMIFS($F$45:$F$108,$K$45:$K$108,"="&amp;AA$145,$B$45:$B$108,"="&amp;$B155)+SUMIFS($F$45:$F$108,$J$45:$J$108,"="&amp;AA$145,$B$45:$B$108,"="&amp;$B155),"")</f>
        <v>0</v>
      </c>
      <c r="AB155" s="178">
        <f>IF('3f WHD'!AI$13&lt;&gt;"",SUMIFS($F$45:$F$108,$K$45:$K$108,"="&amp;AB$145,$B$45:$B$108,"="&amp;$B155)+SUMIFS($F$45:$F$108,$J$45:$J$108,"="&amp;AB$145,$B$45:$B$108,"="&amp;$B155),"")</f>
        <v>0</v>
      </c>
      <c r="AC155" s="178">
        <f>IF('3f WHD'!AJ$13&lt;&gt;"",SUMIFS($F$45:$F$108,$K$45:$K$108,"="&amp;AC$145,$B$45:$B$108,"="&amp;$B155)+SUMIFS($F$45:$F$108,$J$45:$J$108,"="&amp;AC$145,$B$45:$B$108,"="&amp;$B155),"")</f>
        <v>982667240.12</v>
      </c>
      <c r="AD155" s="178">
        <f>IF('3f WHD'!AK$13&lt;&gt;"",SUMIFS($F$45:$F$108,$K$45:$K$108,"="&amp;AD$145,$B$45:$B$108,"="&amp;$B155)+SUMIFS($F$45:$F$108,$J$45:$J$108,"="&amp;AD$145,$B$45:$B$108,"="&amp;$B155),"")</f>
        <v>982667240.12</v>
      </c>
      <c r="AE155" s="178">
        <f>IF('3f WHD'!AL$13&lt;&gt;"",SUMIFS($F$45:$F$108,$K$45:$K$108,"="&amp;AE$145,$B$45:$B$108,"="&amp;$B155)+SUMIFS($F$45:$F$108,$J$45:$J$108,"="&amp;AE$145,$B$45:$B$108,"="&amp;$B155),"")</f>
        <v>1670152295.1299999</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f>IF('3f WHD'!AE$13&lt;&gt;"",SUMIFS($F$45:$F$108,$K$45:$K$108,"="&amp;X$145,$B$45:$B$108,"="&amp;$B156)+SUMIFS($F$45:$F$108,$J$45:$J$108,"="&amp;X$145,$B$45:$B$108,"="&amp;$B156),"")</f>
        <v>0</v>
      </c>
      <c r="Y156" s="178">
        <f>IF('3f WHD'!AF$13&lt;&gt;"",SUMIFS($F$45:$F$108,$K$45:$K$108,"="&amp;Y$145,$B$45:$B$108,"="&amp;$B156)+SUMIFS($F$45:$F$108,$J$45:$J$108,"="&amp;Y$145,$B$45:$B$108,"="&amp;$B156),"")</f>
        <v>0</v>
      </c>
      <c r="Z156" s="178">
        <f>IF('3f WHD'!AG$13&lt;&gt;"",SUMIFS($F$45:$F$108,$K$45:$K$108,"="&amp;Z$145,$B$45:$B$108,"="&amp;$B156)+SUMIFS($F$45:$F$108,$J$45:$J$108,"="&amp;Z$145,$B$45:$B$108,"="&amp;$B156),"")</f>
        <v>0</v>
      </c>
      <c r="AA156" s="178">
        <f>IF('3f WHD'!AH$13&lt;&gt;"",SUMIFS($F$45:$F$108,$K$45:$K$108,"="&amp;AA$145,$B$45:$B$108,"="&amp;$B156)+SUMIFS($F$45:$F$108,$J$45:$J$108,"="&amp;AA$145,$B$45:$B$108,"="&amp;$B156),"")</f>
        <v>0</v>
      </c>
      <c r="AB156" s="178">
        <f>IF('3f WHD'!AI$13&lt;&gt;"",SUMIFS($F$45:$F$108,$K$45:$K$108,"="&amp;AB$145,$B$45:$B$108,"="&amp;$B156)+SUMIFS($F$45:$F$108,$J$45:$J$108,"="&amp;AB$145,$B$45:$B$108,"="&amp;$B156),"")</f>
        <v>0</v>
      </c>
      <c r="AC156" s="178">
        <f>IF('3f WHD'!AJ$13&lt;&gt;"",SUMIFS($F$45:$F$108,$K$45:$K$108,"="&amp;AC$145,$B$45:$B$108,"="&amp;$B156)+SUMIFS($F$45:$F$108,$J$45:$J$108,"="&amp;AC$145,$B$45:$B$108,"="&amp;$B156),"")</f>
        <v>0</v>
      </c>
      <c r="AD156" s="178">
        <f>IF('3f WHD'!AK$13&lt;&gt;"",SUMIFS($F$45:$F$108,$K$45:$K$108,"="&amp;AD$145,$B$45:$B$108,"="&amp;$B156)+SUMIFS($F$45:$F$108,$J$45:$J$108,"="&amp;AD$145,$B$45:$B$108,"="&amp;$B156),"")</f>
        <v>0</v>
      </c>
      <c r="AE156" s="178">
        <f>IF('3f WHD'!AL$13&lt;&gt;"",SUMIFS($F$45:$F$108,$K$45:$K$108,"="&amp;AE$145,$B$45:$B$108,"="&amp;$B156)+SUMIFS($F$45:$F$108,$J$45:$J$108,"="&amp;AE$145,$B$45:$B$108,"="&amp;$B156),"")</f>
        <v>0</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f>IF('3f WHD'!AE$13&lt;&gt;"",SUMIFS($F$45:$F$108,$K$45:$K$108,"="&amp;X$145,$B$45:$B$108,"="&amp;$B157)+SUMIFS($F$45:$F$108,$J$45:$J$108,"="&amp;X$145,$B$45:$B$108,"="&amp;$B157),"")</f>
        <v>0</v>
      </c>
      <c r="Y157" s="178">
        <f>IF('3f WHD'!AF$13&lt;&gt;"",SUMIFS($F$45:$F$108,$K$45:$K$108,"="&amp;Y$145,$B$45:$B$108,"="&amp;$B157)+SUMIFS($F$45:$F$108,$J$45:$J$108,"="&amp;Y$145,$B$45:$B$108,"="&amp;$B157),"")</f>
        <v>0</v>
      </c>
      <c r="Z157" s="178">
        <f>IF('3f WHD'!AG$13&lt;&gt;"",SUMIFS($F$45:$F$108,$K$45:$K$108,"="&amp;Z$145,$B$45:$B$108,"="&amp;$B157)+SUMIFS($F$45:$F$108,$J$45:$J$108,"="&amp;Z$145,$B$45:$B$108,"="&amp;$B157),"")</f>
        <v>0</v>
      </c>
      <c r="AA157" s="178">
        <f>IF('3f WHD'!AH$13&lt;&gt;"",SUMIFS($F$45:$F$108,$K$45:$K$108,"="&amp;AA$145,$B$45:$B$108,"="&amp;$B157)+SUMIFS($F$45:$F$108,$J$45:$J$108,"="&amp;AA$145,$B$45:$B$108,"="&amp;$B157),"")</f>
        <v>0</v>
      </c>
      <c r="AB157" s="178">
        <f>IF('3f WHD'!AI$13&lt;&gt;"",SUMIFS($F$45:$F$108,$K$45:$K$108,"="&amp;AB$145,$B$45:$B$108,"="&amp;$B157)+SUMIFS($F$45:$F$108,$J$45:$J$108,"="&amp;AB$145,$B$45:$B$108,"="&amp;$B157),"")</f>
        <v>0</v>
      </c>
      <c r="AC157" s="178">
        <f>IF('3f WHD'!AJ$13&lt;&gt;"",SUMIFS($F$45:$F$108,$K$45:$K$108,"="&amp;AC$145,$B$45:$B$108,"="&amp;$B157)+SUMIFS($F$45:$F$108,$J$45:$J$108,"="&amp;AC$145,$B$45:$B$108,"="&amp;$B157),"")</f>
        <v>0</v>
      </c>
      <c r="AD157" s="178">
        <f>IF('3f WHD'!AK$13&lt;&gt;"",SUMIFS($F$45:$F$108,$K$45:$K$108,"="&amp;AD$145,$B$45:$B$108,"="&amp;$B157)+SUMIFS($F$45:$F$108,$J$45:$J$108,"="&amp;AD$145,$B$45:$B$108,"="&amp;$B157),"")</f>
        <v>0</v>
      </c>
      <c r="AE157" s="178">
        <f>IF('3f WHD'!AL$13&lt;&gt;"",SUMIFS($F$45:$F$108,$K$45:$K$108,"="&amp;AE$145,$B$45:$B$108,"="&amp;$B157)+SUMIFS($F$45:$F$108,$J$45:$J$108,"="&amp;AE$145,$B$45:$B$108,"="&amp;$B157),"")</f>
        <v>0</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f>IF('3f WHD'!AE$13&lt;&gt;"",SUMIFS($F$45:$F$108,$K$45:$K$108,"="&amp;X$145,$B$45:$B$108,"="&amp;$B158)+SUMIFS($F$45:$F$108,$J$45:$J$108,"="&amp;X$145,$B$45:$B$108,"="&amp;$B158),"")</f>
        <v>0</v>
      </c>
      <c r="Y158" s="178">
        <f>IF('3f WHD'!AF$13&lt;&gt;"",SUMIFS($F$45:$F$108,$K$45:$K$108,"="&amp;Y$145,$B$45:$B$108,"="&amp;$B158)+SUMIFS($F$45:$F$108,$J$45:$J$108,"="&amp;Y$145,$B$45:$B$108,"="&amp;$B158),"")</f>
        <v>0</v>
      </c>
      <c r="Z158" s="178">
        <f>IF('3f WHD'!AG$13&lt;&gt;"",SUMIFS($F$45:$F$108,$K$45:$K$108,"="&amp;Z$145,$B$45:$B$108,"="&amp;$B158)+SUMIFS($F$45:$F$108,$J$45:$J$108,"="&amp;Z$145,$B$45:$B$108,"="&amp;$B158),"")</f>
        <v>0</v>
      </c>
      <c r="AA158" s="178">
        <f>IF('3f WHD'!AH$13&lt;&gt;"",SUMIFS($F$45:$F$108,$K$45:$K$108,"="&amp;AA$145,$B$45:$B$108,"="&amp;$B158)+SUMIFS($F$45:$F$108,$J$45:$J$108,"="&amp;AA$145,$B$45:$B$108,"="&amp;$B158),"")</f>
        <v>0</v>
      </c>
      <c r="AB158" s="178">
        <f>IF('3f WHD'!AI$13&lt;&gt;"",SUMIFS($F$45:$F$108,$K$45:$K$108,"="&amp;AB$145,$B$45:$B$108,"="&amp;$B158)+SUMIFS($F$45:$F$108,$J$45:$J$108,"="&amp;AB$145,$B$45:$B$108,"="&amp;$B158),"")</f>
        <v>0</v>
      </c>
      <c r="AC158" s="178">
        <f>IF('3f WHD'!AJ$13&lt;&gt;"",SUMIFS($F$45:$F$108,$K$45:$K$108,"="&amp;AC$145,$B$45:$B$108,"="&amp;$B158)+SUMIFS($F$45:$F$108,$J$45:$J$108,"="&amp;AC$145,$B$45:$B$108,"="&amp;$B158),"")</f>
        <v>0</v>
      </c>
      <c r="AD158" s="178">
        <f>IF('3f WHD'!AK$13&lt;&gt;"",SUMIFS($F$45:$F$108,$K$45:$K$108,"="&amp;AD$145,$B$45:$B$108,"="&amp;$B158)+SUMIFS($F$45:$F$108,$J$45:$J$108,"="&amp;AD$145,$B$45:$B$108,"="&amp;$B158),"")</f>
        <v>0</v>
      </c>
      <c r="AE158" s="178">
        <f>IF('3f WHD'!AL$13&lt;&gt;"",SUMIFS($F$45:$F$108,$K$45:$K$108,"="&amp;AE$145,$B$45:$B$108,"="&amp;$B158)+SUMIFS($F$45:$F$108,$J$45:$J$108,"="&amp;AE$145,$B$45:$B$108,"="&amp;$B158),"")</f>
        <v>0</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f>IF('3f WHD'!AE$13&lt;&gt;"",SUMIFS($F$45:$F$108,$K$45:$K$108,"="&amp;X$145,$B$45:$B$108,"="&amp;$B159)+SUMIFS($F$45:$F$108,$J$45:$J$108,"="&amp;X$145,$B$45:$B$108,"="&amp;$B159),"")</f>
        <v>0</v>
      </c>
      <c r="Y159" s="178">
        <f>IF('3f WHD'!AF$13&lt;&gt;"",SUMIFS($F$45:$F$108,$K$45:$K$108,"="&amp;Y$145,$B$45:$B$108,"="&amp;$B159)+SUMIFS($F$45:$F$108,$J$45:$J$108,"="&amp;Y$145,$B$45:$B$108,"="&amp;$B159),"")</f>
        <v>0</v>
      </c>
      <c r="Z159" s="178">
        <f>IF('3f WHD'!AG$13&lt;&gt;"",SUMIFS($F$45:$F$108,$K$45:$K$108,"="&amp;Z$145,$B$45:$B$108,"="&amp;$B159)+SUMIFS($F$45:$F$108,$J$45:$J$108,"="&amp;Z$145,$B$45:$B$108,"="&amp;$B159),"")</f>
        <v>0</v>
      </c>
      <c r="AA159" s="178">
        <f>IF('3f WHD'!AH$13&lt;&gt;"",SUMIFS($F$45:$F$108,$K$45:$K$108,"="&amp;AA$145,$B$45:$B$108,"="&amp;$B159)+SUMIFS($F$45:$F$108,$J$45:$J$108,"="&amp;AA$145,$B$45:$B$108,"="&amp;$B159),"")</f>
        <v>0</v>
      </c>
      <c r="AB159" s="178">
        <f>IF('3f WHD'!AI$13&lt;&gt;"",SUMIFS($F$45:$F$108,$K$45:$K$108,"="&amp;AB$145,$B$45:$B$108,"="&amp;$B159)+SUMIFS($F$45:$F$108,$J$45:$J$108,"="&amp;AB$145,$B$45:$B$108,"="&amp;$B159),"")</f>
        <v>0</v>
      </c>
      <c r="AC159" s="178">
        <f>IF('3f WHD'!AJ$13&lt;&gt;"",SUMIFS($F$45:$F$108,$K$45:$K$108,"="&amp;AC$145,$B$45:$B$108,"="&amp;$B159)+SUMIFS($F$45:$F$108,$J$45:$J$108,"="&amp;AC$145,$B$45:$B$108,"="&amp;$B159),"")</f>
        <v>0</v>
      </c>
      <c r="AD159" s="178">
        <f>IF('3f WHD'!AK$13&lt;&gt;"",SUMIFS($F$45:$F$108,$K$45:$K$108,"="&amp;AD$145,$B$45:$B$108,"="&amp;$B159)+SUMIFS($F$45:$F$108,$J$45:$J$108,"="&amp;AD$145,$B$45:$B$108,"="&amp;$B159),"")</f>
        <v>0</v>
      </c>
      <c r="AE159" s="178">
        <f>IF('3f WHD'!AL$13&lt;&gt;"",SUMIFS($F$45:$F$108,$K$45:$K$108,"="&amp;AE$145,$B$45:$B$108,"="&amp;$B159)+SUMIFS($F$45:$F$108,$J$45:$J$108,"="&amp;AE$145,$B$45:$B$108,"="&amp;$B159),"")</f>
        <v>0</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f>IF('3f WHD'!AE$13&lt;&gt;"",SUMIFS($F$45:$F$108,$K$45:$K$108,"="&amp;X$145,$B$45:$B$108,"="&amp;$B160)+SUMIFS($F$45:$F$108,$J$45:$J$108,"="&amp;X$145,$B$45:$B$108,"="&amp;$B160),"")</f>
        <v>0</v>
      </c>
      <c r="Y160" s="178">
        <f>IF('3f WHD'!AF$13&lt;&gt;"",SUMIFS($F$45:$F$108,$K$45:$K$108,"="&amp;Y$145,$B$45:$B$108,"="&amp;$B160)+SUMIFS($F$45:$F$108,$J$45:$J$108,"="&amp;Y$145,$B$45:$B$108,"="&amp;$B160),"")</f>
        <v>0</v>
      </c>
      <c r="Z160" s="178">
        <f>IF('3f WHD'!AG$13&lt;&gt;"",SUMIFS($F$45:$F$108,$K$45:$K$108,"="&amp;Z$145,$B$45:$B$108,"="&amp;$B160)+SUMIFS($F$45:$F$108,$J$45:$J$108,"="&amp;Z$145,$B$45:$B$108,"="&amp;$B160),"")</f>
        <v>0</v>
      </c>
      <c r="AA160" s="178">
        <f>IF('3f WHD'!AH$13&lt;&gt;"",SUMIFS($F$45:$F$108,$K$45:$K$108,"="&amp;AA$145,$B$45:$B$108,"="&amp;$B160)+SUMIFS($F$45:$F$108,$J$45:$J$108,"="&amp;AA$145,$B$45:$B$108,"="&amp;$B160),"")</f>
        <v>0</v>
      </c>
      <c r="AB160" s="178">
        <f>IF('3f WHD'!AI$13&lt;&gt;"",SUMIFS($F$45:$F$108,$K$45:$K$108,"="&amp;AB$145,$B$45:$B$108,"="&amp;$B160)+SUMIFS($F$45:$F$108,$J$45:$J$108,"="&amp;AB$145,$B$45:$B$108,"="&amp;$B160),"")</f>
        <v>0</v>
      </c>
      <c r="AC160" s="178">
        <f>IF('3f WHD'!AJ$13&lt;&gt;"",SUMIFS($F$45:$F$108,$K$45:$K$108,"="&amp;AC$145,$B$45:$B$108,"="&amp;$B160)+SUMIFS($F$45:$F$108,$J$45:$J$108,"="&amp;AC$145,$B$45:$B$108,"="&amp;$B160),"")</f>
        <v>0</v>
      </c>
      <c r="AD160" s="178">
        <f>IF('3f WHD'!AK$13&lt;&gt;"",SUMIFS($F$45:$F$108,$K$45:$K$108,"="&amp;AD$145,$B$45:$B$108,"="&amp;$B160)+SUMIFS($F$45:$F$108,$J$45:$J$108,"="&amp;AD$145,$B$45:$B$108,"="&amp;$B160),"")</f>
        <v>0</v>
      </c>
      <c r="AE160" s="178">
        <f>IF('3f WHD'!AL$13&lt;&gt;"",SUMIFS($F$45:$F$108,$K$45:$K$108,"="&amp;AE$145,$B$45:$B$108,"="&amp;$B160)+SUMIFS($F$45:$F$108,$J$45:$J$108,"="&amp;AE$145,$B$45:$B$108,"="&amp;$B160),"")</f>
        <v>0</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f>IF('3f WHD'!AE$13&lt;&gt;"",SUMIFS($F$45:$F$108,$K$45:$K$108,"="&amp;X$145,$B$45:$B$108,"="&amp;$B161)+SUMIFS($F$45:$F$108,$J$45:$J$108,"="&amp;X$145,$B$45:$B$108,"="&amp;$B161),"")</f>
        <v>0</v>
      </c>
      <c r="Y161" s="178">
        <f>IF('3f WHD'!AF$13&lt;&gt;"",SUMIFS($F$45:$F$108,$K$45:$K$108,"="&amp;Y$145,$B$45:$B$108,"="&amp;$B161)+SUMIFS($F$45:$F$108,$J$45:$J$108,"="&amp;Y$145,$B$45:$B$108,"="&amp;$B161),"")</f>
        <v>0</v>
      </c>
      <c r="Z161" s="178">
        <f>IF('3f WHD'!AG$13&lt;&gt;"",SUMIFS($F$45:$F$108,$K$45:$K$108,"="&amp;Z$145,$B$45:$B$108,"="&amp;$B161)+SUMIFS($F$45:$F$108,$J$45:$J$108,"="&amp;Z$145,$B$45:$B$108,"="&amp;$B161),"")</f>
        <v>0</v>
      </c>
      <c r="AA161" s="178">
        <f>IF('3f WHD'!AH$13&lt;&gt;"",SUMIFS($F$45:$F$108,$K$45:$K$108,"="&amp;AA$145,$B$45:$B$108,"="&amp;$B161)+SUMIFS($F$45:$F$108,$J$45:$J$108,"="&amp;AA$145,$B$45:$B$108,"="&amp;$B161),"")</f>
        <v>0</v>
      </c>
      <c r="AB161" s="178">
        <f>IF('3f WHD'!AI$13&lt;&gt;"",SUMIFS($F$45:$F$108,$K$45:$K$108,"="&amp;AB$145,$B$45:$B$108,"="&amp;$B161)+SUMIFS($F$45:$F$108,$J$45:$J$108,"="&amp;AB$145,$B$45:$B$108,"="&amp;$B161),"")</f>
        <v>0</v>
      </c>
      <c r="AC161" s="178">
        <f>IF('3f WHD'!AJ$13&lt;&gt;"",SUMIFS($F$45:$F$108,$K$45:$K$108,"="&amp;AC$145,$B$45:$B$108,"="&amp;$B161)+SUMIFS($F$45:$F$108,$J$45:$J$108,"="&amp;AC$145,$B$45:$B$108,"="&amp;$B161),"")</f>
        <v>0</v>
      </c>
      <c r="AD161" s="178">
        <f>IF('3f WHD'!AK$13&lt;&gt;"",SUMIFS($F$45:$F$108,$K$45:$K$108,"="&amp;AD$145,$B$45:$B$108,"="&amp;$B161)+SUMIFS($F$45:$F$108,$J$45:$J$108,"="&amp;AD$145,$B$45:$B$108,"="&amp;$B161),"")</f>
        <v>0</v>
      </c>
      <c r="AE161" s="178">
        <f>IF('3f WHD'!AL$13&lt;&gt;"",SUMIFS($F$45:$F$108,$K$45:$K$108,"="&amp;AE$145,$B$45:$B$108,"="&amp;$B161)+SUMIFS($F$45:$F$108,$J$45:$J$108,"="&amp;AE$145,$B$45:$B$108,"="&amp;$B161),"")</f>
        <v>0</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323" t="s">
        <v>471</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472</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6"/>
    </row>
    <row r="167" spans="1:51"/>
    <row r="168" spans="1:51" ht="27">
      <c r="B168" s="153"/>
      <c r="C168" s="153" t="s">
        <v>469</v>
      </c>
      <c r="D168" s="33" t="s">
        <v>114</v>
      </c>
      <c r="E168" s="33" t="s">
        <v>115</v>
      </c>
      <c r="F168" s="34" t="s">
        <v>116</v>
      </c>
      <c r="G168" s="33" t="s">
        <v>117</v>
      </c>
      <c r="H168" s="33" t="s">
        <v>118</v>
      </c>
      <c r="I168" s="155"/>
      <c r="J168" s="33" t="s">
        <v>119</v>
      </c>
      <c r="K168" s="29" t="s">
        <v>120</v>
      </c>
      <c r="L168" s="29" t="s">
        <v>121</v>
      </c>
      <c r="M168" s="35" t="s">
        <v>122</v>
      </c>
      <c r="N168" s="29" t="s">
        <v>123</v>
      </c>
      <c r="O168" s="29" t="s">
        <v>124</v>
      </c>
      <c r="P168" s="29" t="s">
        <v>125</v>
      </c>
      <c r="Q168" s="29" t="s">
        <v>126</v>
      </c>
      <c r="R168" s="155"/>
      <c r="S168" s="29" t="s">
        <v>127</v>
      </c>
      <c r="T168" s="29" t="s">
        <v>127</v>
      </c>
      <c r="U168" s="29" t="s">
        <v>128</v>
      </c>
      <c r="V168" s="29" t="s">
        <v>128</v>
      </c>
      <c r="W168" s="264" t="s">
        <v>129</v>
      </c>
      <c r="X168" s="264" t="s">
        <v>129</v>
      </c>
      <c r="Y168" s="265" t="s">
        <v>130</v>
      </c>
      <c r="Z168" s="263" t="s">
        <v>130</v>
      </c>
      <c r="AA168" s="263" t="s">
        <v>131</v>
      </c>
      <c r="AB168" s="263" t="s">
        <v>131</v>
      </c>
      <c r="AC168" s="263" t="s">
        <v>132</v>
      </c>
      <c r="AD168" s="263" t="s">
        <v>132</v>
      </c>
      <c r="AE168" s="263" t="s">
        <v>133</v>
      </c>
      <c r="AF168" s="263" t="s">
        <v>133</v>
      </c>
      <c r="AG168" s="263" t="s">
        <v>134</v>
      </c>
      <c r="AH168" s="263" t="s">
        <v>134</v>
      </c>
      <c r="AI168" s="263" t="s">
        <v>135</v>
      </c>
      <c r="AJ168" s="263" t="s">
        <v>135</v>
      </c>
      <c r="AK168" s="263" t="s">
        <v>136</v>
      </c>
      <c r="AL168" s="263" t="s">
        <v>136</v>
      </c>
      <c r="AM168" s="263" t="s">
        <v>137</v>
      </c>
      <c r="AN168" s="263" t="s">
        <v>137</v>
      </c>
      <c r="AO168" s="263" t="s">
        <v>138</v>
      </c>
      <c r="AP168" s="263" t="s">
        <v>138</v>
      </c>
      <c r="AQ168" s="263" t="s">
        <v>139</v>
      </c>
      <c r="AR168" s="263" t="s">
        <v>139</v>
      </c>
      <c r="AS168" s="263" t="s">
        <v>140</v>
      </c>
      <c r="AT168" s="263" t="s">
        <v>140</v>
      </c>
      <c r="AU168" s="263" t="s">
        <v>141</v>
      </c>
      <c r="AV168" s="263" t="s">
        <v>141</v>
      </c>
      <c r="AW168" s="263" t="s">
        <v>142</v>
      </c>
      <c r="AX168" s="263" t="s">
        <v>142</v>
      </c>
      <c r="AY168" s="263" t="s">
        <v>143</v>
      </c>
    </row>
    <row r="169" spans="1:51" ht="23.45">
      <c r="B169" s="153"/>
      <c r="C169" s="153" t="s">
        <v>469</v>
      </c>
      <c r="D169" s="33" t="s">
        <v>114</v>
      </c>
      <c r="E169" s="33" t="s">
        <v>115</v>
      </c>
      <c r="F169" s="34" t="s">
        <v>116</v>
      </c>
      <c r="G169" s="33" t="s">
        <v>117</v>
      </c>
      <c r="H169" s="33" t="s">
        <v>118</v>
      </c>
      <c r="I169" s="155"/>
      <c r="J169" s="33" t="s">
        <v>119</v>
      </c>
      <c r="K169" s="29" t="s">
        <v>120</v>
      </c>
      <c r="L169" s="29" t="s">
        <v>121</v>
      </c>
      <c r="M169" s="35" t="s">
        <v>122</v>
      </c>
      <c r="N169" s="29" t="s">
        <v>123</v>
      </c>
      <c r="O169" s="29" t="s">
        <v>124</v>
      </c>
      <c r="P169" s="29" t="s">
        <v>125</v>
      </c>
      <c r="Q169" s="29" t="s">
        <v>126</v>
      </c>
      <c r="R169" s="155"/>
      <c r="S169" s="29" t="s">
        <v>127</v>
      </c>
      <c r="T169" s="29" t="s">
        <v>144</v>
      </c>
      <c r="U169" s="29" t="s">
        <v>128</v>
      </c>
      <c r="V169" s="29" t="s">
        <v>145</v>
      </c>
      <c r="W169" s="29" t="s">
        <v>146</v>
      </c>
      <c r="X169" s="29" t="s">
        <v>147</v>
      </c>
      <c r="Y169" s="29" t="s">
        <v>148</v>
      </c>
      <c r="Z169" s="29" t="s">
        <v>149</v>
      </c>
      <c r="AA169" s="29" t="s">
        <v>150</v>
      </c>
      <c r="AB169" s="29" t="s">
        <v>151</v>
      </c>
      <c r="AC169" s="29" t="s">
        <v>152</v>
      </c>
      <c r="AD169" s="29" t="s">
        <v>153</v>
      </c>
      <c r="AE169" s="29" t="s">
        <v>154</v>
      </c>
      <c r="AF169" s="29" t="s">
        <v>155</v>
      </c>
      <c r="AG169" s="29" t="s">
        <v>156</v>
      </c>
      <c r="AH169" s="29" t="s">
        <v>157</v>
      </c>
      <c r="AI169" s="29" t="s">
        <v>158</v>
      </c>
      <c r="AJ169" s="29" t="s">
        <v>159</v>
      </c>
      <c r="AK169" s="29" t="s">
        <v>160</v>
      </c>
      <c r="AL169" s="29" t="s">
        <v>161</v>
      </c>
      <c r="AM169" s="29" t="s">
        <v>162</v>
      </c>
      <c r="AN169" s="29" t="s">
        <v>163</v>
      </c>
      <c r="AO169" s="29" t="s">
        <v>164</v>
      </c>
      <c r="AP169" s="29" t="s">
        <v>165</v>
      </c>
      <c r="AQ169" s="29" t="s">
        <v>166</v>
      </c>
      <c r="AR169" s="29" t="s">
        <v>167</v>
      </c>
      <c r="AS169" s="29" t="s">
        <v>168</v>
      </c>
      <c r="AT169" s="29" t="s">
        <v>169</v>
      </c>
      <c r="AU169" s="29" t="s">
        <v>170</v>
      </c>
      <c r="AV169" s="29" t="s">
        <v>171</v>
      </c>
      <c r="AW169" s="29" t="s">
        <v>172</v>
      </c>
      <c r="AX169" s="29" t="s">
        <v>173</v>
      </c>
      <c r="AY169" s="29" t="s">
        <v>174</v>
      </c>
    </row>
    <row r="170" spans="1:51" ht="69.599999999999994">
      <c r="B170" s="153" t="s">
        <v>473</v>
      </c>
      <c r="C170" s="179" t="s">
        <v>474</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1">
        <f>IF(D146="","",IF(D146&lt;&gt;0,SUMIF($B$117:$B$132,D$170,$E$117:$E$132)/SUMIF($B$117:$B$132,$B171,$E$117:$E$132),""))</f>
        <v>1.012</v>
      </c>
      <c r="E171" s="191">
        <f t="shared" ref="E171:H171" si="7">IF(E146="","",IF(E146&lt;&gt;0,SUMIF($B$117:$B$132,E$170,$E$117:$E$132)/SUMIF($B$117:$B$132,$B171,$E$117:$E$132),""))</f>
        <v>1.0372999999999999</v>
      </c>
      <c r="F171" s="191" t="str">
        <f t="shared" si="7"/>
        <v/>
      </c>
      <c r="G171" s="191" t="str">
        <f t="shared" si="7"/>
        <v/>
      </c>
      <c r="H171" s="191" t="str">
        <f t="shared" si="7"/>
        <v/>
      </c>
      <c r="I171" s="184"/>
      <c r="J171" s="191" t="str">
        <f>IF(J146="","",IF(J146&lt;&gt;0,SUMIF($B$117:$B$132,J$170,$E$117:$E$132)/SUMIF($B$117:$B$132,$B171,$E$117:$E$132),""))</f>
        <v/>
      </c>
      <c r="K171" s="191" t="str">
        <f t="shared" ref="K171:Q171" si="8">IF(K146="","",IF(K146&lt;&gt;0,SUMIF($B$117:$B$132,K$170,$E$117:$E$132)/SUMIF($B$117:$B$132,$B171,$E$117:$E$132),""))</f>
        <v/>
      </c>
      <c r="L171" s="191" t="str">
        <f t="shared" si="8"/>
        <v/>
      </c>
      <c r="M171" s="191" t="str">
        <f t="shared" si="8"/>
        <v/>
      </c>
      <c r="N171" s="191" t="str">
        <f t="shared" si="8"/>
        <v/>
      </c>
      <c r="O171" s="191" t="str">
        <f t="shared" si="8"/>
        <v/>
      </c>
      <c r="P171" s="191" t="str">
        <f t="shared" si="8"/>
        <v/>
      </c>
      <c r="Q171" s="191" t="str">
        <f t="shared" si="8"/>
        <v/>
      </c>
      <c r="R171" s="184"/>
      <c r="S171" s="191" t="str">
        <f>IF(T146="","",IF(T146&lt;&gt;0,SUMIF($B$117:$B$132,T$170,$E$117:$E$132)/SUMIF($B$117:$B$132,$B171,$E$117:$E$132),""))</f>
        <v/>
      </c>
      <c r="T171" s="191" t="str">
        <f>IF(T146="","",IF(T146&lt;&gt;0,SUMIF($B$117:$B$132,T$170,$E$117:$E$132)/SUMIF($B$117:$B$132,$B171,$E$117:$E$132),""))</f>
        <v/>
      </c>
      <c r="U171" s="191" t="str">
        <f>IF(V146="","",IF(V146&lt;&gt;0,SUMIF($B$117:$B$132,V$170,$E$117:$E$132)/SUMIF($B$117:$B$132,$B171,$E$117:$E$132),""))</f>
        <v/>
      </c>
      <c r="V171" s="191" t="str">
        <f>IF(V146="","",IF(V146&lt;&gt;0,SUMIF($B$117:$B$132,V$170,$E$117:$E$132)/SUMIF($B$117:$B$132,$B171,$E$117:$E$132),""))</f>
        <v/>
      </c>
      <c r="W171" s="191" t="str">
        <f t="shared" ref="V171:AY179" si="9">IF(W146="","",IF(W146&lt;&gt;0,SUMIF($B$117:$B$132,W$170,$E$117:$E$132)/SUMIF($B$117:$B$132,$B171,$E$117:$E$132),""))</f>
        <v/>
      </c>
      <c r="X171" s="191" t="str">
        <f t="shared" si="9"/>
        <v/>
      </c>
      <c r="Y171" s="191" t="str">
        <f t="shared" si="9"/>
        <v/>
      </c>
      <c r="Z171" s="191" t="str">
        <f t="shared" si="9"/>
        <v/>
      </c>
      <c r="AA171" s="191" t="str">
        <f t="shared" si="9"/>
        <v/>
      </c>
      <c r="AB171" s="191" t="str">
        <f t="shared" si="9"/>
        <v/>
      </c>
      <c r="AC171" s="191" t="str">
        <f t="shared" si="9"/>
        <v/>
      </c>
      <c r="AD171" s="191" t="str">
        <f t="shared" si="9"/>
        <v/>
      </c>
      <c r="AE171" s="191" t="str">
        <f t="shared" si="9"/>
        <v/>
      </c>
      <c r="AF171" s="191" t="str">
        <f t="shared" si="9"/>
        <v/>
      </c>
      <c r="AG171" s="191" t="str">
        <f t="shared" si="9"/>
        <v/>
      </c>
      <c r="AH171" s="191" t="str">
        <f t="shared" si="9"/>
        <v/>
      </c>
      <c r="AI171" s="191" t="str">
        <f t="shared" si="9"/>
        <v/>
      </c>
      <c r="AJ171" s="191" t="str">
        <f t="shared" si="9"/>
        <v/>
      </c>
      <c r="AK171" s="191" t="str">
        <f t="shared" si="9"/>
        <v/>
      </c>
      <c r="AL171" s="191" t="str">
        <f t="shared" si="9"/>
        <v/>
      </c>
      <c r="AM171" s="191" t="str">
        <f t="shared" si="9"/>
        <v/>
      </c>
      <c r="AN171" s="191" t="str">
        <f t="shared" si="9"/>
        <v/>
      </c>
      <c r="AO171" s="191" t="str">
        <f t="shared" si="9"/>
        <v/>
      </c>
      <c r="AP171" s="191" t="str">
        <f t="shared" si="9"/>
        <v/>
      </c>
      <c r="AQ171" s="191" t="str">
        <f t="shared" si="9"/>
        <v/>
      </c>
      <c r="AR171" s="191" t="str">
        <f t="shared" si="9"/>
        <v/>
      </c>
      <c r="AS171" s="191" t="str">
        <f t="shared" si="9"/>
        <v/>
      </c>
      <c r="AT171" s="191" t="str">
        <f t="shared" si="9"/>
        <v/>
      </c>
      <c r="AU171" s="191" t="str">
        <f t="shared" si="9"/>
        <v/>
      </c>
      <c r="AV171" s="191" t="str">
        <f t="shared" si="9"/>
        <v/>
      </c>
      <c r="AW171" s="191" t="str">
        <f t="shared" si="9"/>
        <v/>
      </c>
      <c r="AX171" s="191" t="str">
        <f t="shared" si="9"/>
        <v/>
      </c>
      <c r="AY171" s="191" t="str">
        <f t="shared" si="9"/>
        <v/>
      </c>
    </row>
    <row r="172" spans="1:51">
      <c r="B172" s="176">
        <v>7</v>
      </c>
      <c r="C172" s="176"/>
      <c r="D172" s="191" t="str">
        <f t="shared" ref="D172:H186" si="10">IF(D147="","",IF(D147&lt;&gt;0,SUMIF($B$117:$B$132,D$170,$E$117:$E$132)/SUMIF($B$117:$B$132,$B172,$E$117:$E$132),""))</f>
        <v/>
      </c>
      <c r="E172" s="191">
        <f t="shared" si="10"/>
        <v>1.0249999999999999</v>
      </c>
      <c r="F172" s="191">
        <f t="shared" si="10"/>
        <v>1.0249999999999999</v>
      </c>
      <c r="G172" s="191">
        <f t="shared" si="10"/>
        <v>1.0670249999999999</v>
      </c>
      <c r="H172" s="191" t="str">
        <f t="shared" si="10"/>
        <v/>
      </c>
      <c r="I172" s="184"/>
      <c r="J172" s="191" t="str">
        <f t="shared" ref="J172:Q186" si="11">IF(J147="","",IF(J147&lt;&gt;0,SUMIF($B$117:$B$132,J$170,$E$117:$E$132)/SUMIF($B$117:$B$132,$B172,$E$117:$E$132),""))</f>
        <v/>
      </c>
      <c r="K172" s="191" t="str">
        <f t="shared" si="11"/>
        <v/>
      </c>
      <c r="L172" s="191" t="str">
        <f t="shared" si="11"/>
        <v/>
      </c>
      <c r="M172" s="191" t="str">
        <f t="shared" si="11"/>
        <v/>
      </c>
      <c r="N172" s="191" t="str">
        <f t="shared" si="11"/>
        <v/>
      </c>
      <c r="O172" s="191" t="str">
        <f t="shared" si="11"/>
        <v/>
      </c>
      <c r="P172" s="191" t="str">
        <f t="shared" si="11"/>
        <v/>
      </c>
      <c r="Q172" s="191" t="str">
        <f t="shared" si="11"/>
        <v/>
      </c>
      <c r="R172" s="184"/>
      <c r="S172" s="191" t="str">
        <f t="shared" ref="S172:S186" si="12">IF(T147="","",IF(T147&lt;&gt;0,SUMIF($B$117:$B$132,T$170,$E$117:$E$132)/SUMIF($B$117:$B$132,$B172,$E$117:$E$132),""))</f>
        <v/>
      </c>
      <c r="T172" s="191" t="str">
        <f t="shared" ref="T172:AJ186" si="13">IF(T147="","",IF(T147&lt;&gt;0,SUMIF($B$117:$B$132,T$170,$E$117:$E$132)/SUMIF($B$117:$B$132,$B172,$E$117:$E$132),""))</f>
        <v/>
      </c>
      <c r="U172" s="191" t="str">
        <f t="shared" ref="U172:U185" si="14">IF(V147="","",IF(V147&lt;&gt;0,SUMIF($B$117:$B$132,V$170,$E$117:$E$132)/SUMIF($B$117:$B$132,$B172,$E$117:$E$132),""))</f>
        <v/>
      </c>
      <c r="V172" s="191" t="str">
        <f t="shared" si="13"/>
        <v/>
      </c>
      <c r="W172" s="191" t="str">
        <f t="shared" si="13"/>
        <v/>
      </c>
      <c r="X172" s="191" t="str">
        <f t="shared" si="13"/>
        <v/>
      </c>
      <c r="Y172" s="191" t="str">
        <f t="shared" si="13"/>
        <v/>
      </c>
      <c r="Z172" s="191" t="str">
        <f t="shared" si="13"/>
        <v/>
      </c>
      <c r="AA172" s="191" t="str">
        <f t="shared" si="13"/>
        <v/>
      </c>
      <c r="AB172" s="191" t="str">
        <f t="shared" si="13"/>
        <v/>
      </c>
      <c r="AC172" s="191" t="str">
        <f t="shared" si="13"/>
        <v/>
      </c>
      <c r="AD172" s="191" t="str">
        <f t="shared" si="13"/>
        <v/>
      </c>
      <c r="AE172" s="191" t="str">
        <f t="shared" si="13"/>
        <v/>
      </c>
      <c r="AF172" s="191" t="str">
        <f t="shared" si="13"/>
        <v/>
      </c>
      <c r="AG172" s="191" t="str">
        <f t="shared" si="13"/>
        <v/>
      </c>
      <c r="AH172" s="191" t="str">
        <f t="shared" si="13"/>
        <v/>
      </c>
      <c r="AI172" s="191" t="str">
        <f t="shared" si="13"/>
        <v/>
      </c>
      <c r="AJ172" s="191" t="str">
        <f t="shared" si="13"/>
        <v/>
      </c>
      <c r="AK172" s="191" t="str">
        <f t="shared" si="9"/>
        <v/>
      </c>
      <c r="AL172" s="191" t="str">
        <f t="shared" si="9"/>
        <v/>
      </c>
      <c r="AM172" s="191" t="str">
        <f t="shared" si="9"/>
        <v/>
      </c>
      <c r="AN172" s="191" t="str">
        <f t="shared" si="9"/>
        <v/>
      </c>
      <c r="AO172" s="191" t="str">
        <f t="shared" si="9"/>
        <v/>
      </c>
      <c r="AP172" s="191" t="str">
        <f t="shared" si="9"/>
        <v/>
      </c>
      <c r="AQ172" s="191" t="str">
        <f t="shared" si="9"/>
        <v/>
      </c>
      <c r="AR172" s="191" t="str">
        <f t="shared" si="9"/>
        <v/>
      </c>
      <c r="AS172" s="191" t="str">
        <f t="shared" si="9"/>
        <v/>
      </c>
      <c r="AT172" s="191" t="str">
        <f t="shared" si="9"/>
        <v/>
      </c>
      <c r="AU172" s="191" t="str">
        <f t="shared" si="9"/>
        <v/>
      </c>
      <c r="AV172" s="191" t="str">
        <f t="shared" si="9"/>
        <v/>
      </c>
      <c r="AW172" s="191" t="str">
        <f t="shared" si="9"/>
        <v/>
      </c>
      <c r="AX172" s="191" t="str">
        <f t="shared" si="9"/>
        <v/>
      </c>
      <c r="AY172" s="191" t="str">
        <f t="shared" si="9"/>
        <v/>
      </c>
    </row>
    <row r="173" spans="1:51">
      <c r="B173" s="176">
        <v>8</v>
      </c>
      <c r="C173" s="176"/>
      <c r="D173" s="191" t="str">
        <f t="shared" si="10"/>
        <v/>
      </c>
      <c r="E173" s="191" t="str">
        <f t="shared" si="10"/>
        <v/>
      </c>
      <c r="F173" s="191" t="str">
        <f t="shared" si="10"/>
        <v/>
      </c>
      <c r="G173" s="191">
        <f t="shared" si="10"/>
        <v>1.0409999999999999</v>
      </c>
      <c r="H173" s="191">
        <f t="shared" si="10"/>
        <v>1.0409999999999999</v>
      </c>
      <c r="I173" s="184"/>
      <c r="J173" s="191">
        <f t="shared" si="11"/>
        <v>1.0409999999999999</v>
      </c>
      <c r="K173" s="191">
        <f t="shared" si="11"/>
        <v>1.0691069999999998</v>
      </c>
      <c r="L173" s="191" t="str">
        <f t="shared" si="11"/>
        <v/>
      </c>
      <c r="M173" s="191" t="str">
        <f t="shared" si="11"/>
        <v/>
      </c>
      <c r="N173" s="191" t="str">
        <f t="shared" si="11"/>
        <v/>
      </c>
      <c r="O173" s="191" t="str">
        <f t="shared" si="11"/>
        <v/>
      </c>
      <c r="P173" s="191" t="str">
        <f t="shared" si="11"/>
        <v/>
      </c>
      <c r="Q173" s="191" t="str">
        <f t="shared" si="11"/>
        <v/>
      </c>
      <c r="R173" s="184"/>
      <c r="S173" s="191" t="str">
        <f t="shared" si="12"/>
        <v/>
      </c>
      <c r="T173" s="191" t="str">
        <f t="shared" si="13"/>
        <v/>
      </c>
      <c r="U173" s="191" t="str">
        <f t="shared" si="14"/>
        <v/>
      </c>
      <c r="V173" s="191" t="str">
        <f t="shared" si="9"/>
        <v/>
      </c>
      <c r="W173" s="191" t="str">
        <f t="shared" si="9"/>
        <v/>
      </c>
      <c r="X173" s="191" t="str">
        <f t="shared" si="9"/>
        <v/>
      </c>
      <c r="Y173" s="191" t="str">
        <f t="shared" si="9"/>
        <v/>
      </c>
      <c r="Z173" s="191" t="str">
        <f t="shared" si="9"/>
        <v/>
      </c>
      <c r="AA173" s="191" t="str">
        <f t="shared" si="9"/>
        <v/>
      </c>
      <c r="AB173" s="191" t="str">
        <f t="shared" si="9"/>
        <v/>
      </c>
      <c r="AC173" s="191" t="str">
        <f t="shared" si="9"/>
        <v/>
      </c>
      <c r="AD173" s="191" t="str">
        <f t="shared" si="9"/>
        <v/>
      </c>
      <c r="AE173" s="191" t="str">
        <f t="shared" si="9"/>
        <v/>
      </c>
      <c r="AF173" s="191" t="str">
        <f t="shared" si="9"/>
        <v/>
      </c>
      <c r="AG173" s="191" t="str">
        <f t="shared" si="9"/>
        <v/>
      </c>
      <c r="AH173" s="191" t="str">
        <f t="shared" si="9"/>
        <v/>
      </c>
      <c r="AI173" s="191" t="str">
        <f t="shared" si="9"/>
        <v/>
      </c>
      <c r="AJ173" s="191" t="str">
        <f t="shared" si="9"/>
        <v/>
      </c>
      <c r="AK173" s="191" t="str">
        <f t="shared" si="9"/>
        <v/>
      </c>
      <c r="AL173" s="191" t="str">
        <f t="shared" si="9"/>
        <v/>
      </c>
      <c r="AM173" s="191" t="str">
        <f t="shared" si="9"/>
        <v/>
      </c>
      <c r="AN173" s="191" t="str">
        <f t="shared" si="9"/>
        <v/>
      </c>
      <c r="AO173" s="191" t="str">
        <f t="shared" si="9"/>
        <v/>
      </c>
      <c r="AP173" s="191" t="str">
        <f t="shared" si="9"/>
        <v/>
      </c>
      <c r="AQ173" s="191" t="str">
        <f t="shared" si="9"/>
        <v/>
      </c>
      <c r="AR173" s="191" t="str">
        <f t="shared" si="9"/>
        <v/>
      </c>
      <c r="AS173" s="191" t="str">
        <f t="shared" si="9"/>
        <v/>
      </c>
      <c r="AT173" s="191" t="str">
        <f t="shared" si="9"/>
        <v/>
      </c>
      <c r="AU173" s="191" t="str">
        <f t="shared" si="9"/>
        <v/>
      </c>
      <c r="AV173" s="191" t="str">
        <f t="shared" si="9"/>
        <v/>
      </c>
      <c r="AW173" s="191" t="str">
        <f t="shared" si="9"/>
        <v/>
      </c>
      <c r="AX173" s="191" t="str">
        <f t="shared" si="9"/>
        <v/>
      </c>
      <c r="AY173" s="191" t="str">
        <f t="shared" si="9"/>
        <v/>
      </c>
    </row>
    <row r="174" spans="1:51">
      <c r="B174" s="176">
        <v>9</v>
      </c>
      <c r="C174" s="176"/>
      <c r="D174" s="191" t="str">
        <f t="shared" si="10"/>
        <v/>
      </c>
      <c r="E174" s="191" t="str">
        <f t="shared" si="10"/>
        <v/>
      </c>
      <c r="F174" s="191" t="str">
        <f t="shared" si="10"/>
        <v/>
      </c>
      <c r="G174" s="191" t="str">
        <f t="shared" si="10"/>
        <v/>
      </c>
      <c r="H174" s="191" t="str">
        <f t="shared" si="10"/>
        <v/>
      </c>
      <c r="I174" s="184"/>
      <c r="J174" s="191" t="str">
        <f t="shared" si="11"/>
        <v/>
      </c>
      <c r="K174" s="191">
        <f t="shared" si="11"/>
        <v>1.0269999999999999</v>
      </c>
      <c r="L174" s="191">
        <f t="shared" si="11"/>
        <v>1.0269999999999999</v>
      </c>
      <c r="M174" s="191">
        <f t="shared" si="11"/>
        <v>1.0495939999999999</v>
      </c>
      <c r="N174" s="191" t="str">
        <f t="shared" si="11"/>
        <v/>
      </c>
      <c r="O174" s="191" t="str">
        <f t="shared" si="11"/>
        <v/>
      </c>
      <c r="P174" s="191" t="str">
        <f t="shared" si="11"/>
        <v/>
      </c>
      <c r="Q174" s="191" t="str">
        <f t="shared" si="11"/>
        <v/>
      </c>
      <c r="R174" s="184"/>
      <c r="S174" s="191" t="str">
        <f t="shared" si="12"/>
        <v/>
      </c>
      <c r="T174" s="191" t="str">
        <f t="shared" si="13"/>
        <v/>
      </c>
      <c r="U174" s="191" t="str">
        <f t="shared" si="14"/>
        <v/>
      </c>
      <c r="V174" s="191" t="str">
        <f t="shared" si="9"/>
        <v/>
      </c>
      <c r="W174" s="191" t="str">
        <f t="shared" si="9"/>
        <v/>
      </c>
      <c r="X174" s="191" t="str">
        <f t="shared" si="9"/>
        <v/>
      </c>
      <c r="Y174" s="191" t="str">
        <f t="shared" si="9"/>
        <v/>
      </c>
      <c r="Z174" s="191" t="str">
        <f t="shared" si="9"/>
        <v/>
      </c>
      <c r="AA174" s="191" t="str">
        <f t="shared" si="9"/>
        <v/>
      </c>
      <c r="AB174" s="191" t="str">
        <f t="shared" si="9"/>
        <v/>
      </c>
      <c r="AC174" s="191" t="str">
        <f t="shared" si="9"/>
        <v/>
      </c>
      <c r="AD174" s="191" t="str">
        <f t="shared" si="9"/>
        <v/>
      </c>
      <c r="AE174" s="191" t="str">
        <f t="shared" si="9"/>
        <v/>
      </c>
      <c r="AF174" s="191" t="str">
        <f t="shared" si="9"/>
        <v/>
      </c>
      <c r="AG174" s="191" t="str">
        <f t="shared" si="9"/>
        <v/>
      </c>
      <c r="AH174" s="191" t="str">
        <f t="shared" si="9"/>
        <v/>
      </c>
      <c r="AI174" s="191" t="str">
        <f t="shared" si="9"/>
        <v/>
      </c>
      <c r="AJ174" s="191" t="str">
        <f t="shared" si="9"/>
        <v/>
      </c>
      <c r="AK174" s="191" t="str">
        <f t="shared" si="9"/>
        <v/>
      </c>
      <c r="AL174" s="191" t="str">
        <f t="shared" si="9"/>
        <v/>
      </c>
      <c r="AM174" s="191" t="str">
        <f t="shared" si="9"/>
        <v/>
      </c>
      <c r="AN174" s="191" t="str">
        <f t="shared" si="9"/>
        <v/>
      </c>
      <c r="AO174" s="191" t="str">
        <f t="shared" si="9"/>
        <v/>
      </c>
      <c r="AP174" s="191" t="str">
        <f t="shared" si="9"/>
        <v/>
      </c>
      <c r="AQ174" s="191" t="str">
        <f t="shared" si="9"/>
        <v/>
      </c>
      <c r="AR174" s="191" t="str">
        <f t="shared" si="9"/>
        <v/>
      </c>
      <c r="AS174" s="191" t="str">
        <f t="shared" si="9"/>
        <v/>
      </c>
      <c r="AT174" s="191" t="str">
        <f t="shared" si="9"/>
        <v/>
      </c>
      <c r="AU174" s="191" t="str">
        <f t="shared" si="9"/>
        <v/>
      </c>
      <c r="AV174" s="191" t="str">
        <f t="shared" si="9"/>
        <v/>
      </c>
      <c r="AW174" s="191" t="str">
        <f t="shared" si="9"/>
        <v/>
      </c>
      <c r="AX174" s="191" t="str">
        <f t="shared" si="9"/>
        <v/>
      </c>
      <c r="AY174" s="191" t="str">
        <f t="shared" si="9"/>
        <v/>
      </c>
    </row>
    <row r="175" spans="1:51">
      <c r="B175" s="176">
        <v>10</v>
      </c>
      <c r="C175" s="176"/>
      <c r="D175" s="191" t="str">
        <f t="shared" si="10"/>
        <v/>
      </c>
      <c r="E175" s="191" t="str">
        <f t="shared" si="10"/>
        <v/>
      </c>
      <c r="F175" s="191" t="str">
        <f t="shared" si="10"/>
        <v/>
      </c>
      <c r="G175" s="191" t="str">
        <f t="shared" si="10"/>
        <v/>
      </c>
      <c r="H175" s="191" t="str">
        <f t="shared" si="10"/>
        <v/>
      </c>
      <c r="I175" s="184"/>
      <c r="J175" s="191" t="str">
        <f t="shared" si="11"/>
        <v/>
      </c>
      <c r="K175" s="191" t="str">
        <f t="shared" si="11"/>
        <v/>
      </c>
      <c r="L175" s="191" t="str">
        <f t="shared" si="11"/>
        <v/>
      </c>
      <c r="M175" s="191">
        <f t="shared" si="11"/>
        <v>1.022</v>
      </c>
      <c r="N175" s="191">
        <f t="shared" si="11"/>
        <v>1.022</v>
      </c>
      <c r="O175" s="191">
        <f t="shared" si="11"/>
        <v>1.0342640000000001</v>
      </c>
      <c r="P175" s="191" t="str">
        <f t="shared" si="11"/>
        <v/>
      </c>
      <c r="Q175" s="191" t="str">
        <f t="shared" si="11"/>
        <v/>
      </c>
      <c r="R175" s="184"/>
      <c r="S175" s="191" t="str">
        <f t="shared" si="12"/>
        <v/>
      </c>
      <c r="T175" s="191" t="str">
        <f t="shared" si="13"/>
        <v/>
      </c>
      <c r="U175" s="191" t="str">
        <f t="shared" si="14"/>
        <v/>
      </c>
      <c r="V175" s="191" t="str">
        <f t="shared" si="9"/>
        <v/>
      </c>
      <c r="W175" s="191" t="str">
        <f t="shared" si="9"/>
        <v/>
      </c>
      <c r="X175" s="191" t="str">
        <f t="shared" si="9"/>
        <v/>
      </c>
      <c r="Y175" s="191" t="str">
        <f t="shared" si="9"/>
        <v/>
      </c>
      <c r="Z175" s="191" t="str">
        <f t="shared" si="9"/>
        <v/>
      </c>
      <c r="AA175" s="191" t="str">
        <f t="shared" si="9"/>
        <v/>
      </c>
      <c r="AB175" s="191" t="str">
        <f t="shared" si="9"/>
        <v/>
      </c>
      <c r="AC175" s="191" t="str">
        <f t="shared" si="9"/>
        <v/>
      </c>
      <c r="AD175" s="191" t="str">
        <f t="shared" si="9"/>
        <v/>
      </c>
      <c r="AE175" s="191" t="str">
        <f t="shared" si="9"/>
        <v/>
      </c>
      <c r="AF175" s="191" t="str">
        <f t="shared" si="9"/>
        <v/>
      </c>
      <c r="AG175" s="191" t="str">
        <f t="shared" si="9"/>
        <v/>
      </c>
      <c r="AH175" s="191" t="str">
        <f t="shared" si="9"/>
        <v/>
      </c>
      <c r="AI175" s="191" t="str">
        <f t="shared" si="9"/>
        <v/>
      </c>
      <c r="AJ175" s="191" t="str">
        <f t="shared" si="9"/>
        <v/>
      </c>
      <c r="AK175" s="191" t="str">
        <f t="shared" si="9"/>
        <v/>
      </c>
      <c r="AL175" s="191" t="str">
        <f t="shared" si="9"/>
        <v/>
      </c>
      <c r="AM175" s="191" t="str">
        <f t="shared" si="9"/>
        <v/>
      </c>
      <c r="AN175" s="191" t="str">
        <f t="shared" si="9"/>
        <v/>
      </c>
      <c r="AO175" s="191" t="str">
        <f t="shared" si="9"/>
        <v/>
      </c>
      <c r="AP175" s="191" t="str">
        <f t="shared" si="9"/>
        <v/>
      </c>
      <c r="AQ175" s="191" t="str">
        <f t="shared" si="9"/>
        <v/>
      </c>
      <c r="AR175" s="191" t="str">
        <f t="shared" si="9"/>
        <v/>
      </c>
      <c r="AS175" s="191" t="str">
        <f t="shared" si="9"/>
        <v/>
      </c>
      <c r="AT175" s="191" t="str">
        <f t="shared" si="9"/>
        <v/>
      </c>
      <c r="AU175" s="191" t="str">
        <f t="shared" si="9"/>
        <v/>
      </c>
      <c r="AV175" s="191" t="str">
        <f t="shared" si="9"/>
        <v/>
      </c>
      <c r="AW175" s="191" t="str">
        <f t="shared" si="9"/>
        <v/>
      </c>
      <c r="AX175" s="191" t="str">
        <f t="shared" si="9"/>
        <v/>
      </c>
      <c r="AY175" s="191" t="str">
        <f t="shared" si="9"/>
        <v/>
      </c>
    </row>
    <row r="176" spans="1:51">
      <c r="B176" s="176">
        <v>11</v>
      </c>
      <c r="C176" s="176"/>
      <c r="D176" s="191" t="str">
        <f t="shared" si="10"/>
        <v/>
      </c>
      <c r="E176" s="191" t="str">
        <f t="shared" si="10"/>
        <v/>
      </c>
      <c r="F176" s="191" t="str">
        <f t="shared" si="10"/>
        <v/>
      </c>
      <c r="G176" s="191" t="str">
        <f t="shared" si="10"/>
        <v/>
      </c>
      <c r="H176" s="191" t="str">
        <f t="shared" si="10"/>
        <v/>
      </c>
      <c r="I176" s="184"/>
      <c r="J176" s="191" t="str">
        <f t="shared" si="11"/>
        <v/>
      </c>
      <c r="K176" s="191" t="str">
        <f t="shared" si="11"/>
        <v/>
      </c>
      <c r="L176" s="191" t="str">
        <f t="shared" si="11"/>
        <v/>
      </c>
      <c r="M176" s="191" t="str">
        <f t="shared" si="11"/>
        <v/>
      </c>
      <c r="N176" s="191" t="str">
        <f t="shared" si="11"/>
        <v/>
      </c>
      <c r="O176" s="191">
        <f t="shared" si="11"/>
        <v>1.012</v>
      </c>
      <c r="P176" s="191">
        <f t="shared" si="11"/>
        <v>1.012</v>
      </c>
      <c r="Q176" s="191">
        <f t="shared" si="11"/>
        <v>1.0878999999999999</v>
      </c>
      <c r="R176" s="184"/>
      <c r="S176" s="191" t="str">
        <f t="shared" si="12"/>
        <v/>
      </c>
      <c r="T176" s="191" t="str">
        <f t="shared" si="13"/>
        <v/>
      </c>
      <c r="U176" s="191" t="str">
        <f t="shared" si="14"/>
        <v/>
      </c>
      <c r="V176" s="191" t="str">
        <f t="shared" si="9"/>
        <v/>
      </c>
      <c r="W176" s="191" t="str">
        <f t="shared" si="9"/>
        <v/>
      </c>
      <c r="X176" s="191" t="str">
        <f t="shared" si="9"/>
        <v/>
      </c>
      <c r="Y176" s="191" t="str">
        <f t="shared" si="9"/>
        <v/>
      </c>
      <c r="Z176" s="191" t="str">
        <f t="shared" si="9"/>
        <v/>
      </c>
      <c r="AA176" s="191" t="str">
        <f t="shared" si="9"/>
        <v/>
      </c>
      <c r="AB176" s="191" t="str">
        <f t="shared" si="9"/>
        <v/>
      </c>
      <c r="AC176" s="191" t="str">
        <f t="shared" si="9"/>
        <v/>
      </c>
      <c r="AD176" s="191" t="str">
        <f t="shared" si="9"/>
        <v/>
      </c>
      <c r="AE176" s="191" t="str">
        <f t="shared" si="9"/>
        <v/>
      </c>
      <c r="AF176" s="191" t="str">
        <f t="shared" si="9"/>
        <v/>
      </c>
      <c r="AG176" s="191" t="str">
        <f t="shared" si="9"/>
        <v/>
      </c>
      <c r="AH176" s="191" t="str">
        <f t="shared" si="9"/>
        <v/>
      </c>
      <c r="AI176" s="191" t="str">
        <f t="shared" si="9"/>
        <v/>
      </c>
      <c r="AJ176" s="191" t="str">
        <f t="shared" si="9"/>
        <v/>
      </c>
      <c r="AK176" s="191" t="str">
        <f t="shared" si="9"/>
        <v/>
      </c>
      <c r="AL176" s="191" t="str">
        <f t="shared" si="9"/>
        <v/>
      </c>
      <c r="AM176" s="191" t="str">
        <f t="shared" si="9"/>
        <v/>
      </c>
      <c r="AN176" s="191" t="str">
        <f t="shared" si="9"/>
        <v/>
      </c>
      <c r="AO176" s="191" t="str">
        <f t="shared" si="9"/>
        <v/>
      </c>
      <c r="AP176" s="191" t="str">
        <f t="shared" si="9"/>
        <v/>
      </c>
      <c r="AQ176" s="191" t="str">
        <f t="shared" si="9"/>
        <v/>
      </c>
      <c r="AR176" s="191" t="str">
        <f t="shared" si="9"/>
        <v/>
      </c>
      <c r="AS176" s="191" t="str">
        <f t="shared" si="9"/>
        <v/>
      </c>
      <c r="AT176" s="191" t="str">
        <f t="shared" si="9"/>
        <v/>
      </c>
      <c r="AU176" s="191" t="str">
        <f t="shared" si="9"/>
        <v/>
      </c>
      <c r="AV176" s="191" t="str">
        <f t="shared" si="9"/>
        <v/>
      </c>
      <c r="AW176" s="191" t="str">
        <f t="shared" si="9"/>
        <v/>
      </c>
      <c r="AX176" s="191" t="str">
        <f t="shared" si="9"/>
        <v/>
      </c>
      <c r="AY176" s="191" t="str">
        <f t="shared" si="9"/>
        <v/>
      </c>
    </row>
    <row r="177" spans="1:51">
      <c r="B177" s="176">
        <v>12</v>
      </c>
      <c r="C177" s="176"/>
      <c r="D177" s="191" t="str">
        <f t="shared" si="10"/>
        <v/>
      </c>
      <c r="E177" s="191" t="str">
        <f t="shared" si="10"/>
        <v/>
      </c>
      <c r="F177" s="191" t="str">
        <f t="shared" si="10"/>
        <v/>
      </c>
      <c r="G177" s="191" t="str">
        <f t="shared" si="10"/>
        <v/>
      </c>
      <c r="H177" s="191" t="str">
        <f t="shared" si="10"/>
        <v/>
      </c>
      <c r="I177" s="184"/>
      <c r="J177" s="191" t="str">
        <f t="shared" si="11"/>
        <v/>
      </c>
      <c r="K177" s="191" t="str">
        <f t="shared" si="11"/>
        <v/>
      </c>
      <c r="L177" s="191" t="str">
        <f t="shared" si="11"/>
        <v/>
      </c>
      <c r="M177" s="191" t="str">
        <f t="shared" si="11"/>
        <v/>
      </c>
      <c r="N177" s="191" t="str">
        <f t="shared" si="11"/>
        <v/>
      </c>
      <c r="O177" s="191" t="str">
        <f t="shared" si="11"/>
        <v/>
      </c>
      <c r="P177" s="191" t="str">
        <f t="shared" si="11"/>
        <v/>
      </c>
      <c r="Q177" s="191">
        <f t="shared" si="11"/>
        <v>1.075</v>
      </c>
      <c r="R177" s="184"/>
      <c r="S177" s="191">
        <f t="shared" si="12"/>
        <v>1.075</v>
      </c>
      <c r="T177" s="191">
        <f t="shared" si="13"/>
        <v>1.075</v>
      </c>
      <c r="U177" s="191">
        <f t="shared" si="14"/>
        <v>1.2190499999999997</v>
      </c>
      <c r="V177" s="191">
        <f t="shared" si="9"/>
        <v>1.2190499999999997</v>
      </c>
      <c r="W177" s="191" t="str">
        <f t="shared" si="9"/>
        <v/>
      </c>
      <c r="X177" s="191" t="str">
        <f t="shared" si="9"/>
        <v/>
      </c>
      <c r="Y177" s="191" t="str">
        <f t="shared" si="9"/>
        <v/>
      </c>
      <c r="Z177" s="191" t="str">
        <f t="shared" si="9"/>
        <v/>
      </c>
      <c r="AA177" s="191" t="str">
        <f t="shared" si="9"/>
        <v/>
      </c>
      <c r="AB177" s="191" t="str">
        <f t="shared" si="9"/>
        <v/>
      </c>
      <c r="AC177" s="191" t="str">
        <f t="shared" si="9"/>
        <v/>
      </c>
      <c r="AD177" s="191" t="str">
        <f t="shared" si="9"/>
        <v/>
      </c>
      <c r="AE177" s="191" t="str">
        <f t="shared" si="9"/>
        <v/>
      </c>
      <c r="AF177" s="191" t="str">
        <f t="shared" si="9"/>
        <v/>
      </c>
      <c r="AG177" s="191" t="str">
        <f t="shared" si="9"/>
        <v/>
      </c>
      <c r="AH177" s="191" t="str">
        <f t="shared" si="9"/>
        <v/>
      </c>
      <c r="AI177" s="191" t="str">
        <f t="shared" si="9"/>
        <v/>
      </c>
      <c r="AJ177" s="191" t="str">
        <f t="shared" si="9"/>
        <v/>
      </c>
      <c r="AK177" s="191" t="str">
        <f t="shared" si="9"/>
        <v/>
      </c>
      <c r="AL177" s="191" t="str">
        <f t="shared" si="9"/>
        <v/>
      </c>
      <c r="AM177" s="191" t="str">
        <f t="shared" si="9"/>
        <v/>
      </c>
      <c r="AN177" s="191" t="str">
        <f t="shared" si="9"/>
        <v/>
      </c>
      <c r="AO177" s="191" t="str">
        <f t="shared" si="9"/>
        <v/>
      </c>
      <c r="AP177" s="191" t="str">
        <f t="shared" si="9"/>
        <v/>
      </c>
      <c r="AQ177" s="191" t="str">
        <f t="shared" si="9"/>
        <v/>
      </c>
      <c r="AR177" s="191" t="str">
        <f t="shared" si="9"/>
        <v/>
      </c>
      <c r="AS177" s="191" t="str">
        <f t="shared" si="9"/>
        <v/>
      </c>
      <c r="AT177" s="191" t="str">
        <f t="shared" si="9"/>
        <v/>
      </c>
      <c r="AU177" s="191" t="str">
        <f t="shared" si="9"/>
        <v/>
      </c>
      <c r="AV177" s="191" t="str">
        <f t="shared" si="9"/>
        <v/>
      </c>
      <c r="AW177" s="191" t="str">
        <f t="shared" si="9"/>
        <v/>
      </c>
      <c r="AX177" s="191" t="str">
        <f t="shared" si="9"/>
        <v/>
      </c>
      <c r="AY177" s="191" t="str">
        <f t="shared" si="9"/>
        <v/>
      </c>
    </row>
    <row r="178" spans="1:51">
      <c r="B178" s="176">
        <v>13</v>
      </c>
      <c r="C178" s="176"/>
      <c r="D178" s="191" t="str">
        <f t="shared" si="10"/>
        <v/>
      </c>
      <c r="E178" s="191" t="str">
        <f t="shared" si="10"/>
        <v/>
      </c>
      <c r="F178" s="191" t="str">
        <f t="shared" si="10"/>
        <v/>
      </c>
      <c r="G178" s="191" t="str">
        <f t="shared" si="10"/>
        <v/>
      </c>
      <c r="H178" s="191" t="str">
        <f t="shared" si="10"/>
        <v/>
      </c>
      <c r="I178" s="184"/>
      <c r="J178" s="191" t="str">
        <f t="shared" si="11"/>
        <v/>
      </c>
      <c r="K178" s="191" t="str">
        <f t="shared" si="11"/>
        <v/>
      </c>
      <c r="L178" s="191" t="str">
        <f t="shared" si="11"/>
        <v/>
      </c>
      <c r="M178" s="191" t="str">
        <f t="shared" si="11"/>
        <v/>
      </c>
      <c r="N178" s="191" t="str">
        <f t="shared" si="11"/>
        <v/>
      </c>
      <c r="O178" s="191" t="str">
        <f t="shared" si="11"/>
        <v/>
      </c>
      <c r="P178" s="191" t="str">
        <f t="shared" si="11"/>
        <v/>
      </c>
      <c r="Q178" s="191" t="str">
        <f t="shared" si="11"/>
        <v/>
      </c>
      <c r="R178" s="184"/>
      <c r="S178" s="191" t="str">
        <f t="shared" si="12"/>
        <v/>
      </c>
      <c r="T178" s="191" t="str">
        <f t="shared" si="13"/>
        <v/>
      </c>
      <c r="U178" s="191">
        <f t="shared" si="14"/>
        <v>1.1339999999999999</v>
      </c>
      <c r="V178" s="191">
        <f t="shared" si="9"/>
        <v>1.1339999999999999</v>
      </c>
      <c r="W178" s="191">
        <f t="shared" si="9"/>
        <v>1.1339999999999999</v>
      </c>
      <c r="X178" s="191">
        <f t="shared" si="9"/>
        <v>1.1339999999999999</v>
      </c>
      <c r="Y178" s="191">
        <f t="shared" si="9"/>
        <v>1.1929679999999998</v>
      </c>
      <c r="Z178" s="191">
        <f t="shared" si="9"/>
        <v>1.1929679999999998</v>
      </c>
      <c r="AA178" s="191" t="str">
        <f t="shared" si="9"/>
        <v/>
      </c>
      <c r="AB178" s="191" t="str">
        <f t="shared" si="9"/>
        <v/>
      </c>
      <c r="AC178" s="191" t="str">
        <f t="shared" si="9"/>
        <v/>
      </c>
      <c r="AD178" s="191" t="str">
        <f t="shared" si="9"/>
        <v/>
      </c>
      <c r="AE178" s="191" t="str">
        <f t="shared" si="9"/>
        <v/>
      </c>
      <c r="AF178" s="191" t="str">
        <f t="shared" si="9"/>
        <v/>
      </c>
      <c r="AG178" s="191" t="str">
        <f t="shared" si="9"/>
        <v/>
      </c>
      <c r="AH178" s="191" t="str">
        <f t="shared" si="9"/>
        <v/>
      </c>
      <c r="AI178" s="191" t="str">
        <f t="shared" si="9"/>
        <v/>
      </c>
      <c r="AJ178" s="191" t="str">
        <f t="shared" si="9"/>
        <v/>
      </c>
      <c r="AK178" s="191" t="str">
        <f t="shared" si="9"/>
        <v/>
      </c>
      <c r="AL178" s="191" t="str">
        <f t="shared" si="9"/>
        <v/>
      </c>
      <c r="AM178" s="191" t="str">
        <f t="shared" si="9"/>
        <v/>
      </c>
      <c r="AN178" s="191" t="str">
        <f t="shared" si="9"/>
        <v/>
      </c>
      <c r="AO178" s="191" t="str">
        <f t="shared" si="9"/>
        <v/>
      </c>
      <c r="AP178" s="191" t="str">
        <f t="shared" si="9"/>
        <v/>
      </c>
      <c r="AQ178" s="191" t="str">
        <f t="shared" si="9"/>
        <v/>
      </c>
      <c r="AR178" s="191" t="str">
        <f t="shared" si="9"/>
        <v/>
      </c>
      <c r="AS178" s="191" t="str">
        <f t="shared" si="9"/>
        <v/>
      </c>
      <c r="AT178" s="191" t="str">
        <f t="shared" si="9"/>
        <v/>
      </c>
      <c r="AU178" s="191" t="str">
        <f t="shared" si="9"/>
        <v/>
      </c>
      <c r="AV178" s="191" t="str">
        <f t="shared" si="9"/>
        <v/>
      </c>
      <c r="AW178" s="191" t="str">
        <f t="shared" si="9"/>
        <v/>
      </c>
      <c r="AX178" s="191" t="str">
        <f t="shared" si="9"/>
        <v/>
      </c>
      <c r="AY178" s="191" t="str">
        <f t="shared" si="9"/>
        <v/>
      </c>
    </row>
    <row r="179" spans="1:51">
      <c r="B179" s="176">
        <v>14</v>
      </c>
      <c r="C179" s="176"/>
      <c r="D179" s="191" t="str">
        <f t="shared" si="10"/>
        <v/>
      </c>
      <c r="E179" s="191" t="str">
        <f t="shared" si="10"/>
        <v/>
      </c>
      <c r="F179" s="191" t="str">
        <f t="shared" si="10"/>
        <v/>
      </c>
      <c r="G179" s="191" t="str">
        <f t="shared" si="10"/>
        <v/>
      </c>
      <c r="H179" s="191" t="str">
        <f t="shared" si="10"/>
        <v/>
      </c>
      <c r="I179" s="184"/>
      <c r="J179" s="191" t="str">
        <f t="shared" si="11"/>
        <v/>
      </c>
      <c r="K179" s="191" t="str">
        <f t="shared" si="11"/>
        <v/>
      </c>
      <c r="L179" s="191" t="str">
        <f t="shared" si="11"/>
        <v/>
      </c>
      <c r="M179" s="191" t="str">
        <f t="shared" si="11"/>
        <v/>
      </c>
      <c r="N179" s="191" t="str">
        <f t="shared" si="11"/>
        <v/>
      </c>
      <c r="O179" s="191" t="str">
        <f t="shared" si="11"/>
        <v/>
      </c>
      <c r="P179" s="191" t="str">
        <f t="shared" si="11"/>
        <v/>
      </c>
      <c r="Q179" s="191" t="str">
        <f t="shared" si="11"/>
        <v/>
      </c>
      <c r="R179" s="184"/>
      <c r="S179" s="191" t="str">
        <f t="shared" si="12"/>
        <v/>
      </c>
      <c r="T179" s="191" t="str">
        <f t="shared" si="13"/>
        <v/>
      </c>
      <c r="U179" s="191" t="str">
        <f t="shared" si="14"/>
        <v/>
      </c>
      <c r="V179" s="191" t="str">
        <f t="shared" si="9"/>
        <v/>
      </c>
      <c r="W179" s="191" t="str">
        <f t="shared" si="9"/>
        <v/>
      </c>
      <c r="X179" s="191" t="str">
        <f t="shared" si="9"/>
        <v/>
      </c>
      <c r="Y179" s="191">
        <f t="shared" si="9"/>
        <v>1.052</v>
      </c>
      <c r="Z179" s="191">
        <f t="shared" si="9"/>
        <v>1.052</v>
      </c>
      <c r="AA179" s="191">
        <f t="shared" si="9"/>
        <v>1.052</v>
      </c>
      <c r="AB179" s="191">
        <f t="shared" si="9"/>
        <v>1.052</v>
      </c>
      <c r="AC179" s="191">
        <f t="shared" si="9"/>
        <v>1.0888200000000001</v>
      </c>
      <c r="AD179" s="191">
        <f t="shared" si="9"/>
        <v>1.0888200000000001</v>
      </c>
      <c r="AE179" s="191" t="str">
        <f t="shared" si="9"/>
        <v/>
      </c>
      <c r="AF179" s="191" t="str">
        <f t="shared" si="9"/>
        <v/>
      </c>
      <c r="AG179" s="191" t="str">
        <f t="shared" si="9"/>
        <v/>
      </c>
      <c r="AH179" s="191" t="str">
        <f t="shared" si="9"/>
        <v/>
      </c>
      <c r="AI179" s="191" t="str">
        <f t="shared" si="9"/>
        <v/>
      </c>
      <c r="AJ179" s="191" t="str">
        <f t="shared" si="9"/>
        <v/>
      </c>
      <c r="AK179" s="191" t="str">
        <f t="shared" si="9"/>
        <v/>
      </c>
      <c r="AL179" s="191" t="str">
        <f t="shared" si="9"/>
        <v/>
      </c>
      <c r="AM179" s="191" t="str">
        <f t="shared" si="9"/>
        <v/>
      </c>
      <c r="AN179" s="191" t="str">
        <f t="shared" si="9"/>
        <v/>
      </c>
      <c r="AO179" s="191" t="str">
        <f t="shared" si="9"/>
        <v/>
      </c>
      <c r="AP179" s="191" t="str">
        <f t="shared" si="9"/>
        <v/>
      </c>
      <c r="AQ179" s="191" t="str">
        <f t="shared" si="9"/>
        <v/>
      </c>
      <c r="AR179" s="191" t="str">
        <f t="shared" si="9"/>
        <v/>
      </c>
      <c r="AS179" s="191" t="str">
        <f t="shared" si="9"/>
        <v/>
      </c>
      <c r="AT179" s="191" t="str">
        <f t="shared" si="9"/>
        <v/>
      </c>
      <c r="AU179" s="191" t="str">
        <f t="shared" si="9"/>
        <v/>
      </c>
      <c r="AV179" s="191" t="str">
        <f t="shared" si="9"/>
        <v/>
      </c>
      <c r="AW179" s="191" t="str">
        <f t="shared" si="9"/>
        <v/>
      </c>
      <c r="AX179" s="191" t="str">
        <f t="shared" si="9"/>
        <v/>
      </c>
      <c r="AY179" s="191" t="str">
        <f t="shared" si="9"/>
        <v/>
      </c>
    </row>
    <row r="180" spans="1:51">
      <c r="B180" s="176">
        <v>15</v>
      </c>
      <c r="C180" s="176"/>
      <c r="D180" s="191" t="str">
        <f t="shared" si="10"/>
        <v/>
      </c>
      <c r="E180" s="191" t="str">
        <f t="shared" si="10"/>
        <v/>
      </c>
      <c r="F180" s="191" t="str">
        <f t="shared" si="10"/>
        <v/>
      </c>
      <c r="G180" s="191" t="str">
        <f t="shared" si="10"/>
        <v/>
      </c>
      <c r="H180" s="191" t="str">
        <f t="shared" si="10"/>
        <v/>
      </c>
      <c r="I180" s="184"/>
      <c r="J180" s="191" t="str">
        <f t="shared" si="11"/>
        <v/>
      </c>
      <c r="K180" s="191" t="str">
        <f t="shared" si="11"/>
        <v/>
      </c>
      <c r="L180" s="191" t="str">
        <f t="shared" si="11"/>
        <v/>
      </c>
      <c r="M180" s="191" t="str">
        <f t="shared" si="11"/>
        <v/>
      </c>
      <c r="N180" s="191" t="str">
        <f t="shared" si="11"/>
        <v/>
      </c>
      <c r="O180" s="191" t="str">
        <f t="shared" si="11"/>
        <v/>
      </c>
      <c r="P180" s="191" t="str">
        <f t="shared" si="11"/>
        <v/>
      </c>
      <c r="Q180" s="191" t="str">
        <f t="shared" si="11"/>
        <v/>
      </c>
      <c r="R180" s="184"/>
      <c r="S180" s="191" t="str">
        <f t="shared" si="12"/>
        <v/>
      </c>
      <c r="T180" s="191" t="str">
        <f t="shared" si="13"/>
        <v/>
      </c>
      <c r="U180" s="191" t="str">
        <f t="shared" si="14"/>
        <v/>
      </c>
      <c r="V180" s="191" t="str">
        <f t="shared" ref="V180:AY186" si="15">IF(V155="","",IF(V155&lt;&gt;0,SUMIF($B$117:$B$132,V$170,$E$117:$E$132)/SUMIF($B$117:$B$132,$B180,$E$117:$E$132),""))</f>
        <v/>
      </c>
      <c r="W180" s="191" t="str">
        <f t="shared" si="15"/>
        <v/>
      </c>
      <c r="X180" s="191" t="str">
        <f t="shared" si="15"/>
        <v/>
      </c>
      <c r="Y180" s="191" t="str">
        <f t="shared" si="15"/>
        <v/>
      </c>
      <c r="Z180" s="191" t="str">
        <f t="shared" si="15"/>
        <v/>
      </c>
      <c r="AA180" s="191" t="str">
        <f t="shared" si="15"/>
        <v/>
      </c>
      <c r="AB180" s="191" t="str">
        <f t="shared" si="15"/>
        <v/>
      </c>
      <c r="AC180" s="191">
        <f t="shared" si="15"/>
        <v>1.0349999999999999</v>
      </c>
      <c r="AD180" s="191">
        <f t="shared" si="15"/>
        <v>1.0349999999999999</v>
      </c>
      <c r="AE180" s="191">
        <f t="shared" si="15"/>
        <v>1.0349999999999999</v>
      </c>
      <c r="AF180" s="191" t="str">
        <f t="shared" si="15"/>
        <v/>
      </c>
      <c r="AG180" s="191" t="str">
        <f t="shared" si="15"/>
        <v/>
      </c>
      <c r="AH180" s="191" t="str">
        <f t="shared" si="15"/>
        <v/>
      </c>
      <c r="AI180" s="191" t="str">
        <f t="shared" si="15"/>
        <v/>
      </c>
      <c r="AJ180" s="191" t="str">
        <f t="shared" si="15"/>
        <v/>
      </c>
      <c r="AK180" s="191" t="str">
        <f t="shared" si="15"/>
        <v/>
      </c>
      <c r="AL180" s="191" t="str">
        <f t="shared" si="15"/>
        <v/>
      </c>
      <c r="AM180" s="191" t="str">
        <f t="shared" si="15"/>
        <v/>
      </c>
      <c r="AN180" s="191" t="str">
        <f t="shared" si="15"/>
        <v/>
      </c>
      <c r="AO180" s="191" t="str">
        <f t="shared" si="15"/>
        <v/>
      </c>
      <c r="AP180" s="191" t="str">
        <f t="shared" si="15"/>
        <v/>
      </c>
      <c r="AQ180" s="191" t="str">
        <f t="shared" si="15"/>
        <v/>
      </c>
      <c r="AR180" s="191" t="str">
        <f t="shared" si="15"/>
        <v/>
      </c>
      <c r="AS180" s="191" t="str">
        <f t="shared" si="15"/>
        <v/>
      </c>
      <c r="AT180" s="191" t="str">
        <f t="shared" si="15"/>
        <v/>
      </c>
      <c r="AU180" s="191" t="str">
        <f t="shared" si="15"/>
        <v/>
      </c>
      <c r="AV180" s="191" t="str">
        <f t="shared" si="15"/>
        <v/>
      </c>
      <c r="AW180" s="191" t="str">
        <f t="shared" si="15"/>
        <v/>
      </c>
      <c r="AX180" s="191" t="str">
        <f t="shared" si="15"/>
        <v/>
      </c>
      <c r="AY180" s="191" t="str">
        <f t="shared" si="15"/>
        <v/>
      </c>
    </row>
    <row r="181" spans="1:51">
      <c r="B181" s="176">
        <v>16</v>
      </c>
      <c r="C181" s="176"/>
      <c r="D181" s="191" t="str">
        <f t="shared" si="10"/>
        <v/>
      </c>
      <c r="E181" s="191" t="str">
        <f t="shared" si="10"/>
        <v/>
      </c>
      <c r="F181" s="191" t="str">
        <f t="shared" si="10"/>
        <v/>
      </c>
      <c r="G181" s="191" t="str">
        <f t="shared" si="10"/>
        <v/>
      </c>
      <c r="H181" s="191" t="str">
        <f t="shared" si="10"/>
        <v/>
      </c>
      <c r="I181" s="184"/>
      <c r="J181" s="191" t="str">
        <f t="shared" si="11"/>
        <v/>
      </c>
      <c r="K181" s="191" t="str">
        <f t="shared" si="11"/>
        <v/>
      </c>
      <c r="L181" s="191" t="str">
        <f t="shared" si="11"/>
        <v/>
      </c>
      <c r="M181" s="191" t="str">
        <f t="shared" si="11"/>
        <v/>
      </c>
      <c r="N181" s="191" t="str">
        <f t="shared" si="11"/>
        <v/>
      </c>
      <c r="O181" s="191" t="str">
        <f t="shared" si="11"/>
        <v/>
      </c>
      <c r="P181" s="191" t="str">
        <f t="shared" si="11"/>
        <v/>
      </c>
      <c r="Q181" s="191" t="str">
        <f t="shared" si="11"/>
        <v/>
      </c>
      <c r="R181" s="184"/>
      <c r="S181" s="191" t="str">
        <f t="shared" si="12"/>
        <v/>
      </c>
      <c r="T181" s="191" t="str">
        <f t="shared" si="13"/>
        <v/>
      </c>
      <c r="U181" s="191" t="str">
        <f t="shared" si="14"/>
        <v/>
      </c>
      <c r="V181" s="191" t="str">
        <f t="shared" si="15"/>
        <v/>
      </c>
      <c r="W181" s="191" t="str">
        <f t="shared" si="15"/>
        <v/>
      </c>
      <c r="X181" s="191" t="str">
        <f t="shared" si="15"/>
        <v/>
      </c>
      <c r="Y181" s="191" t="str">
        <f t="shared" si="15"/>
        <v/>
      </c>
      <c r="Z181" s="191" t="str">
        <f t="shared" si="15"/>
        <v/>
      </c>
      <c r="AA181" s="191" t="str">
        <f t="shared" si="15"/>
        <v/>
      </c>
      <c r="AB181" s="191" t="str">
        <f t="shared" si="15"/>
        <v/>
      </c>
      <c r="AC181" s="191" t="str">
        <f t="shared" si="15"/>
        <v/>
      </c>
      <c r="AD181" s="191" t="str">
        <f t="shared" si="15"/>
        <v/>
      </c>
      <c r="AE181" s="191" t="str">
        <f t="shared" si="15"/>
        <v/>
      </c>
      <c r="AF181" s="191" t="str">
        <f t="shared" si="15"/>
        <v/>
      </c>
      <c r="AG181" s="191" t="str">
        <f t="shared" si="15"/>
        <v/>
      </c>
      <c r="AH181" s="191" t="str">
        <f t="shared" si="15"/>
        <v/>
      </c>
      <c r="AI181" s="191" t="str">
        <f t="shared" si="15"/>
        <v/>
      </c>
      <c r="AJ181" s="191" t="str">
        <f t="shared" si="15"/>
        <v/>
      </c>
      <c r="AK181" s="191" t="str">
        <f t="shared" si="15"/>
        <v/>
      </c>
      <c r="AL181" s="191" t="str">
        <f t="shared" si="15"/>
        <v/>
      </c>
      <c r="AM181" s="191" t="str">
        <f t="shared" si="15"/>
        <v/>
      </c>
      <c r="AN181" s="191" t="str">
        <f t="shared" si="15"/>
        <v/>
      </c>
      <c r="AO181" s="191" t="str">
        <f t="shared" si="15"/>
        <v/>
      </c>
      <c r="AP181" s="191" t="str">
        <f t="shared" si="15"/>
        <v/>
      </c>
      <c r="AQ181" s="191" t="str">
        <f t="shared" si="15"/>
        <v/>
      </c>
      <c r="AR181" s="191" t="str">
        <f t="shared" si="15"/>
        <v/>
      </c>
      <c r="AS181" s="191" t="str">
        <f t="shared" si="15"/>
        <v/>
      </c>
      <c r="AT181" s="191" t="str">
        <f t="shared" si="15"/>
        <v/>
      </c>
      <c r="AU181" s="191" t="str">
        <f t="shared" si="15"/>
        <v/>
      </c>
      <c r="AV181" s="191" t="str">
        <f t="shared" si="15"/>
        <v/>
      </c>
      <c r="AW181" s="191" t="str">
        <f t="shared" si="15"/>
        <v/>
      </c>
      <c r="AX181" s="191" t="str">
        <f t="shared" si="15"/>
        <v/>
      </c>
      <c r="AY181" s="191" t="str">
        <f t="shared" si="15"/>
        <v/>
      </c>
    </row>
    <row r="182" spans="1:51">
      <c r="B182" s="176">
        <v>17</v>
      </c>
      <c r="C182" s="176"/>
      <c r="D182" s="191" t="str">
        <f t="shared" si="10"/>
        <v/>
      </c>
      <c r="E182" s="191" t="str">
        <f t="shared" si="10"/>
        <v/>
      </c>
      <c r="F182" s="191" t="str">
        <f t="shared" si="10"/>
        <v/>
      </c>
      <c r="G182" s="191" t="str">
        <f t="shared" si="10"/>
        <v/>
      </c>
      <c r="H182" s="191" t="str">
        <f t="shared" si="10"/>
        <v/>
      </c>
      <c r="I182" s="184"/>
      <c r="J182" s="191" t="str">
        <f t="shared" si="11"/>
        <v/>
      </c>
      <c r="K182" s="191" t="str">
        <f t="shared" si="11"/>
        <v/>
      </c>
      <c r="L182" s="191" t="str">
        <f t="shared" si="11"/>
        <v/>
      </c>
      <c r="M182" s="191" t="str">
        <f t="shared" si="11"/>
        <v/>
      </c>
      <c r="N182" s="191" t="str">
        <f t="shared" si="11"/>
        <v/>
      </c>
      <c r="O182" s="191" t="str">
        <f t="shared" si="11"/>
        <v/>
      </c>
      <c r="P182" s="191" t="str">
        <f t="shared" si="11"/>
        <v/>
      </c>
      <c r="Q182" s="191" t="str">
        <f t="shared" si="11"/>
        <v/>
      </c>
      <c r="R182" s="184"/>
      <c r="S182" s="191" t="str">
        <f t="shared" si="12"/>
        <v/>
      </c>
      <c r="T182" s="191" t="str">
        <f t="shared" si="13"/>
        <v/>
      </c>
      <c r="U182" s="191" t="str">
        <f t="shared" si="14"/>
        <v/>
      </c>
      <c r="V182" s="191" t="str">
        <f t="shared" si="15"/>
        <v/>
      </c>
      <c r="W182" s="191" t="str">
        <f t="shared" si="15"/>
        <v/>
      </c>
      <c r="X182" s="191" t="str">
        <f t="shared" si="15"/>
        <v/>
      </c>
      <c r="Y182" s="191" t="str">
        <f t="shared" si="15"/>
        <v/>
      </c>
      <c r="Z182" s="191" t="str">
        <f t="shared" si="15"/>
        <v/>
      </c>
      <c r="AA182" s="191" t="str">
        <f t="shared" si="15"/>
        <v/>
      </c>
      <c r="AB182" s="191" t="str">
        <f t="shared" si="15"/>
        <v/>
      </c>
      <c r="AC182" s="191" t="str">
        <f t="shared" si="15"/>
        <v/>
      </c>
      <c r="AD182" s="191" t="str">
        <f t="shared" si="15"/>
        <v/>
      </c>
      <c r="AE182" s="191" t="str">
        <f t="shared" si="15"/>
        <v/>
      </c>
      <c r="AF182" s="191" t="str">
        <f t="shared" si="15"/>
        <v/>
      </c>
      <c r="AG182" s="191" t="str">
        <f t="shared" si="15"/>
        <v/>
      </c>
      <c r="AH182" s="191" t="str">
        <f t="shared" si="15"/>
        <v/>
      </c>
      <c r="AI182" s="191" t="str">
        <f t="shared" si="15"/>
        <v/>
      </c>
      <c r="AJ182" s="191" t="str">
        <f t="shared" si="15"/>
        <v/>
      </c>
      <c r="AK182" s="191" t="str">
        <f t="shared" si="15"/>
        <v/>
      </c>
      <c r="AL182" s="191" t="str">
        <f t="shared" si="15"/>
        <v/>
      </c>
      <c r="AM182" s="191" t="str">
        <f t="shared" si="15"/>
        <v/>
      </c>
      <c r="AN182" s="191" t="str">
        <f t="shared" si="15"/>
        <v/>
      </c>
      <c r="AO182" s="191" t="str">
        <f t="shared" si="15"/>
        <v/>
      </c>
      <c r="AP182" s="191" t="str">
        <f t="shared" si="15"/>
        <v/>
      </c>
      <c r="AQ182" s="191" t="str">
        <f t="shared" si="15"/>
        <v/>
      </c>
      <c r="AR182" s="191" t="str">
        <f t="shared" si="15"/>
        <v/>
      </c>
      <c r="AS182" s="191" t="str">
        <f t="shared" si="15"/>
        <v/>
      </c>
      <c r="AT182" s="191" t="str">
        <f t="shared" si="15"/>
        <v/>
      </c>
      <c r="AU182" s="191" t="str">
        <f t="shared" si="15"/>
        <v/>
      </c>
      <c r="AV182" s="191" t="str">
        <f t="shared" si="15"/>
        <v/>
      </c>
      <c r="AW182" s="191" t="str">
        <f t="shared" si="15"/>
        <v/>
      </c>
      <c r="AX182" s="191" t="str">
        <f t="shared" si="15"/>
        <v/>
      </c>
      <c r="AY182" s="191" t="str">
        <f t="shared" si="15"/>
        <v/>
      </c>
    </row>
    <row r="183" spans="1:51">
      <c r="B183" s="176">
        <v>18</v>
      </c>
      <c r="C183" s="176"/>
      <c r="D183" s="191" t="str">
        <f t="shared" si="10"/>
        <v/>
      </c>
      <c r="E183" s="191" t="str">
        <f t="shared" si="10"/>
        <v/>
      </c>
      <c r="F183" s="191" t="str">
        <f t="shared" si="10"/>
        <v/>
      </c>
      <c r="G183" s="191" t="str">
        <f t="shared" si="10"/>
        <v/>
      </c>
      <c r="H183" s="191" t="str">
        <f t="shared" si="10"/>
        <v/>
      </c>
      <c r="I183" s="184"/>
      <c r="J183" s="191" t="str">
        <f t="shared" si="11"/>
        <v/>
      </c>
      <c r="K183" s="191" t="str">
        <f t="shared" si="11"/>
        <v/>
      </c>
      <c r="L183" s="191" t="str">
        <f t="shared" si="11"/>
        <v/>
      </c>
      <c r="M183" s="191" t="str">
        <f t="shared" si="11"/>
        <v/>
      </c>
      <c r="N183" s="191" t="str">
        <f t="shared" si="11"/>
        <v/>
      </c>
      <c r="O183" s="191" t="str">
        <f t="shared" si="11"/>
        <v/>
      </c>
      <c r="P183" s="191" t="str">
        <f t="shared" si="11"/>
        <v/>
      </c>
      <c r="Q183" s="191" t="str">
        <f t="shared" si="11"/>
        <v/>
      </c>
      <c r="R183" s="184"/>
      <c r="S183" s="191" t="str">
        <f t="shared" si="12"/>
        <v/>
      </c>
      <c r="T183" s="191" t="str">
        <f t="shared" si="13"/>
        <v/>
      </c>
      <c r="U183" s="191" t="str">
        <f t="shared" si="14"/>
        <v/>
      </c>
      <c r="V183" s="191" t="str">
        <f t="shared" si="15"/>
        <v/>
      </c>
      <c r="W183" s="191" t="str">
        <f t="shared" si="15"/>
        <v/>
      </c>
      <c r="X183" s="191" t="str">
        <f t="shared" si="15"/>
        <v/>
      </c>
      <c r="Y183" s="191" t="str">
        <f t="shared" si="15"/>
        <v/>
      </c>
      <c r="Z183" s="191" t="str">
        <f t="shared" si="15"/>
        <v/>
      </c>
      <c r="AA183" s="191" t="str">
        <f t="shared" si="15"/>
        <v/>
      </c>
      <c r="AB183" s="191" t="str">
        <f t="shared" si="15"/>
        <v/>
      </c>
      <c r="AC183" s="191" t="str">
        <f t="shared" si="15"/>
        <v/>
      </c>
      <c r="AD183" s="191" t="str">
        <f t="shared" si="15"/>
        <v/>
      </c>
      <c r="AE183" s="191" t="str">
        <f t="shared" si="15"/>
        <v/>
      </c>
      <c r="AF183" s="191" t="str">
        <f t="shared" si="15"/>
        <v/>
      </c>
      <c r="AG183" s="191" t="str">
        <f t="shared" si="15"/>
        <v/>
      </c>
      <c r="AH183" s="191" t="str">
        <f t="shared" si="15"/>
        <v/>
      </c>
      <c r="AI183" s="191" t="str">
        <f t="shared" si="15"/>
        <v/>
      </c>
      <c r="AJ183" s="191" t="str">
        <f t="shared" si="15"/>
        <v/>
      </c>
      <c r="AK183" s="191" t="str">
        <f t="shared" si="15"/>
        <v/>
      </c>
      <c r="AL183" s="191" t="str">
        <f t="shared" si="15"/>
        <v/>
      </c>
      <c r="AM183" s="191" t="str">
        <f t="shared" si="15"/>
        <v/>
      </c>
      <c r="AN183" s="191" t="str">
        <f t="shared" si="15"/>
        <v/>
      </c>
      <c r="AO183" s="191" t="str">
        <f t="shared" si="15"/>
        <v/>
      </c>
      <c r="AP183" s="191" t="str">
        <f t="shared" si="15"/>
        <v/>
      </c>
      <c r="AQ183" s="191" t="str">
        <f t="shared" si="15"/>
        <v/>
      </c>
      <c r="AR183" s="191" t="str">
        <f t="shared" si="15"/>
        <v/>
      </c>
      <c r="AS183" s="191" t="str">
        <f t="shared" si="15"/>
        <v/>
      </c>
      <c r="AT183" s="191" t="str">
        <f t="shared" si="15"/>
        <v/>
      </c>
      <c r="AU183" s="191" t="str">
        <f t="shared" si="15"/>
        <v/>
      </c>
      <c r="AV183" s="191" t="str">
        <f t="shared" si="15"/>
        <v/>
      </c>
      <c r="AW183" s="191" t="str">
        <f t="shared" si="15"/>
        <v/>
      </c>
      <c r="AX183" s="191" t="str">
        <f t="shared" si="15"/>
        <v/>
      </c>
      <c r="AY183" s="191" t="str">
        <f t="shared" si="15"/>
        <v/>
      </c>
    </row>
    <row r="184" spans="1:51">
      <c r="B184" s="176">
        <v>19</v>
      </c>
      <c r="C184" s="176"/>
      <c r="D184" s="191" t="str">
        <f t="shared" si="10"/>
        <v/>
      </c>
      <c r="E184" s="191" t="str">
        <f t="shared" si="10"/>
        <v/>
      </c>
      <c r="F184" s="191" t="str">
        <f t="shared" si="10"/>
        <v/>
      </c>
      <c r="G184" s="191" t="str">
        <f t="shared" si="10"/>
        <v/>
      </c>
      <c r="H184" s="191" t="str">
        <f t="shared" si="10"/>
        <v/>
      </c>
      <c r="I184" s="184"/>
      <c r="J184" s="191" t="str">
        <f t="shared" si="11"/>
        <v/>
      </c>
      <c r="K184" s="191" t="str">
        <f t="shared" si="11"/>
        <v/>
      </c>
      <c r="L184" s="191" t="str">
        <f t="shared" si="11"/>
        <v/>
      </c>
      <c r="M184" s="191" t="str">
        <f t="shared" si="11"/>
        <v/>
      </c>
      <c r="N184" s="191" t="str">
        <f t="shared" si="11"/>
        <v/>
      </c>
      <c r="O184" s="191" t="str">
        <f t="shared" si="11"/>
        <v/>
      </c>
      <c r="P184" s="191" t="str">
        <f t="shared" si="11"/>
        <v/>
      </c>
      <c r="Q184" s="191" t="str">
        <f t="shared" si="11"/>
        <v/>
      </c>
      <c r="R184" s="184"/>
      <c r="S184" s="191" t="str">
        <f t="shared" si="12"/>
        <v/>
      </c>
      <c r="T184" s="191" t="str">
        <f t="shared" si="13"/>
        <v/>
      </c>
      <c r="U184" s="191" t="str">
        <f t="shared" si="14"/>
        <v/>
      </c>
      <c r="V184" s="191" t="str">
        <f t="shared" si="15"/>
        <v/>
      </c>
      <c r="W184" s="191" t="str">
        <f t="shared" si="15"/>
        <v/>
      </c>
      <c r="X184" s="191" t="str">
        <f t="shared" si="15"/>
        <v/>
      </c>
      <c r="Y184" s="191" t="str">
        <f t="shared" si="15"/>
        <v/>
      </c>
      <c r="Z184" s="191" t="str">
        <f t="shared" si="15"/>
        <v/>
      </c>
      <c r="AA184" s="191" t="str">
        <f t="shared" si="15"/>
        <v/>
      </c>
      <c r="AB184" s="191" t="str">
        <f t="shared" si="15"/>
        <v/>
      </c>
      <c r="AC184" s="191" t="str">
        <f t="shared" si="15"/>
        <v/>
      </c>
      <c r="AD184" s="191" t="str">
        <f t="shared" si="15"/>
        <v/>
      </c>
      <c r="AE184" s="191" t="str">
        <f t="shared" si="15"/>
        <v/>
      </c>
      <c r="AF184" s="191" t="str">
        <f t="shared" si="15"/>
        <v/>
      </c>
      <c r="AG184" s="191" t="str">
        <f t="shared" si="15"/>
        <v/>
      </c>
      <c r="AH184" s="191" t="str">
        <f t="shared" si="15"/>
        <v/>
      </c>
      <c r="AI184" s="191" t="str">
        <f t="shared" si="15"/>
        <v/>
      </c>
      <c r="AJ184" s="191" t="str">
        <f t="shared" si="15"/>
        <v/>
      </c>
      <c r="AK184" s="191" t="str">
        <f t="shared" si="15"/>
        <v/>
      </c>
      <c r="AL184" s="191" t="str">
        <f t="shared" si="15"/>
        <v/>
      </c>
      <c r="AM184" s="191" t="str">
        <f t="shared" si="15"/>
        <v/>
      </c>
      <c r="AN184" s="191" t="str">
        <f t="shared" si="15"/>
        <v/>
      </c>
      <c r="AO184" s="191" t="str">
        <f t="shared" si="15"/>
        <v/>
      </c>
      <c r="AP184" s="191" t="str">
        <f t="shared" si="15"/>
        <v/>
      </c>
      <c r="AQ184" s="191" t="str">
        <f t="shared" si="15"/>
        <v/>
      </c>
      <c r="AR184" s="191" t="str">
        <f t="shared" si="15"/>
        <v/>
      </c>
      <c r="AS184" s="191" t="str">
        <f t="shared" si="15"/>
        <v/>
      </c>
      <c r="AT184" s="191" t="str">
        <f t="shared" si="15"/>
        <v/>
      </c>
      <c r="AU184" s="191" t="str">
        <f t="shared" si="15"/>
        <v/>
      </c>
      <c r="AV184" s="191" t="str">
        <f t="shared" si="15"/>
        <v/>
      </c>
      <c r="AW184" s="191" t="str">
        <f t="shared" si="15"/>
        <v/>
      </c>
      <c r="AX184" s="191" t="str">
        <f t="shared" si="15"/>
        <v/>
      </c>
      <c r="AY184" s="191" t="str">
        <f t="shared" si="15"/>
        <v/>
      </c>
    </row>
    <row r="185" spans="1:51">
      <c r="B185" s="176">
        <v>20</v>
      </c>
      <c r="C185" s="176"/>
      <c r="D185" s="191" t="str">
        <f t="shared" si="10"/>
        <v/>
      </c>
      <c r="E185" s="191" t="str">
        <f t="shared" si="10"/>
        <v/>
      </c>
      <c r="F185" s="191" t="str">
        <f t="shared" si="10"/>
        <v/>
      </c>
      <c r="G185" s="191" t="str">
        <f t="shared" si="10"/>
        <v/>
      </c>
      <c r="H185" s="191" t="str">
        <f t="shared" si="10"/>
        <v/>
      </c>
      <c r="I185" s="184"/>
      <c r="J185" s="191" t="str">
        <f t="shared" si="11"/>
        <v/>
      </c>
      <c r="K185" s="191" t="str">
        <f t="shared" si="11"/>
        <v/>
      </c>
      <c r="L185" s="191" t="str">
        <f t="shared" si="11"/>
        <v/>
      </c>
      <c r="M185" s="191" t="str">
        <f t="shared" si="11"/>
        <v/>
      </c>
      <c r="N185" s="191" t="str">
        <f t="shared" si="11"/>
        <v/>
      </c>
      <c r="O185" s="191" t="str">
        <f t="shared" si="11"/>
        <v/>
      </c>
      <c r="P185" s="191" t="str">
        <f t="shared" si="11"/>
        <v/>
      </c>
      <c r="Q185" s="191" t="str">
        <f t="shared" si="11"/>
        <v/>
      </c>
      <c r="R185" s="184"/>
      <c r="S185" s="191" t="str">
        <f t="shared" si="12"/>
        <v/>
      </c>
      <c r="T185" s="191" t="str">
        <f t="shared" si="13"/>
        <v/>
      </c>
      <c r="U185" s="191" t="str">
        <f t="shared" si="14"/>
        <v/>
      </c>
      <c r="V185" s="191" t="str">
        <f t="shared" si="15"/>
        <v/>
      </c>
      <c r="W185" s="191" t="str">
        <f t="shared" si="15"/>
        <v/>
      </c>
      <c r="X185" s="191" t="str">
        <f t="shared" si="15"/>
        <v/>
      </c>
      <c r="Y185" s="191" t="str">
        <f t="shared" si="15"/>
        <v/>
      </c>
      <c r="Z185" s="191" t="str">
        <f t="shared" si="15"/>
        <v/>
      </c>
      <c r="AA185" s="191" t="str">
        <f t="shared" si="15"/>
        <v/>
      </c>
      <c r="AB185" s="191" t="str">
        <f t="shared" si="15"/>
        <v/>
      </c>
      <c r="AC185" s="191" t="str">
        <f t="shared" si="15"/>
        <v/>
      </c>
      <c r="AD185" s="191" t="str">
        <f t="shared" si="15"/>
        <v/>
      </c>
      <c r="AE185" s="191" t="str">
        <f t="shared" si="15"/>
        <v/>
      </c>
      <c r="AF185" s="191" t="str">
        <f t="shared" si="15"/>
        <v/>
      </c>
      <c r="AG185" s="191" t="str">
        <f t="shared" si="15"/>
        <v/>
      </c>
      <c r="AH185" s="191" t="str">
        <f t="shared" si="15"/>
        <v/>
      </c>
      <c r="AI185" s="191" t="str">
        <f t="shared" si="15"/>
        <v/>
      </c>
      <c r="AJ185" s="191" t="str">
        <f t="shared" si="15"/>
        <v/>
      </c>
      <c r="AK185" s="191" t="str">
        <f t="shared" si="15"/>
        <v/>
      </c>
      <c r="AL185" s="191" t="str">
        <f t="shared" si="15"/>
        <v/>
      </c>
      <c r="AM185" s="191" t="str">
        <f t="shared" si="15"/>
        <v/>
      </c>
      <c r="AN185" s="191" t="str">
        <f t="shared" si="15"/>
        <v/>
      </c>
      <c r="AO185" s="191" t="str">
        <f t="shared" si="15"/>
        <v/>
      </c>
      <c r="AP185" s="191" t="str">
        <f t="shared" si="15"/>
        <v/>
      </c>
      <c r="AQ185" s="191" t="str">
        <f t="shared" si="15"/>
        <v/>
      </c>
      <c r="AR185" s="191" t="str">
        <f t="shared" si="15"/>
        <v/>
      </c>
      <c r="AS185" s="191" t="str">
        <f t="shared" si="15"/>
        <v/>
      </c>
      <c r="AT185" s="191" t="str">
        <f t="shared" si="15"/>
        <v/>
      </c>
      <c r="AU185" s="191" t="str">
        <f t="shared" si="15"/>
        <v/>
      </c>
      <c r="AV185" s="191" t="str">
        <f t="shared" si="15"/>
        <v/>
      </c>
      <c r="AW185" s="191" t="str">
        <f t="shared" si="15"/>
        <v/>
      </c>
      <c r="AX185" s="191" t="str">
        <f t="shared" si="15"/>
        <v/>
      </c>
      <c r="AY185" s="191" t="str">
        <f t="shared" si="15"/>
        <v/>
      </c>
    </row>
    <row r="186" spans="1:51">
      <c r="B186" s="176">
        <v>21</v>
      </c>
      <c r="C186" s="176"/>
      <c r="D186" s="191" t="str">
        <f t="shared" si="10"/>
        <v/>
      </c>
      <c r="E186" s="191" t="str">
        <f t="shared" si="10"/>
        <v/>
      </c>
      <c r="F186" s="191" t="str">
        <f t="shared" si="10"/>
        <v/>
      </c>
      <c r="G186" s="191" t="str">
        <f t="shared" si="10"/>
        <v/>
      </c>
      <c r="H186" s="191" t="str">
        <f t="shared" si="10"/>
        <v/>
      </c>
      <c r="I186" s="184"/>
      <c r="J186" s="191" t="str">
        <f t="shared" si="11"/>
        <v/>
      </c>
      <c r="K186" s="191" t="str">
        <f t="shared" si="11"/>
        <v/>
      </c>
      <c r="L186" s="191" t="str">
        <f t="shared" si="11"/>
        <v/>
      </c>
      <c r="M186" s="191" t="str">
        <f t="shared" si="11"/>
        <v/>
      </c>
      <c r="N186" s="191" t="str">
        <f t="shared" si="11"/>
        <v/>
      </c>
      <c r="O186" s="191" t="str">
        <f t="shared" si="11"/>
        <v/>
      </c>
      <c r="P186" s="191" t="str">
        <f t="shared" si="11"/>
        <v/>
      </c>
      <c r="Q186" s="191" t="str">
        <f t="shared" si="11"/>
        <v/>
      </c>
      <c r="R186" s="184"/>
      <c r="S186" s="191" t="str">
        <f t="shared" si="12"/>
        <v/>
      </c>
      <c r="T186" s="191" t="str">
        <f t="shared" si="13"/>
        <v/>
      </c>
      <c r="U186" s="191" t="str">
        <f>IF(V161="","",IF(V161&lt;&gt;0,SUMIF($B$117:$B$132,V$170,$E$117:$E$132)/SUMIF($B$117:$B$132,$B186,$E$117:$E$132),""))</f>
        <v/>
      </c>
      <c r="V186" s="191" t="str">
        <f t="shared" si="15"/>
        <v/>
      </c>
      <c r="W186" s="191" t="str">
        <f t="shared" si="15"/>
        <v/>
      </c>
      <c r="X186" s="191" t="str">
        <f t="shared" si="15"/>
        <v/>
      </c>
      <c r="Y186" s="191" t="str">
        <f t="shared" si="15"/>
        <v/>
      </c>
      <c r="Z186" s="191" t="str">
        <f t="shared" si="15"/>
        <v/>
      </c>
      <c r="AA186" s="191" t="str">
        <f t="shared" si="15"/>
        <v/>
      </c>
      <c r="AB186" s="191" t="str">
        <f t="shared" si="15"/>
        <v/>
      </c>
      <c r="AC186" s="191" t="str">
        <f t="shared" si="15"/>
        <v/>
      </c>
      <c r="AD186" s="191" t="str">
        <f t="shared" si="15"/>
        <v/>
      </c>
      <c r="AE186" s="191" t="str">
        <f t="shared" si="15"/>
        <v/>
      </c>
      <c r="AF186" s="191" t="str">
        <f t="shared" si="15"/>
        <v/>
      </c>
      <c r="AG186" s="191" t="str">
        <f t="shared" si="15"/>
        <v/>
      </c>
      <c r="AH186" s="191" t="str">
        <f t="shared" si="15"/>
        <v/>
      </c>
      <c r="AI186" s="191" t="str">
        <f t="shared" si="15"/>
        <v/>
      </c>
      <c r="AJ186" s="191" t="str">
        <f t="shared" si="15"/>
        <v/>
      </c>
      <c r="AK186" s="191" t="str">
        <f t="shared" si="15"/>
        <v/>
      </c>
      <c r="AL186" s="191" t="str">
        <f t="shared" si="15"/>
        <v/>
      </c>
      <c r="AM186" s="191" t="str">
        <f t="shared" si="15"/>
        <v/>
      </c>
      <c r="AN186" s="191" t="str">
        <f t="shared" si="15"/>
        <v/>
      </c>
      <c r="AO186" s="191" t="str">
        <f t="shared" si="15"/>
        <v/>
      </c>
      <c r="AP186" s="191" t="str">
        <f t="shared" si="15"/>
        <v/>
      </c>
      <c r="AQ186" s="191" t="str">
        <f t="shared" si="15"/>
        <v/>
      </c>
      <c r="AR186" s="191" t="str">
        <f t="shared" si="15"/>
        <v/>
      </c>
      <c r="AS186" s="191" t="str">
        <f t="shared" si="15"/>
        <v/>
      </c>
      <c r="AT186" s="191" t="str">
        <f t="shared" si="15"/>
        <v/>
      </c>
      <c r="AU186" s="191" t="str">
        <f t="shared" si="15"/>
        <v/>
      </c>
      <c r="AV186" s="191" t="str">
        <f t="shared" si="15"/>
        <v/>
      </c>
      <c r="AW186" s="191" t="str">
        <f t="shared" si="15"/>
        <v/>
      </c>
      <c r="AX186" s="191" t="str">
        <f t="shared" si="15"/>
        <v/>
      </c>
      <c r="AY186" s="191" t="str">
        <f t="shared" si="15"/>
        <v/>
      </c>
    </row>
    <row r="187" spans="1:51"/>
    <row r="188" spans="1:51"/>
    <row r="189" spans="1:51" s="87" customFormat="1" ht="18" customHeight="1">
      <c r="A189" s="185"/>
      <c r="B189" s="323" t="s">
        <v>475</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476</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27">
      <c r="B193" s="153"/>
      <c r="C193" s="153" t="s">
        <v>469</v>
      </c>
      <c r="D193" s="33" t="s">
        <v>114</v>
      </c>
      <c r="E193" s="33" t="s">
        <v>115</v>
      </c>
      <c r="F193" s="34" t="s">
        <v>116</v>
      </c>
      <c r="G193" s="33" t="s">
        <v>117</v>
      </c>
      <c r="H193" s="33" t="s">
        <v>118</v>
      </c>
      <c r="I193" s="155"/>
      <c r="J193" s="33" t="s">
        <v>119</v>
      </c>
      <c r="K193" s="29" t="s">
        <v>120</v>
      </c>
      <c r="L193" s="29" t="s">
        <v>121</v>
      </c>
      <c r="M193" s="35" t="s">
        <v>122</v>
      </c>
      <c r="N193" s="29" t="s">
        <v>123</v>
      </c>
      <c r="O193" s="29" t="s">
        <v>124</v>
      </c>
      <c r="P193" s="29" t="s">
        <v>125</v>
      </c>
      <c r="Q193" s="29" t="s">
        <v>126</v>
      </c>
      <c r="R193" s="155"/>
      <c r="S193" s="29" t="s">
        <v>127</v>
      </c>
      <c r="T193" s="29" t="s">
        <v>127</v>
      </c>
      <c r="U193" s="29" t="s">
        <v>128</v>
      </c>
      <c r="V193" s="29" t="s">
        <v>128</v>
      </c>
      <c r="W193" s="264" t="s">
        <v>129</v>
      </c>
      <c r="X193" s="264" t="s">
        <v>129</v>
      </c>
      <c r="Y193" s="265" t="s">
        <v>130</v>
      </c>
      <c r="Z193" s="263" t="s">
        <v>130</v>
      </c>
      <c r="AA193" s="263" t="s">
        <v>131</v>
      </c>
      <c r="AB193" s="263" t="s">
        <v>131</v>
      </c>
      <c r="AC193" s="263" t="s">
        <v>132</v>
      </c>
      <c r="AD193" s="263" t="s">
        <v>132</v>
      </c>
      <c r="AE193" s="263" t="s">
        <v>133</v>
      </c>
      <c r="AF193" s="263" t="s">
        <v>133</v>
      </c>
      <c r="AG193" s="263" t="s">
        <v>134</v>
      </c>
      <c r="AH193" s="263" t="s">
        <v>134</v>
      </c>
      <c r="AI193" s="263" t="s">
        <v>135</v>
      </c>
      <c r="AJ193" s="263" t="s">
        <v>135</v>
      </c>
      <c r="AK193" s="263" t="s">
        <v>136</v>
      </c>
      <c r="AL193" s="263" t="s">
        <v>136</v>
      </c>
      <c r="AM193" s="263" t="s">
        <v>137</v>
      </c>
      <c r="AN193" s="263" t="s">
        <v>137</v>
      </c>
      <c r="AO193" s="263" t="s">
        <v>138</v>
      </c>
      <c r="AP193" s="263" t="s">
        <v>138</v>
      </c>
      <c r="AQ193" s="263" t="s">
        <v>139</v>
      </c>
      <c r="AR193" s="263" t="s">
        <v>139</v>
      </c>
      <c r="AS193" s="263" t="s">
        <v>140</v>
      </c>
      <c r="AT193" s="263" t="s">
        <v>140</v>
      </c>
      <c r="AU193" s="263" t="s">
        <v>141</v>
      </c>
      <c r="AV193" s="263" t="s">
        <v>141</v>
      </c>
      <c r="AW193" s="263" t="s">
        <v>142</v>
      </c>
      <c r="AX193" s="263" t="s">
        <v>142</v>
      </c>
      <c r="AY193" s="263" t="s">
        <v>143</v>
      </c>
    </row>
    <row r="194" spans="2:51" ht="23.45">
      <c r="B194" s="153"/>
      <c r="C194" s="153" t="s">
        <v>469</v>
      </c>
      <c r="D194" s="33" t="s">
        <v>114</v>
      </c>
      <c r="E194" s="33" t="s">
        <v>115</v>
      </c>
      <c r="F194" s="34" t="s">
        <v>116</v>
      </c>
      <c r="G194" s="33" t="s">
        <v>117</v>
      </c>
      <c r="H194" s="33" t="s">
        <v>118</v>
      </c>
      <c r="I194" s="155"/>
      <c r="J194" s="33" t="s">
        <v>119</v>
      </c>
      <c r="K194" s="29" t="s">
        <v>120</v>
      </c>
      <c r="L194" s="29" t="s">
        <v>121</v>
      </c>
      <c r="M194" s="35" t="s">
        <v>122</v>
      </c>
      <c r="N194" s="29" t="s">
        <v>123</v>
      </c>
      <c r="O194" s="29" t="s">
        <v>124</v>
      </c>
      <c r="P194" s="29" t="s">
        <v>125</v>
      </c>
      <c r="Q194" s="29" t="s">
        <v>126</v>
      </c>
      <c r="R194" s="155"/>
      <c r="S194" s="29" t="s">
        <v>127</v>
      </c>
      <c r="T194" s="29" t="s">
        <v>144</v>
      </c>
      <c r="U194" s="29" t="s">
        <v>128</v>
      </c>
      <c r="V194" s="29" t="s">
        <v>145</v>
      </c>
      <c r="W194" s="29" t="s">
        <v>146</v>
      </c>
      <c r="X194" s="29" t="s">
        <v>147</v>
      </c>
      <c r="Y194" s="29" t="s">
        <v>148</v>
      </c>
      <c r="Z194" s="29" t="s">
        <v>149</v>
      </c>
      <c r="AA194" s="29" t="s">
        <v>150</v>
      </c>
      <c r="AB194" s="29" t="s">
        <v>151</v>
      </c>
      <c r="AC194" s="29" t="s">
        <v>152</v>
      </c>
      <c r="AD194" s="29" t="s">
        <v>153</v>
      </c>
      <c r="AE194" s="29" t="s">
        <v>154</v>
      </c>
      <c r="AF194" s="29" t="s">
        <v>155</v>
      </c>
      <c r="AG194" s="29" t="s">
        <v>156</v>
      </c>
      <c r="AH194" s="29" t="s">
        <v>157</v>
      </c>
      <c r="AI194" s="29" t="s">
        <v>158</v>
      </c>
      <c r="AJ194" s="29" t="s">
        <v>159</v>
      </c>
      <c r="AK194" s="29" t="s">
        <v>160</v>
      </c>
      <c r="AL194" s="29" t="s">
        <v>161</v>
      </c>
      <c r="AM194" s="29" t="s">
        <v>162</v>
      </c>
      <c r="AN194" s="29" t="s">
        <v>163</v>
      </c>
      <c r="AO194" s="29" t="s">
        <v>164</v>
      </c>
      <c r="AP194" s="29" t="s">
        <v>165</v>
      </c>
      <c r="AQ194" s="29" t="s">
        <v>166</v>
      </c>
      <c r="AR194" s="29" t="s">
        <v>167</v>
      </c>
      <c r="AS194" s="29" t="s">
        <v>168</v>
      </c>
      <c r="AT194" s="29" t="s">
        <v>169</v>
      </c>
      <c r="AU194" s="29" t="s">
        <v>170</v>
      </c>
      <c r="AV194" s="29" t="s">
        <v>171</v>
      </c>
      <c r="AW194" s="29" t="s">
        <v>172</v>
      </c>
      <c r="AX194" s="29" t="s">
        <v>173</v>
      </c>
      <c r="AY194" s="29" t="s">
        <v>174</v>
      </c>
    </row>
    <row r="195" spans="2:51" ht="35.1">
      <c r="B195" s="153" t="s">
        <v>473</v>
      </c>
      <c r="C195" s="153"/>
      <c r="D195" s="154" t="s">
        <v>423</v>
      </c>
      <c r="E195" s="153" t="s">
        <v>428</v>
      </c>
      <c r="F195" s="153" t="s">
        <v>431</v>
      </c>
      <c r="G195" s="153" t="s">
        <v>432</v>
      </c>
      <c r="H195" s="153" t="s">
        <v>433</v>
      </c>
      <c r="I195" s="155"/>
      <c r="J195" s="153" t="s">
        <v>433</v>
      </c>
      <c r="K195" s="153" t="s">
        <v>434</v>
      </c>
      <c r="L195" s="153" t="s">
        <v>435</v>
      </c>
      <c r="M195" s="153" t="s">
        <v>436</v>
      </c>
      <c r="N195" s="153" t="s">
        <v>437</v>
      </c>
      <c r="O195" s="153" t="s">
        <v>438</v>
      </c>
      <c r="P195" s="153" t="s">
        <v>439</v>
      </c>
      <c r="Q195" s="153" t="s">
        <v>440</v>
      </c>
      <c r="R195" s="155"/>
      <c r="S195" s="153" t="s">
        <v>441</v>
      </c>
      <c r="T195" s="153" t="s">
        <v>441</v>
      </c>
      <c r="U195" s="153" t="s">
        <v>442</v>
      </c>
      <c r="V195" s="153" t="s">
        <v>442</v>
      </c>
      <c r="W195" s="153" t="s">
        <v>443</v>
      </c>
      <c r="X195" s="153" t="s">
        <v>443</v>
      </c>
      <c r="Y195" s="153" t="s">
        <v>444</v>
      </c>
      <c r="Z195" s="153" t="s">
        <v>444</v>
      </c>
      <c r="AA195" s="153" t="s">
        <v>446</v>
      </c>
      <c r="AB195" s="153" t="s">
        <v>446</v>
      </c>
      <c r="AC195" s="153" t="s">
        <v>447</v>
      </c>
      <c r="AD195" s="153" t="s">
        <v>447</v>
      </c>
      <c r="AE195" s="153" t="s">
        <v>448</v>
      </c>
      <c r="AF195" s="153" t="s">
        <v>448</v>
      </c>
      <c r="AG195" s="153" t="s">
        <v>449</v>
      </c>
      <c r="AH195" s="153" t="s">
        <v>449</v>
      </c>
      <c r="AI195" s="153" t="s">
        <v>450</v>
      </c>
      <c r="AJ195" s="153" t="s">
        <v>450</v>
      </c>
      <c r="AK195" s="153" t="s">
        <v>451</v>
      </c>
      <c r="AL195" s="153" t="s">
        <v>451</v>
      </c>
      <c r="AM195" s="153" t="s">
        <v>452</v>
      </c>
      <c r="AN195" s="153" t="s">
        <v>452</v>
      </c>
      <c r="AO195" s="153" t="s">
        <v>453</v>
      </c>
      <c r="AP195" s="153" t="s">
        <v>453</v>
      </c>
      <c r="AQ195" s="153" t="s">
        <v>454</v>
      </c>
      <c r="AR195" s="153" t="s">
        <v>454</v>
      </c>
      <c r="AS195" s="153" t="s">
        <v>455</v>
      </c>
      <c r="AT195" s="153" t="s">
        <v>455</v>
      </c>
      <c r="AU195" s="153" t="s">
        <v>456</v>
      </c>
      <c r="AV195" s="153" t="s">
        <v>456</v>
      </c>
      <c r="AW195" s="153" t="s">
        <v>457</v>
      </c>
      <c r="AX195" s="153" t="s">
        <v>457</v>
      </c>
      <c r="AY195" s="153" t="s">
        <v>458</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f t="shared" ref="X203:AY203" si="49">IFERROR(X153*X178,"")</f>
        <v>1641864053.1031199</v>
      </c>
      <c r="Y203" s="178">
        <f t="shared" si="49"/>
        <v>813118979.21284783</v>
      </c>
      <c r="Z203" s="178">
        <f t="shared" si="49"/>
        <v>813118979.21284783</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f t="shared" si="51"/>
        <v>1005678687.8098401</v>
      </c>
      <c r="Z204" s="178">
        <f t="shared" si="51"/>
        <v>1005678687.8098401</v>
      </c>
      <c r="AA204" s="178">
        <f t="shared" si="51"/>
        <v>1783425121.4244404</v>
      </c>
      <c r="AB204" s="178">
        <f t="shared" si="51"/>
        <v>1783425121.4244404</v>
      </c>
      <c r="AC204" s="178">
        <f t="shared" si="51"/>
        <v>804967558.79111099</v>
      </c>
      <c r="AD204" s="178">
        <f t="shared" si="51"/>
        <v>804967558.79111099</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f t="shared" si="53"/>
        <v>1017060593.5242</v>
      </c>
      <c r="AD205" s="178">
        <f t="shared" si="53"/>
        <v>1017060593.5242</v>
      </c>
      <c r="AE205" s="178">
        <f t="shared" si="53"/>
        <v>1728607625.4595497</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477</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478</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69"/>
      <c r="D217" s="471" t="s">
        <v>106</v>
      </c>
      <c r="E217" s="472"/>
      <c r="F217" s="472"/>
      <c r="G217" s="472"/>
      <c r="H217" s="472"/>
      <c r="I217" s="472"/>
      <c r="J217" s="472"/>
      <c r="K217" s="472"/>
      <c r="L217" s="472"/>
      <c r="M217" s="472"/>
      <c r="N217" s="472"/>
      <c r="O217" s="235" t="s">
        <v>107</v>
      </c>
      <c r="P217" s="239"/>
      <c r="Q217" s="239"/>
      <c r="R217" s="155"/>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40"/>
    </row>
    <row r="218" spans="1:51" s="87" customFormat="1" ht="21" customHeight="1">
      <c r="B218" s="172"/>
      <c r="C218" s="470"/>
      <c r="D218" s="473" t="s">
        <v>108</v>
      </c>
      <c r="E218" s="474"/>
      <c r="F218" s="474"/>
      <c r="G218" s="474"/>
      <c r="H218" s="474"/>
      <c r="I218" s="474"/>
      <c r="J218" s="474"/>
      <c r="K218" s="474"/>
      <c r="L218" s="474"/>
      <c r="M218" s="474"/>
      <c r="N218" s="474"/>
      <c r="O218" s="236" t="s">
        <v>109</v>
      </c>
      <c r="P218" s="237"/>
      <c r="Q218" s="237"/>
      <c r="R218" s="155"/>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8"/>
    </row>
    <row r="219" spans="1:51" ht="42.75" customHeight="1">
      <c r="C219" s="153" t="s">
        <v>469</v>
      </c>
      <c r="D219" s="33" t="s">
        <v>114</v>
      </c>
      <c r="E219" s="33" t="s">
        <v>115</v>
      </c>
      <c r="F219" s="33" t="s">
        <v>116</v>
      </c>
      <c r="G219" s="33" t="s">
        <v>117</v>
      </c>
      <c r="H219" s="33" t="s">
        <v>118</v>
      </c>
      <c r="I219" s="155"/>
      <c r="J219" s="33" t="s">
        <v>119</v>
      </c>
      <c r="K219" s="33" t="s">
        <v>120</v>
      </c>
      <c r="L219" s="33" t="s">
        <v>121</v>
      </c>
      <c r="M219" s="33" t="s">
        <v>122</v>
      </c>
      <c r="N219" s="33" t="s">
        <v>123</v>
      </c>
      <c r="O219" s="33" t="s">
        <v>124</v>
      </c>
      <c r="P219" s="33" t="s">
        <v>125</v>
      </c>
      <c r="Q219" s="33" t="s">
        <v>126</v>
      </c>
      <c r="R219" s="155"/>
      <c r="S219" s="29" t="s">
        <v>479</v>
      </c>
      <c r="T219" s="29" t="s">
        <v>127</v>
      </c>
      <c r="U219" s="29" t="s">
        <v>128</v>
      </c>
      <c r="V219" s="29" t="s">
        <v>128</v>
      </c>
      <c r="W219" s="264" t="s">
        <v>129</v>
      </c>
      <c r="X219" s="264" t="s">
        <v>129</v>
      </c>
      <c r="Y219" s="265" t="s">
        <v>130</v>
      </c>
      <c r="Z219" s="263" t="s">
        <v>130</v>
      </c>
      <c r="AA219" s="263" t="s">
        <v>131</v>
      </c>
      <c r="AB219" s="263" t="s">
        <v>131</v>
      </c>
      <c r="AC219" s="263" t="s">
        <v>132</v>
      </c>
      <c r="AD219" s="263" t="s">
        <v>132</v>
      </c>
      <c r="AE219" s="263" t="s">
        <v>133</v>
      </c>
      <c r="AF219" s="263" t="s">
        <v>133</v>
      </c>
      <c r="AG219" s="263" t="s">
        <v>134</v>
      </c>
      <c r="AH219" s="263" t="s">
        <v>134</v>
      </c>
      <c r="AI219" s="263" t="s">
        <v>135</v>
      </c>
      <c r="AJ219" s="263" t="s">
        <v>135</v>
      </c>
      <c r="AK219" s="263" t="s">
        <v>136</v>
      </c>
      <c r="AL219" s="263" t="s">
        <v>136</v>
      </c>
      <c r="AM219" s="263" t="s">
        <v>137</v>
      </c>
      <c r="AN219" s="263" t="s">
        <v>137</v>
      </c>
      <c r="AO219" s="263" t="s">
        <v>138</v>
      </c>
      <c r="AP219" s="263" t="s">
        <v>138</v>
      </c>
      <c r="AQ219" s="263" t="s">
        <v>139</v>
      </c>
      <c r="AR219" s="263" t="s">
        <v>139</v>
      </c>
      <c r="AS219" s="263" t="s">
        <v>140</v>
      </c>
      <c r="AT219" s="263" t="s">
        <v>140</v>
      </c>
      <c r="AU219" s="263" t="s">
        <v>141</v>
      </c>
      <c r="AV219" s="263" t="s">
        <v>141</v>
      </c>
      <c r="AW219" s="263" t="s">
        <v>142</v>
      </c>
      <c r="AX219" s="263" t="s">
        <v>142</v>
      </c>
      <c r="AY219" s="263" t="s">
        <v>143</v>
      </c>
    </row>
    <row r="220" spans="1:51" ht="42.75" customHeight="1">
      <c r="C220" s="153" t="s">
        <v>469</v>
      </c>
      <c r="D220" s="33" t="s">
        <v>114</v>
      </c>
      <c r="E220" s="33" t="s">
        <v>115</v>
      </c>
      <c r="F220" s="33" t="s">
        <v>116</v>
      </c>
      <c r="G220" s="33" t="s">
        <v>117</v>
      </c>
      <c r="H220" s="33" t="s">
        <v>118</v>
      </c>
      <c r="I220" s="155"/>
      <c r="J220" s="33" t="s">
        <v>119</v>
      </c>
      <c r="K220" s="33" t="s">
        <v>120</v>
      </c>
      <c r="L220" s="33" t="s">
        <v>121</v>
      </c>
      <c r="M220" s="33" t="s">
        <v>122</v>
      </c>
      <c r="N220" s="33" t="s">
        <v>123</v>
      </c>
      <c r="O220" s="33" t="s">
        <v>124</v>
      </c>
      <c r="P220" s="33" t="s">
        <v>125</v>
      </c>
      <c r="Q220" s="33" t="s">
        <v>126</v>
      </c>
      <c r="R220" s="155"/>
      <c r="S220" s="29" t="s">
        <v>479</v>
      </c>
      <c r="T220" s="29" t="s">
        <v>144</v>
      </c>
      <c r="U220" s="29" t="s">
        <v>128</v>
      </c>
      <c r="V220" s="29" t="s">
        <v>145</v>
      </c>
      <c r="W220" s="29" t="s">
        <v>146</v>
      </c>
      <c r="X220" s="29" t="s">
        <v>147</v>
      </c>
      <c r="Y220" s="29" t="s">
        <v>148</v>
      </c>
      <c r="Z220" s="29" t="s">
        <v>149</v>
      </c>
      <c r="AA220" s="29" t="s">
        <v>150</v>
      </c>
      <c r="AB220" s="29" t="s">
        <v>151</v>
      </c>
      <c r="AC220" s="29" t="s">
        <v>152</v>
      </c>
      <c r="AD220" s="29" t="s">
        <v>153</v>
      </c>
      <c r="AE220" s="29" t="s">
        <v>154</v>
      </c>
      <c r="AF220" s="29" t="s">
        <v>155</v>
      </c>
      <c r="AG220" s="29" t="s">
        <v>156</v>
      </c>
      <c r="AH220" s="29" t="s">
        <v>157</v>
      </c>
      <c r="AI220" s="29" t="s">
        <v>158</v>
      </c>
      <c r="AJ220" s="29" t="s">
        <v>159</v>
      </c>
      <c r="AK220" s="29" t="s">
        <v>160</v>
      </c>
      <c r="AL220" s="29" t="s">
        <v>161</v>
      </c>
      <c r="AM220" s="29" t="s">
        <v>162</v>
      </c>
      <c r="AN220" s="29" t="s">
        <v>163</v>
      </c>
      <c r="AO220" s="29" t="s">
        <v>164</v>
      </c>
      <c r="AP220" s="29" t="s">
        <v>165</v>
      </c>
      <c r="AQ220" s="29" t="s">
        <v>166</v>
      </c>
      <c r="AR220" s="29" t="s">
        <v>167</v>
      </c>
      <c r="AS220" s="29" t="s">
        <v>168</v>
      </c>
      <c r="AT220" s="29" t="s">
        <v>169</v>
      </c>
      <c r="AU220" s="29" t="s">
        <v>170</v>
      </c>
      <c r="AV220" s="29" t="s">
        <v>171</v>
      </c>
      <c r="AW220" s="29" t="s">
        <v>172</v>
      </c>
      <c r="AX220" s="29" t="s">
        <v>173</v>
      </c>
      <c r="AY220" s="29" t="s">
        <v>174</v>
      </c>
    </row>
    <row r="221" spans="1:51" ht="31.5" customHeight="1">
      <c r="C221" s="153" t="s">
        <v>480</v>
      </c>
      <c r="D221" s="200" t="s">
        <v>423</v>
      </c>
      <c r="E221" s="201" t="s">
        <v>428</v>
      </c>
      <c r="F221" s="201" t="s">
        <v>431</v>
      </c>
      <c r="G221" s="201" t="s">
        <v>432</v>
      </c>
      <c r="H221" s="153" t="s">
        <v>433</v>
      </c>
      <c r="I221" s="155"/>
      <c r="J221" s="153" t="s">
        <v>433</v>
      </c>
      <c r="K221" s="201" t="s">
        <v>434</v>
      </c>
      <c r="L221" s="201" t="s">
        <v>435</v>
      </c>
      <c r="M221" s="201" t="s">
        <v>436</v>
      </c>
      <c r="N221" s="201" t="s">
        <v>437</v>
      </c>
      <c r="O221" s="201" t="s">
        <v>438</v>
      </c>
      <c r="P221" s="201" t="s">
        <v>439</v>
      </c>
      <c r="Q221" s="201" t="s">
        <v>440</v>
      </c>
      <c r="R221" s="155"/>
      <c r="S221" s="201" t="s">
        <v>441</v>
      </c>
      <c r="T221" s="201" t="s">
        <v>441</v>
      </c>
      <c r="U221" s="201" t="s">
        <v>442</v>
      </c>
      <c r="V221" s="201" t="s">
        <v>442</v>
      </c>
      <c r="W221" s="201" t="s">
        <v>443</v>
      </c>
      <c r="X221" s="153" t="s">
        <v>443</v>
      </c>
      <c r="Y221" s="153" t="s">
        <v>444</v>
      </c>
      <c r="Z221" s="153" t="s">
        <v>444</v>
      </c>
      <c r="AA221" s="153" t="s">
        <v>446</v>
      </c>
      <c r="AB221" s="153" t="s">
        <v>446</v>
      </c>
      <c r="AC221" s="153" t="s">
        <v>447</v>
      </c>
      <c r="AD221" s="153" t="s">
        <v>447</v>
      </c>
      <c r="AE221" s="153" t="s">
        <v>448</v>
      </c>
      <c r="AF221" s="153" t="s">
        <v>448</v>
      </c>
      <c r="AG221" s="153" t="s">
        <v>449</v>
      </c>
      <c r="AH221" s="153" t="s">
        <v>449</v>
      </c>
      <c r="AI221" s="153" t="s">
        <v>450</v>
      </c>
      <c r="AJ221" s="153" t="s">
        <v>450</v>
      </c>
      <c r="AK221" s="153" t="s">
        <v>451</v>
      </c>
      <c r="AL221" s="153" t="s">
        <v>451</v>
      </c>
      <c r="AM221" s="153" t="s">
        <v>452</v>
      </c>
      <c r="AN221" s="153" t="s">
        <v>452</v>
      </c>
      <c r="AO221" s="153" t="s">
        <v>453</v>
      </c>
      <c r="AP221" s="153" t="s">
        <v>453</v>
      </c>
      <c r="AQ221" s="153" t="s">
        <v>454</v>
      </c>
      <c r="AR221" s="153" t="s">
        <v>454</v>
      </c>
      <c r="AS221" s="153" t="s">
        <v>455</v>
      </c>
      <c r="AT221" s="153" t="s">
        <v>455</v>
      </c>
      <c r="AU221" s="153" t="s">
        <v>456</v>
      </c>
      <c r="AV221" s="153" t="s">
        <v>456</v>
      </c>
      <c r="AW221" s="153" t="s">
        <v>457</v>
      </c>
      <c r="AX221" s="153" t="s">
        <v>457</v>
      </c>
      <c r="AY221" s="153" t="s">
        <v>458</v>
      </c>
    </row>
    <row r="222" spans="1:51" ht="56.25" customHeight="1">
      <c r="C222" s="156" t="s">
        <v>481</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1641864053.1031199</v>
      </c>
      <c r="Y222" s="163">
        <f t="shared" si="68"/>
        <v>1818797667.0226879</v>
      </c>
      <c r="Z222" s="163">
        <f t="shared" si="68"/>
        <v>1818797667.0226879</v>
      </c>
      <c r="AA222" s="163">
        <f t="shared" si="68"/>
        <v>1783425121.4244404</v>
      </c>
      <c r="AB222" s="163">
        <f t="shared" si="68"/>
        <v>1783425121.4244404</v>
      </c>
      <c r="AC222" s="163">
        <f t="shared" si="68"/>
        <v>1822028152.315311</v>
      </c>
      <c r="AD222" s="163">
        <f t="shared" si="68"/>
        <v>1822028152.315311</v>
      </c>
      <c r="AE222" s="163">
        <f t="shared" si="68"/>
        <v>1728607625.4595497</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415</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f>IF('3f WHD'!AE$13&lt;&gt;"",SUMIF($K$45:$K$108,"="&amp;X$221,$G$45:$G$108)+SUMIF($J$45:$J$108,"="&amp;X$221,$G$45:$G$108),"")</f>
        <v>257227381</v>
      </c>
      <c r="Y223" s="163">
        <f>IF('3f WHD'!AF$13&lt;&gt;"",SUMIF($K$45:$K$108,"="&amp;Y$221,$G$45:$G$108)+SUMIF($J$45:$J$108,"="&amp;Y$221,$G$45:$G$108),"")</f>
        <v>254680971</v>
      </c>
      <c r="Z223" s="163">
        <f>IF('3f WHD'!AG$13&lt;&gt;"",SUMIF($K$45:$K$108,"="&amp;Z$221,$G$45:$G$108)+SUMIF($J$45:$J$108,"="&amp;Z$221,$G$45:$G$108),"")</f>
        <v>254680971</v>
      </c>
      <c r="AA223" s="163">
        <f>IF('3f WHD'!AH$13&lt;&gt;"",SUMIF($K$45:$K$108,"="&amp;AA$221,$G$45:$G$108)+SUMIF($J$45:$J$108,"="&amp;AA$221,$G$45:$G$108),"")</f>
        <v>253165998</v>
      </c>
      <c r="AB223" s="163">
        <f>IF('3f WHD'!AI$13&lt;&gt;"",SUMIF($K$45:$K$108,"="&amp;AB$221,$G$45:$G$108)+SUMIF($J$45:$J$108,"="&amp;AB$221,$G$45:$G$108),"")</f>
        <v>253165998</v>
      </c>
      <c r="AC223" s="163">
        <f>IF('3f WHD'!AJ$13&lt;&gt;"",SUMIF($K$45:$K$108,"="&amp;AC$221,$G$45:$G$108)+SUMIF($J$45:$J$108,"="&amp;AC$221,$G$45:$G$108),"")</f>
        <v>252407036</v>
      </c>
      <c r="AD223" s="163">
        <f>IF('3f WHD'!AK$13&lt;&gt;"",SUMIF($K$45:$K$108,"="&amp;AD$221,$G$45:$G$108)+SUMIF($J$45:$J$108,"="&amp;AD$221,$G$45:$G$108),"")</f>
        <v>252407036</v>
      </c>
      <c r="AE223" s="163">
        <f>IF('3f WHD'!AL$13&lt;&gt;"",SUMIF($K$45:$K$108,"="&amp;AE$221,$G$45:$G$108)+SUMIF($J$45:$J$108,"="&amp;AE$221,$G$45:$G$108),"")</f>
        <v>253841346</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5" customHeight="1">
      <c r="C224" s="156" t="s">
        <v>482</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f>IF('3f WHD'!AE$13&lt;&gt;"",SUMIF($K$45:$K$108,"="&amp;X$221,$H$45:$H$108)+SUMIF($J$45:$J$108,"="&amp;X$221,$H$45:$H$108),"")</f>
        <v>14380210.613494007</v>
      </c>
      <c r="Y224" s="163">
        <f>IF('3f WHD'!AF$13&lt;&gt;"",SUMIF($K$45:$K$108,"="&amp;Y$221,$H$45:$H$108)+SUMIF($J$45:$J$108,"="&amp;Y$221,$H$45:$H$108),"")</f>
        <v>7190105.3067470035</v>
      </c>
      <c r="Z224" s="163">
        <f>IF('3f WHD'!AG$13&lt;&gt;"",SUMIF($K$45:$K$108,"="&amp;Z$221,$H$45:$H$108)+SUMIF($J$45:$J$108,"="&amp;Z$221,$H$45:$H$108),"")</f>
        <v>7190105.3067470035</v>
      </c>
      <c r="AA224" s="163">
        <f>IF('3f WHD'!AH$13&lt;&gt;"",SUMIF($K$45:$K$108,"="&amp;AA$221,$H$45:$H$108)+SUMIF($J$45:$J$108,"="&amp;AA$221,$H$45:$H$108),"")</f>
        <v>0</v>
      </c>
      <c r="AB224" s="163">
        <f>IF('3f WHD'!AI$13&lt;&gt;"",SUMIF($K$45:$K$108,"="&amp;AB$221,$H$45:$H$108)+SUMIF($J$45:$J$108,"="&amp;AB$221,$H$45:$H$108),"")</f>
        <v>0</v>
      </c>
      <c r="AC224" s="163">
        <f>IF('3f WHD'!AJ$13&lt;&gt;"",SUMIF($K$45:$K$108,"="&amp;AC$221,$H$45:$H$108)+SUMIF($J$45:$J$108,"="&amp;AC$221,$H$45:$H$108),"")</f>
        <v>0</v>
      </c>
      <c r="AD224" s="163">
        <f>IF('3f WHD'!AK$13&lt;&gt;"",SUMIF($K$45:$K$108,"="&amp;AD$221,$H$45:$H$108)+SUMIF($J$45:$J$108,"="&amp;AD$221,$H$45:$H$108),"")</f>
        <v>0</v>
      </c>
      <c r="AE224" s="163">
        <f>IF('3f WHD'!AL$13&lt;&gt;"",SUMIF($K$45:$K$108,"="&amp;AE$221,$H$45:$H$108)+SUMIF($J$45:$J$108,"="&amp;AE$221,$H$45:$H$108),"")</f>
        <v>0</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5" customHeight="1">
      <c r="C225" s="156" t="s">
        <v>483</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f>IF('3f WHD'!AE$13&lt;&gt;"",SUMIF($K$45:$K$108,"="&amp;X$221,$I$45:$I$108)+SUMIF($J$45:$J$108,"="&amp;X$221,$I$45:$I$108),"")</f>
        <v>9404573</v>
      </c>
      <c r="Y225" s="163">
        <f>IF('3f WHD'!AF$13&lt;&gt;"",SUMIF($K$45:$K$108,"="&amp;Y$221,$I$45:$I$108)+SUMIF($J$45:$J$108,"="&amp;Y$221,$I$45:$I$108),"")</f>
        <v>9400038</v>
      </c>
      <c r="Z225" s="163">
        <f>IF('3f WHD'!AG$13&lt;&gt;"",SUMIF($K$45:$K$108,"="&amp;Z$221,$I$45:$I$108)+SUMIF($J$45:$J$108,"="&amp;Z$221,$I$45:$I$108),"")</f>
        <v>9400038</v>
      </c>
      <c r="AA225" s="163">
        <f>IF('3f WHD'!AH$13&lt;&gt;"",SUMIF($K$45:$K$108,"="&amp;AA$221,$I$45:$I$108)+SUMIF($J$45:$J$108,"="&amp;AA$221,$I$45:$I$108),"")</f>
        <v>9417916</v>
      </c>
      <c r="AB225" s="163">
        <f>IF('3f WHD'!AI$13&lt;&gt;"",SUMIF($K$45:$K$108,"="&amp;AB$221,$I$45:$I$108)+SUMIF($J$45:$J$108,"="&amp;AB$221,$I$45:$I$108),"")</f>
        <v>9417916</v>
      </c>
      <c r="AC225" s="163">
        <f>IF('3f WHD'!AJ$13&lt;&gt;"",SUMIF($K$45:$K$108,"="&amp;AC$221,$I$45:$I$108)+SUMIF($J$45:$J$108,"="&amp;AC$221,$I$45:$I$108),"")</f>
        <v>10529633</v>
      </c>
      <c r="AD225" s="163">
        <f>IF('3f WHD'!AK$13&lt;&gt;"",SUMIF($K$45:$K$108,"="&amp;AD$221,$I$45:$I$108)+SUMIF($J$45:$J$108,"="&amp;AD$221,$I$45:$I$108),"")</f>
        <v>10529633</v>
      </c>
      <c r="AE225" s="163">
        <f>IF('3f WHD'!AL$13&lt;&gt;"",SUMIF($K$45:$K$108,"="&amp;AE$221,$I$45:$I$108)+SUMIF($J$45:$J$108,"="&amp;AE$221,$I$45:$I$108),"")</f>
        <v>11786550</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484</v>
      </c>
      <c r="D228" s="199">
        <f>IFERROR(D222/(D223-D224-D225),"-")</f>
        <v>3.86178509945083</v>
      </c>
      <c r="E228" s="199">
        <f t="shared" ref="E228:Q228" si="69">IFERROR(E222/(E223-E224-E225),"-")</f>
        <v>4.3798119791184789</v>
      </c>
      <c r="F228" s="199">
        <f t="shared" si="69"/>
        <v>4.6943384228877969</v>
      </c>
      <c r="G228" s="199">
        <f t="shared" si="69"/>
        <v>5.0898553557427864</v>
      </c>
      <c r="H228" s="199">
        <f t="shared" si="69"/>
        <v>5.2170245185345925</v>
      </c>
      <c r="I228" s="164"/>
      <c r="J228" s="199">
        <f t="shared" si="69"/>
        <v>5.2170245185345925</v>
      </c>
      <c r="K228" s="199">
        <f t="shared" si="69"/>
        <v>5.4382114342696974</v>
      </c>
      <c r="L228" s="199">
        <f t="shared" si="69"/>
        <v>5.6660086487823103</v>
      </c>
      <c r="M228" s="199">
        <f t="shared" si="69"/>
        <v>5.9299995528126548</v>
      </c>
      <c r="N228" s="199">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f t="shared" si="70"/>
        <v>7.0332667280287327</v>
      </c>
      <c r="Y228" s="171">
        <f t="shared" si="70"/>
        <v>7.6390917056492249</v>
      </c>
      <c r="Z228" s="171">
        <f t="shared" si="70"/>
        <v>7.6390917056492249</v>
      </c>
      <c r="AA228" s="171">
        <f t="shared" si="70"/>
        <v>7.3166734556066801</v>
      </c>
      <c r="AB228" s="171">
        <f t="shared" si="70"/>
        <v>7.3166734556066801</v>
      </c>
      <c r="AC228" s="171">
        <f t="shared" si="70"/>
        <v>7.5328580913997616</v>
      </c>
      <c r="AD228" s="171">
        <f t="shared" si="70"/>
        <v>7.5328580913997616</v>
      </c>
      <c r="AE228" s="171">
        <f t="shared" si="70"/>
        <v>7.1413896936772518</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1"/>
    </row>
    <row r="230" spans="3:51"/>
    <row r="231" spans="3:51"/>
  </sheetData>
  <mergeCells count="4">
    <mergeCell ref="B3:O3"/>
    <mergeCell ref="C217:C218"/>
    <mergeCell ref="D217:N217"/>
    <mergeCell ref="D218:N218"/>
  </mergeCells>
  <phoneticPr fontId="187"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58" width="15.625" customWidth="1"/>
    <col min="59" max="16384" width="9.2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485</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56" t="s">
        <v>486</v>
      </c>
      <c r="C3" s="356"/>
      <c r="D3" s="356"/>
      <c r="E3" s="356"/>
      <c r="F3" s="356"/>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43" t="s">
        <v>51</v>
      </c>
      <c r="C6" s="400" t="s">
        <v>67</v>
      </c>
      <c r="D6" s="401" t="s">
        <v>300</v>
      </c>
      <c r="E6" s="400" t="s">
        <v>105</v>
      </c>
      <c r="F6" s="360"/>
      <c r="G6" s="28"/>
      <c r="H6" s="374" t="s">
        <v>106</v>
      </c>
      <c r="I6" s="375"/>
      <c r="J6" s="375"/>
      <c r="K6" s="375"/>
      <c r="L6" s="375"/>
      <c r="M6" s="375"/>
      <c r="N6" s="375"/>
      <c r="O6" s="376"/>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43"/>
      <c r="C7" s="400"/>
      <c r="D7" s="401"/>
      <c r="E7" s="400"/>
      <c r="F7" s="360"/>
      <c r="G7" s="28"/>
      <c r="H7" s="344" t="s">
        <v>108</v>
      </c>
      <c r="I7" s="345"/>
      <c r="J7" s="345"/>
      <c r="K7" s="345"/>
      <c r="L7" s="345"/>
      <c r="M7" s="345"/>
      <c r="N7" s="345"/>
      <c r="O7" s="346"/>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43"/>
      <c r="C8" s="400"/>
      <c r="D8" s="401"/>
      <c r="E8" s="400"/>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43"/>
      <c r="C9" s="400"/>
      <c r="D9" s="401"/>
      <c r="E9" s="400"/>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30" customHeight="1">
      <c r="A10" s="14"/>
      <c r="B10" s="343"/>
      <c r="C10" s="400"/>
      <c r="D10" s="401"/>
      <c r="E10" s="400"/>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43"/>
      <c r="C11" s="400"/>
      <c r="D11" s="401"/>
      <c r="E11" s="400"/>
      <c r="F11" s="54" t="s">
        <v>487</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234</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ht="13.5">
      <c r="A12" s="14"/>
      <c r="B12" s="385" t="s">
        <v>79</v>
      </c>
      <c r="C12" s="386"/>
      <c r="D12" s="386"/>
      <c r="E12" s="386"/>
      <c r="F12" s="386"/>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3.5">
      <c r="A13" s="55"/>
      <c r="B13" s="26" t="s">
        <v>488</v>
      </c>
      <c r="C13" s="26"/>
      <c r="D13" s="202" t="s">
        <v>365</v>
      </c>
      <c r="E13" s="3" t="s">
        <v>489</v>
      </c>
      <c r="F13" s="483"/>
      <c r="G13" s="28"/>
      <c r="H13" s="477"/>
      <c r="I13" s="478"/>
      <c r="J13" s="478"/>
      <c r="K13" s="478"/>
      <c r="L13" s="478"/>
      <c r="M13" s="478"/>
      <c r="N13" s="478"/>
      <c r="O13" s="479"/>
      <c r="P13" s="28"/>
      <c r="Q13" s="477"/>
      <c r="R13" s="478"/>
      <c r="S13" s="478"/>
      <c r="T13" s="478"/>
      <c r="U13" s="478"/>
      <c r="V13" s="478"/>
      <c r="W13" s="479"/>
      <c r="X13" s="217">
        <v>0.57599999999999996</v>
      </c>
      <c r="Y13" s="28"/>
      <c r="Z13" s="248">
        <v>0.57599999999999996</v>
      </c>
      <c r="AA13" s="248">
        <v>0.57599999999999996</v>
      </c>
      <c r="AB13" s="209">
        <v>0.122</v>
      </c>
      <c r="AC13" s="209">
        <v>0.122</v>
      </c>
      <c r="AD13" s="209">
        <v>0.122</v>
      </c>
      <c r="AE13" s="209">
        <v>0.122</v>
      </c>
      <c r="AF13" s="209">
        <v>0.105</v>
      </c>
      <c r="AG13" s="209">
        <v>0.105</v>
      </c>
      <c r="AH13" s="209">
        <v>0.105</v>
      </c>
      <c r="AI13" s="209">
        <v>0.105</v>
      </c>
      <c r="AJ13" s="209">
        <v>0.82099999999999995</v>
      </c>
      <c r="AK13" s="209">
        <v>0.82099999999999995</v>
      </c>
      <c r="AL13" s="209">
        <v>0.82099999999999995</v>
      </c>
      <c r="AM13" s="209"/>
      <c r="AN13" s="209"/>
      <c r="AO13" s="209"/>
      <c r="AP13" s="209"/>
      <c r="AQ13" s="209"/>
      <c r="AR13" s="209"/>
      <c r="AS13" s="209"/>
      <c r="AT13" s="209"/>
      <c r="AU13" s="209"/>
      <c r="AV13" s="209"/>
      <c r="AW13" s="209"/>
      <c r="AX13" s="209"/>
      <c r="AY13" s="209"/>
      <c r="AZ13" s="209"/>
      <c r="BA13" s="209"/>
      <c r="BB13" s="209"/>
      <c r="BC13" s="209"/>
      <c r="BD13" s="209"/>
      <c r="BE13" s="209"/>
      <c r="BF13" s="209"/>
    </row>
    <row r="14" spans="1:58" s="4" customFormat="1" ht="28.5" customHeight="1">
      <c r="A14" s="55"/>
      <c r="B14" s="26" t="s">
        <v>490</v>
      </c>
      <c r="C14" s="220" t="s">
        <v>491</v>
      </c>
      <c r="D14" s="202" t="s">
        <v>365</v>
      </c>
      <c r="E14" s="3" t="s">
        <v>489</v>
      </c>
      <c r="F14" s="484"/>
      <c r="G14" s="28"/>
      <c r="H14" s="480"/>
      <c r="I14" s="481"/>
      <c r="J14" s="481"/>
      <c r="K14" s="481"/>
      <c r="L14" s="481"/>
      <c r="M14" s="481"/>
      <c r="N14" s="481"/>
      <c r="O14" s="482"/>
      <c r="P14" s="28"/>
      <c r="Q14" s="480"/>
      <c r="R14" s="481"/>
      <c r="S14" s="481"/>
      <c r="T14" s="481"/>
      <c r="U14" s="481"/>
      <c r="V14" s="481"/>
      <c r="W14" s="482"/>
      <c r="X14" s="217">
        <v>0.48399999999999999</v>
      </c>
      <c r="Y14" s="28"/>
      <c r="Z14" s="248">
        <v>0.48399999999999999</v>
      </c>
      <c r="AA14" s="248">
        <v>0.48399999999999999</v>
      </c>
      <c r="AB14" s="293"/>
      <c r="AC14" s="475"/>
      <c r="AD14" s="476"/>
      <c r="AE14" s="475"/>
      <c r="AF14" s="476"/>
      <c r="AG14" s="475"/>
      <c r="AH14" s="476"/>
      <c r="AI14" s="475"/>
      <c r="AJ14" s="476"/>
      <c r="AK14" s="475"/>
      <c r="AL14" s="476"/>
      <c r="AM14" s="475"/>
      <c r="AN14" s="476"/>
      <c r="AO14" s="475"/>
      <c r="AP14" s="476"/>
      <c r="AQ14" s="475"/>
      <c r="AR14" s="476"/>
      <c r="AS14" s="475"/>
      <c r="AT14" s="476"/>
      <c r="AU14" s="475"/>
      <c r="AV14" s="476"/>
      <c r="AW14" s="475"/>
      <c r="AX14" s="476"/>
      <c r="AY14" s="475"/>
      <c r="AZ14" s="476"/>
      <c r="BA14" s="475"/>
      <c r="BB14" s="476"/>
      <c r="BC14" s="475"/>
      <c r="BD14" s="476"/>
      <c r="BE14" s="475"/>
      <c r="BF14" s="476"/>
    </row>
    <row r="15" spans="1:58" ht="13.5">
      <c r="A15" s="14"/>
      <c r="B15" s="385" t="s">
        <v>75</v>
      </c>
      <c r="C15" s="386"/>
      <c r="D15" s="386"/>
      <c r="E15" s="386"/>
      <c r="F15" s="386"/>
      <c r="G15" s="28"/>
      <c r="H15" s="214"/>
      <c r="I15" s="14"/>
      <c r="J15" s="14"/>
      <c r="K15" s="14"/>
      <c r="L15" s="14"/>
      <c r="M15" s="14"/>
      <c r="N15" s="14"/>
      <c r="O15" s="213"/>
      <c r="P15" s="212"/>
      <c r="Q15" s="14"/>
      <c r="R15" s="14"/>
      <c r="S15" s="14"/>
      <c r="T15" s="14"/>
      <c r="U15" s="14"/>
      <c r="V15" s="14"/>
      <c r="W15" s="14"/>
      <c r="X15" s="50"/>
      <c r="Y15" s="212"/>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3.5">
      <c r="A16" s="14"/>
      <c r="B16" s="434" t="s">
        <v>492</v>
      </c>
      <c r="C16" s="434"/>
      <c r="D16" s="434"/>
      <c r="E16" s="11" t="s">
        <v>493</v>
      </c>
      <c r="F16" s="11"/>
      <c r="G16" s="28"/>
      <c r="H16" s="214"/>
      <c r="I16" s="14"/>
      <c r="J16" s="14"/>
      <c r="K16" s="14"/>
      <c r="L16" s="14"/>
      <c r="M16" s="14"/>
      <c r="N16" s="14"/>
      <c r="O16" s="213"/>
      <c r="P16" s="212"/>
      <c r="Q16" s="14"/>
      <c r="R16" s="14"/>
      <c r="S16" s="14"/>
      <c r="T16" s="14"/>
      <c r="U16" s="14"/>
      <c r="V16" s="14"/>
      <c r="W16" s="14"/>
      <c r="X16" s="5">
        <f>IF(X13="","-",((X13)*365/100)+(X14*122/100))</f>
        <v>2.6928799999999997</v>
      </c>
      <c r="Y16" s="212"/>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f t="shared" si="2"/>
        <v>0.38324999999999998</v>
      </c>
      <c r="AH16" s="5">
        <f t="shared" si="2"/>
        <v>0.38324999999999998</v>
      </c>
      <c r="AI16" s="5">
        <f t="shared" si="2"/>
        <v>0.38324999999999998</v>
      </c>
      <c r="AJ16" s="5">
        <f t="shared" si="2"/>
        <v>2.9966499999999998</v>
      </c>
      <c r="AK16" s="5">
        <f t="shared" si="2"/>
        <v>2.9966499999999998</v>
      </c>
      <c r="AL16" s="5">
        <f t="shared" si="2"/>
        <v>2.9966499999999998</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5"/>
      <c r="H17" s="14"/>
      <c r="I17" s="14"/>
      <c r="J17" s="14"/>
      <c r="K17" s="14"/>
      <c r="L17" s="14"/>
      <c r="M17" s="14"/>
      <c r="N17" s="14"/>
      <c r="O17" s="14"/>
      <c r="P17" s="55"/>
      <c r="Q17" s="14"/>
      <c r="R17" s="14"/>
      <c r="S17" s="14"/>
      <c r="T17" s="14"/>
      <c r="U17" s="14"/>
      <c r="V17" s="14"/>
      <c r="W17" s="14"/>
      <c r="X17" s="211"/>
      <c r="Y17" s="55"/>
      <c r="Z17" s="55"/>
      <c r="AA17" s="14"/>
      <c r="AB17" s="14"/>
      <c r="AC17" s="76"/>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6"/>
      <c r="AB23" s="206"/>
      <c r="AC23" s="204"/>
      <c r="AD23" s="14"/>
      <c r="AE23" s="14"/>
    </row>
    <row r="24" spans="1:31" ht="13.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6"/>
      <c r="AB24" s="206"/>
      <c r="AC24" s="204"/>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7"/>
      <c r="AB25" s="207"/>
      <c r="AC25" s="14"/>
      <c r="AD25" s="14"/>
      <c r="AE25" s="14"/>
    </row>
    <row r="26" spans="1:31" ht="13.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210"/>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75" hidden="1" customHeight="1">
      <c r="AE31" s="14"/>
    </row>
    <row r="32" spans="1:31" ht="12.75" hidden="1" customHeight="1">
      <c r="AE32" s="14"/>
    </row>
    <row r="33" spans="11:31" ht="12.7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75" hidden="1" customHeight="1">
      <c r="AE37" s="14"/>
    </row>
  </sheetData>
  <mergeCells count="29">
    <mergeCell ref="Q13:W14"/>
    <mergeCell ref="AC14:AD14"/>
    <mergeCell ref="B15:F15"/>
    <mergeCell ref="B16:D16"/>
    <mergeCell ref="H6:O6"/>
    <mergeCell ref="H7:O7"/>
    <mergeCell ref="B12:F12"/>
    <mergeCell ref="F13:F14"/>
    <mergeCell ref="H13:O14"/>
    <mergeCell ref="B3:F3"/>
    <mergeCell ref="B6:B11"/>
    <mergeCell ref="C6:C11"/>
    <mergeCell ref="D6:D11"/>
    <mergeCell ref="E6:E11"/>
    <mergeCell ref="F6:F7"/>
    <mergeCell ref="AE14:AF14"/>
    <mergeCell ref="AG14:AH14"/>
    <mergeCell ref="AI14:AJ14"/>
    <mergeCell ref="AK14:AL14"/>
    <mergeCell ref="AM14:AN14"/>
    <mergeCell ref="AY14:AZ14"/>
    <mergeCell ref="BA14:BB14"/>
    <mergeCell ref="BC14:BD14"/>
    <mergeCell ref="BE14:BF14"/>
    <mergeCell ref="AO14:AP14"/>
    <mergeCell ref="AQ14:AR14"/>
    <mergeCell ref="AS14:AT14"/>
    <mergeCell ref="AU14:AV14"/>
    <mergeCell ref="AW14:AX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E5A2-17D3-4046-A6E2-F0D363F59D1C}">
  <sheetPr>
    <tabColor theme="7" tint="0.79998168889431442"/>
    <pageSetUpPr autoPageBreaks="0"/>
  </sheetPr>
  <dimension ref="A1:BH21"/>
  <sheetViews>
    <sheetView zoomScaleNormal="100" workbookViewId="0"/>
  </sheetViews>
  <sheetFormatPr defaultColWidth="0" defaultRowHeight="0" customHeight="1" zeroHeight="1"/>
  <cols>
    <col min="1" max="1" width="3" customWidth="1"/>
    <col min="2" max="2" width="36" customWidth="1"/>
    <col min="3" max="3" width="51.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35" width="15.625" style="303" customWidth="1"/>
    <col min="36" max="58" width="15.625" customWidth="1"/>
    <col min="59" max="60" width="0" hidden="1" customWidth="1"/>
    <col min="61" max="16384" width="9.2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494</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ustomHeight="1">
      <c r="A3" s="2"/>
      <c r="B3" s="485" t="s">
        <v>495</v>
      </c>
      <c r="C3" s="485"/>
      <c r="D3" s="485"/>
      <c r="E3" s="485"/>
      <c r="F3" s="485"/>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c r="AF5"/>
      <c r="AG5"/>
      <c r="AH5"/>
      <c r="AI5"/>
    </row>
    <row r="6" spans="1:58" ht="13.5">
      <c r="A6" s="14"/>
      <c r="B6" s="14"/>
      <c r="C6" s="14"/>
      <c r="D6" s="14"/>
      <c r="E6" s="14"/>
      <c r="F6" s="14"/>
      <c r="G6" s="55"/>
      <c r="H6" s="14"/>
      <c r="I6" s="14"/>
      <c r="J6" s="14"/>
      <c r="K6" s="14"/>
      <c r="L6" s="14"/>
      <c r="M6" s="14"/>
      <c r="N6" s="14"/>
      <c r="O6" s="14"/>
      <c r="P6" s="55"/>
      <c r="Q6" s="14"/>
      <c r="R6" s="14"/>
      <c r="S6" s="14"/>
      <c r="T6" s="14"/>
      <c r="U6" s="14"/>
      <c r="V6" s="14"/>
      <c r="W6" s="14"/>
      <c r="X6" s="14"/>
      <c r="Y6" s="55"/>
      <c r="Z6" s="55"/>
      <c r="AA6" s="14"/>
      <c r="AB6" s="14"/>
      <c r="AC6" s="14"/>
      <c r="AD6" s="14"/>
      <c r="AE6" s="14"/>
      <c r="AF6"/>
      <c r="AG6"/>
      <c r="AH6"/>
      <c r="AI6"/>
    </row>
    <row r="7" spans="1:58" ht="12.75" customHeight="1">
      <c r="A7" s="14"/>
      <c r="B7" s="343" t="s">
        <v>51</v>
      </c>
      <c r="C7" s="400" t="s">
        <v>67</v>
      </c>
      <c r="D7" s="401" t="s">
        <v>300</v>
      </c>
      <c r="E7" s="400" t="s">
        <v>105</v>
      </c>
      <c r="F7" s="360"/>
      <c r="G7" s="28"/>
      <c r="H7" s="374" t="s">
        <v>106</v>
      </c>
      <c r="I7" s="375"/>
      <c r="J7" s="375"/>
      <c r="K7" s="375"/>
      <c r="L7" s="375"/>
      <c r="M7" s="375"/>
      <c r="N7" s="375"/>
      <c r="O7" s="376"/>
      <c r="P7" s="136"/>
      <c r="Q7" s="229" t="s">
        <v>107</v>
      </c>
      <c r="R7" s="230"/>
      <c r="S7" s="230"/>
      <c r="T7" s="230"/>
      <c r="U7" s="230"/>
      <c r="V7" s="230"/>
      <c r="W7" s="230"/>
      <c r="X7" s="230"/>
      <c r="Y7" s="136"/>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1"/>
    </row>
    <row r="8" spans="1:58" ht="12.75" customHeight="1">
      <c r="A8" s="14"/>
      <c r="B8" s="343"/>
      <c r="C8" s="400"/>
      <c r="D8" s="401"/>
      <c r="E8" s="400"/>
      <c r="F8" s="360"/>
      <c r="G8" s="28"/>
      <c r="H8" s="344" t="s">
        <v>108</v>
      </c>
      <c r="I8" s="345"/>
      <c r="J8" s="345"/>
      <c r="K8" s="345"/>
      <c r="L8" s="345"/>
      <c r="M8" s="345"/>
      <c r="N8" s="345"/>
      <c r="O8" s="346"/>
      <c r="P8" s="136"/>
      <c r="Q8" s="232" t="s">
        <v>109</v>
      </c>
      <c r="R8" s="233"/>
      <c r="S8" s="233"/>
      <c r="T8" s="233"/>
      <c r="U8" s="233"/>
      <c r="V8" s="233"/>
      <c r="W8" s="233"/>
      <c r="X8" s="233"/>
      <c r="Y8" s="136"/>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4"/>
    </row>
    <row r="9" spans="1:58" ht="25.5" customHeight="1">
      <c r="A9" s="14"/>
      <c r="B9" s="343"/>
      <c r="C9" s="400"/>
      <c r="D9" s="401"/>
      <c r="E9" s="400"/>
      <c r="F9" s="53" t="s">
        <v>110</v>
      </c>
      <c r="G9" s="28"/>
      <c r="H9" s="33" t="s">
        <v>111</v>
      </c>
      <c r="I9" s="33" t="s">
        <v>112</v>
      </c>
      <c r="J9" s="33" t="s">
        <v>113</v>
      </c>
      <c r="K9" s="33" t="s">
        <v>114</v>
      </c>
      <c r="L9" s="33" t="s">
        <v>115</v>
      </c>
      <c r="M9" s="34" t="s">
        <v>116</v>
      </c>
      <c r="N9" s="33" t="s">
        <v>117</v>
      </c>
      <c r="O9" s="33" t="s">
        <v>118</v>
      </c>
      <c r="P9" s="28"/>
      <c r="Q9" s="29" t="s">
        <v>119</v>
      </c>
      <c r="R9" s="29" t="s">
        <v>120</v>
      </c>
      <c r="S9" s="29" t="s">
        <v>121</v>
      </c>
      <c r="T9" s="35" t="s">
        <v>122</v>
      </c>
      <c r="U9" s="29" t="s">
        <v>123</v>
      </c>
      <c r="V9" s="29" t="s">
        <v>124</v>
      </c>
      <c r="W9" s="29" t="s">
        <v>125</v>
      </c>
      <c r="X9" s="29" t="s">
        <v>126</v>
      </c>
      <c r="Y9" s="28"/>
      <c r="Z9" s="29" t="s">
        <v>127</v>
      </c>
      <c r="AA9" s="29" t="s">
        <v>127</v>
      </c>
      <c r="AB9" s="29" t="s">
        <v>128</v>
      </c>
      <c r="AC9" s="29" t="s">
        <v>128</v>
      </c>
      <c r="AD9" s="264" t="s">
        <v>129</v>
      </c>
      <c r="AE9" s="264" t="s">
        <v>129</v>
      </c>
      <c r="AF9" s="265" t="s">
        <v>130</v>
      </c>
      <c r="AG9" s="263" t="s">
        <v>130</v>
      </c>
      <c r="AH9" s="263" t="s">
        <v>131</v>
      </c>
      <c r="AI9" s="263" t="s">
        <v>131</v>
      </c>
      <c r="AJ9" s="263" t="s">
        <v>132</v>
      </c>
      <c r="AK9" s="263" t="s">
        <v>132</v>
      </c>
      <c r="AL9" s="263" t="s">
        <v>133</v>
      </c>
      <c r="AM9" s="263" t="s">
        <v>133</v>
      </c>
      <c r="AN9" s="263" t="s">
        <v>134</v>
      </c>
      <c r="AO9" s="263" t="s">
        <v>134</v>
      </c>
      <c r="AP9" s="263" t="s">
        <v>135</v>
      </c>
      <c r="AQ9" s="263" t="s">
        <v>135</v>
      </c>
      <c r="AR9" s="263" t="s">
        <v>136</v>
      </c>
      <c r="AS9" s="263" t="s">
        <v>136</v>
      </c>
      <c r="AT9" s="263" t="s">
        <v>137</v>
      </c>
      <c r="AU9" s="263" t="s">
        <v>137</v>
      </c>
      <c r="AV9" s="263" t="s">
        <v>138</v>
      </c>
      <c r="AW9" s="263" t="s">
        <v>138</v>
      </c>
      <c r="AX9" s="263" t="s">
        <v>139</v>
      </c>
      <c r="AY9" s="263" t="s">
        <v>139</v>
      </c>
      <c r="AZ9" s="263" t="s">
        <v>140</v>
      </c>
      <c r="BA9" s="263" t="s">
        <v>140</v>
      </c>
      <c r="BB9" s="263" t="s">
        <v>141</v>
      </c>
      <c r="BC9" s="263" t="s">
        <v>141</v>
      </c>
      <c r="BD9" s="263" t="s">
        <v>142</v>
      </c>
      <c r="BE9" s="263" t="s">
        <v>142</v>
      </c>
      <c r="BF9" s="263" t="s">
        <v>143</v>
      </c>
    </row>
    <row r="10" spans="1:58" ht="25.5" customHeight="1">
      <c r="A10" s="14"/>
      <c r="B10" s="343"/>
      <c r="C10" s="400"/>
      <c r="D10" s="401"/>
      <c r="E10" s="400"/>
      <c r="F10" s="97" t="s">
        <v>110</v>
      </c>
      <c r="G10" s="84"/>
      <c r="H10" s="33" t="s">
        <v>111</v>
      </c>
      <c r="I10" s="33" t="s">
        <v>112</v>
      </c>
      <c r="J10" s="33" t="s">
        <v>113</v>
      </c>
      <c r="K10" s="33" t="s">
        <v>114</v>
      </c>
      <c r="L10" s="33" t="s">
        <v>115</v>
      </c>
      <c r="M10" s="34" t="s">
        <v>116</v>
      </c>
      <c r="N10" s="33" t="s">
        <v>117</v>
      </c>
      <c r="O10" s="33" t="s">
        <v>118</v>
      </c>
      <c r="P10" s="84"/>
      <c r="Q10" s="29" t="s">
        <v>119</v>
      </c>
      <c r="R10" s="29" t="s">
        <v>120</v>
      </c>
      <c r="S10" s="29" t="s">
        <v>121</v>
      </c>
      <c r="T10" s="35" t="s">
        <v>122</v>
      </c>
      <c r="U10" s="29" t="s">
        <v>123</v>
      </c>
      <c r="V10" s="29" t="s">
        <v>124</v>
      </c>
      <c r="W10" s="29" t="s">
        <v>125</v>
      </c>
      <c r="X10" s="29" t="s">
        <v>126</v>
      </c>
      <c r="Y10" s="84"/>
      <c r="Z10" s="29" t="s">
        <v>127</v>
      </c>
      <c r="AA10" s="29" t="s">
        <v>144</v>
      </c>
      <c r="AB10" s="29" t="s">
        <v>128</v>
      </c>
      <c r="AC10" s="29" t="s">
        <v>145</v>
      </c>
      <c r="AD10" s="29" t="s">
        <v>146</v>
      </c>
      <c r="AE10" s="29" t="s">
        <v>147</v>
      </c>
      <c r="AF10" s="29" t="s">
        <v>148</v>
      </c>
      <c r="AG10" s="29" t="s">
        <v>149</v>
      </c>
      <c r="AH10" s="29" t="s">
        <v>150</v>
      </c>
      <c r="AI10" s="29" t="s">
        <v>151</v>
      </c>
      <c r="AJ10" s="29" t="s">
        <v>152</v>
      </c>
      <c r="AK10" s="29" t="s">
        <v>153</v>
      </c>
      <c r="AL10" s="29" t="s">
        <v>154</v>
      </c>
      <c r="AM10" s="29" t="s">
        <v>155</v>
      </c>
      <c r="AN10" s="29" t="s">
        <v>156</v>
      </c>
      <c r="AO10" s="29" t="s">
        <v>157</v>
      </c>
      <c r="AP10" s="29" t="s">
        <v>158</v>
      </c>
      <c r="AQ10" s="29" t="s">
        <v>159</v>
      </c>
      <c r="AR10" s="29" t="s">
        <v>160</v>
      </c>
      <c r="AS10" s="29" t="s">
        <v>161</v>
      </c>
      <c r="AT10" s="29" t="s">
        <v>162</v>
      </c>
      <c r="AU10" s="29" t="s">
        <v>163</v>
      </c>
      <c r="AV10" s="29" t="s">
        <v>164</v>
      </c>
      <c r="AW10" s="29" t="s">
        <v>165</v>
      </c>
      <c r="AX10" s="29" t="s">
        <v>166</v>
      </c>
      <c r="AY10" s="29" t="s">
        <v>167</v>
      </c>
      <c r="AZ10" s="29" t="s">
        <v>168</v>
      </c>
      <c r="BA10" s="29" t="s">
        <v>169</v>
      </c>
      <c r="BB10" s="29" t="s">
        <v>170</v>
      </c>
      <c r="BC10" s="29" t="s">
        <v>171</v>
      </c>
      <c r="BD10" s="29" t="s">
        <v>172</v>
      </c>
      <c r="BE10" s="29" t="s">
        <v>173</v>
      </c>
      <c r="BF10" s="29" t="s">
        <v>174</v>
      </c>
    </row>
    <row r="11" spans="1:58" ht="30" customHeight="1">
      <c r="A11" s="14"/>
      <c r="B11" s="343"/>
      <c r="C11" s="400"/>
      <c r="D11" s="401"/>
      <c r="E11" s="400"/>
      <c r="F11" s="53" t="s">
        <v>175</v>
      </c>
      <c r="G11" s="28"/>
      <c r="H11" s="31" t="s">
        <v>176</v>
      </c>
      <c r="I11" s="31" t="s">
        <v>177</v>
      </c>
      <c r="J11" s="31" t="s">
        <v>178</v>
      </c>
      <c r="K11" s="31" t="s">
        <v>179</v>
      </c>
      <c r="L11" s="31" t="s">
        <v>180</v>
      </c>
      <c r="M11" s="32" t="s">
        <v>181</v>
      </c>
      <c r="N11" s="31" t="s">
        <v>182</v>
      </c>
      <c r="O11" s="31" t="s">
        <v>183</v>
      </c>
      <c r="P11" s="28"/>
      <c r="Q11" s="31" t="s">
        <v>184</v>
      </c>
      <c r="R11" s="31" t="s">
        <v>185</v>
      </c>
      <c r="S11" s="31" t="s">
        <v>186</v>
      </c>
      <c r="T11" s="36" t="s">
        <v>187</v>
      </c>
      <c r="U11" s="31" t="s">
        <v>188</v>
      </c>
      <c r="V11" s="31" t="s">
        <v>189</v>
      </c>
      <c r="W11" s="31" t="s">
        <v>190</v>
      </c>
      <c r="X11" s="31" t="s">
        <v>191</v>
      </c>
      <c r="Y11" s="28"/>
      <c r="Z11" s="31" t="s">
        <v>192</v>
      </c>
      <c r="AA11" s="31" t="s">
        <v>193</v>
      </c>
      <c r="AB11" s="31" t="s">
        <v>194</v>
      </c>
      <c r="AC11" s="31" t="s">
        <v>195</v>
      </c>
      <c r="AD11" s="31" t="s">
        <v>196</v>
      </c>
      <c r="AE11" s="31" t="s">
        <v>197</v>
      </c>
      <c r="AF11" s="31" t="s">
        <v>198</v>
      </c>
      <c r="AG11" s="31" t="s">
        <v>199</v>
      </c>
      <c r="AH11" s="31" t="s">
        <v>200</v>
      </c>
      <c r="AI11" s="31" t="s">
        <v>201</v>
      </c>
      <c r="AJ11" s="31" t="s">
        <v>202</v>
      </c>
      <c r="AK11" s="31" t="s">
        <v>203</v>
      </c>
      <c r="AL11" s="31" t="s">
        <v>204</v>
      </c>
      <c r="AM11" s="31" t="s">
        <v>205</v>
      </c>
      <c r="AN11" s="31" t="s">
        <v>206</v>
      </c>
      <c r="AO11" s="31" t="s">
        <v>207</v>
      </c>
      <c r="AP11" s="31" t="s">
        <v>208</v>
      </c>
      <c r="AQ11" s="31" t="s">
        <v>209</v>
      </c>
      <c r="AR11" s="31" t="s">
        <v>210</v>
      </c>
      <c r="AS11" s="31" t="s">
        <v>211</v>
      </c>
      <c r="AT11" s="31" t="s">
        <v>212</v>
      </c>
      <c r="AU11" s="31" t="s">
        <v>213</v>
      </c>
      <c r="AV11" s="31" t="s">
        <v>214</v>
      </c>
      <c r="AW11" s="31" t="s">
        <v>215</v>
      </c>
      <c r="AX11" s="31" t="s">
        <v>216</v>
      </c>
      <c r="AY11" s="31" t="s">
        <v>217</v>
      </c>
      <c r="AZ11" s="31" t="s">
        <v>218</v>
      </c>
      <c r="BA11" s="31" t="s">
        <v>219</v>
      </c>
      <c r="BB11" s="31" t="s">
        <v>220</v>
      </c>
      <c r="BC11" s="31" t="s">
        <v>221</v>
      </c>
      <c r="BD11" s="31" t="s">
        <v>222</v>
      </c>
      <c r="BE11" s="31" t="s">
        <v>223</v>
      </c>
      <c r="BF11" s="31" t="s">
        <v>224</v>
      </c>
    </row>
    <row r="12" spans="1:58" ht="12.75" customHeight="1">
      <c r="A12" s="14"/>
      <c r="B12" s="343"/>
      <c r="C12" s="400"/>
      <c r="D12" s="401"/>
      <c r="E12" s="400"/>
      <c r="F12" s="54" t="s">
        <v>496</v>
      </c>
      <c r="G12" s="28"/>
      <c r="H12" s="29" t="s">
        <v>226</v>
      </c>
      <c r="I12" s="29" t="s">
        <v>226</v>
      </c>
      <c r="J12" s="29" t="s">
        <v>227</v>
      </c>
      <c r="K12" s="29" t="s">
        <v>227</v>
      </c>
      <c r="L12" s="29" t="s">
        <v>228</v>
      </c>
      <c r="M12" s="30" t="s">
        <v>228</v>
      </c>
      <c r="N12" s="29" t="s">
        <v>229</v>
      </c>
      <c r="O12" s="29" t="s">
        <v>229</v>
      </c>
      <c r="P12" s="28"/>
      <c r="Q12" s="29" t="s">
        <v>230</v>
      </c>
      <c r="R12" s="29" t="s">
        <v>231</v>
      </c>
      <c r="S12" s="29" t="s">
        <v>231</v>
      </c>
      <c r="T12" s="35" t="s">
        <v>232</v>
      </c>
      <c r="U12" s="29" t="s">
        <v>232</v>
      </c>
      <c r="V12" s="29" t="s">
        <v>233</v>
      </c>
      <c r="W12" s="29" t="s">
        <v>233</v>
      </c>
      <c r="X12" s="29" t="s">
        <v>234</v>
      </c>
      <c r="Y12" s="28"/>
      <c r="Z12" s="29" t="s">
        <v>234</v>
      </c>
      <c r="AA12" s="29" t="s">
        <v>234</v>
      </c>
      <c r="AB12" s="29" t="s">
        <v>235</v>
      </c>
      <c r="AC12" s="29" t="s">
        <v>235</v>
      </c>
      <c r="AD12" s="29" t="s">
        <v>235</v>
      </c>
      <c r="AE12" s="29" t="s">
        <v>235</v>
      </c>
      <c r="AF12" s="180" t="s">
        <v>236</v>
      </c>
      <c r="AG12" s="180" t="s">
        <v>236</v>
      </c>
      <c r="AH12" s="180" t="s">
        <v>236</v>
      </c>
      <c r="AI12" s="180" t="s">
        <v>236</v>
      </c>
      <c r="AJ12" s="180" t="s">
        <v>237</v>
      </c>
      <c r="AK12" s="180" t="s">
        <v>237</v>
      </c>
      <c r="AL12" s="180" t="s">
        <v>237</v>
      </c>
      <c r="AM12" s="180" t="s">
        <v>237</v>
      </c>
      <c r="AN12" s="180" t="s">
        <v>238</v>
      </c>
      <c r="AO12" s="180" t="s">
        <v>238</v>
      </c>
      <c r="AP12" s="180" t="s">
        <v>238</v>
      </c>
      <c r="AQ12" s="180" t="s">
        <v>238</v>
      </c>
      <c r="AR12" s="180" t="s">
        <v>239</v>
      </c>
      <c r="AS12" s="180" t="s">
        <v>239</v>
      </c>
      <c r="AT12" s="180" t="s">
        <v>239</v>
      </c>
      <c r="AU12" s="180" t="s">
        <v>239</v>
      </c>
      <c r="AV12" s="180" t="s">
        <v>240</v>
      </c>
      <c r="AW12" s="180" t="s">
        <v>240</v>
      </c>
      <c r="AX12" s="180" t="s">
        <v>240</v>
      </c>
      <c r="AY12" s="180" t="s">
        <v>240</v>
      </c>
      <c r="AZ12" s="180" t="s">
        <v>241</v>
      </c>
      <c r="BA12" s="180" t="s">
        <v>241</v>
      </c>
      <c r="BB12" s="180" t="s">
        <v>241</v>
      </c>
      <c r="BC12" s="180" t="s">
        <v>241</v>
      </c>
      <c r="BD12" s="180" t="s">
        <v>242</v>
      </c>
      <c r="BE12" s="180" t="s">
        <v>242</v>
      </c>
      <c r="BF12" s="180" t="s">
        <v>242</v>
      </c>
    </row>
    <row r="13" spans="1:58" ht="13.5">
      <c r="A13" s="14"/>
      <c r="B13" s="385" t="s">
        <v>79</v>
      </c>
      <c r="C13" s="386"/>
      <c r="D13" s="386"/>
      <c r="E13" s="386"/>
      <c r="F13" s="386"/>
      <c r="G13" s="28"/>
      <c r="H13" s="48"/>
      <c r="I13" s="48"/>
      <c r="J13" s="48"/>
      <c r="K13" s="48"/>
      <c r="L13" s="48"/>
      <c r="M13" s="49"/>
      <c r="N13" s="48"/>
      <c r="O13" s="48"/>
      <c r="P13" s="28"/>
      <c r="Q13" s="48"/>
      <c r="R13" s="48"/>
      <c r="S13" s="48"/>
      <c r="T13" s="50"/>
      <c r="U13" s="48"/>
      <c r="V13" s="48"/>
      <c r="W13" s="48"/>
      <c r="X13" s="48"/>
      <c r="Y13" s="2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58" s="4" customFormat="1" ht="27">
      <c r="A14" s="55"/>
      <c r="B14" s="26" t="s">
        <v>497</v>
      </c>
      <c r="C14" s="322" t="s">
        <v>498</v>
      </c>
      <c r="D14" s="321" t="s">
        <v>499</v>
      </c>
      <c r="E14" s="224" t="s">
        <v>320</v>
      </c>
      <c r="F14" s="11"/>
      <c r="G14" s="28"/>
      <c r="H14" s="302"/>
      <c r="I14" s="303"/>
      <c r="J14" s="303"/>
      <c r="K14" s="303"/>
      <c r="L14" s="303"/>
      <c r="M14" s="303"/>
      <c r="N14" s="303"/>
      <c r="O14" s="303"/>
      <c r="P14" s="28"/>
      <c r="Q14" s="303"/>
      <c r="R14" s="303"/>
      <c r="S14" s="303"/>
      <c r="T14" s="303"/>
      <c r="U14" s="303"/>
      <c r="V14" s="303"/>
      <c r="W14" s="303"/>
      <c r="X14" s="303"/>
      <c r="Y14" s="28"/>
      <c r="Z14" s="303"/>
      <c r="AA14" s="303"/>
      <c r="AB14" s="303"/>
      <c r="AC14" s="303"/>
      <c r="AD14" s="303"/>
      <c r="AE14" s="303"/>
      <c r="AF14" s="303"/>
      <c r="AG14" s="303"/>
      <c r="AH14" s="303"/>
      <c r="AI14" s="303"/>
      <c r="AJ14" s="17">
        <v>88831447.650000006</v>
      </c>
      <c r="AK14" s="209">
        <v>88831447.650000006</v>
      </c>
      <c r="AL14" s="209">
        <v>110749654.06</v>
      </c>
      <c r="AM14" s="209"/>
      <c r="AN14" s="209"/>
      <c r="AO14" s="209"/>
      <c r="AP14" s="209"/>
      <c r="AQ14" s="209"/>
      <c r="AR14" s="209"/>
      <c r="AS14" s="209"/>
      <c r="AT14" s="209"/>
      <c r="AU14" s="209"/>
      <c r="AV14" s="209"/>
      <c r="AW14" s="209"/>
      <c r="AX14" s="209"/>
      <c r="AY14" s="209"/>
      <c r="AZ14" s="209"/>
      <c r="BA14" s="209"/>
      <c r="BB14" s="209"/>
      <c r="BC14" s="209"/>
      <c r="BD14" s="209"/>
      <c r="BE14" s="209"/>
      <c r="BF14" s="209"/>
    </row>
    <row r="15" spans="1:58" s="4" customFormat="1" ht="45" customHeight="1">
      <c r="A15" s="55"/>
      <c r="B15" s="300" t="s">
        <v>500</v>
      </c>
      <c r="C15" s="301" t="s">
        <v>501</v>
      </c>
      <c r="D15" s="486" t="s">
        <v>502</v>
      </c>
      <c r="E15" s="488" t="s">
        <v>320</v>
      </c>
      <c r="F15" s="11"/>
      <c r="G15" s="28"/>
      <c r="H15" s="302"/>
      <c r="I15" s="303"/>
      <c r="J15" s="303"/>
      <c r="K15" s="303"/>
      <c r="L15" s="303"/>
      <c r="M15" s="303"/>
      <c r="N15" s="303"/>
      <c r="O15" s="303"/>
      <c r="P15" s="28"/>
      <c r="Q15" s="303"/>
      <c r="R15" s="303"/>
      <c r="S15" s="303"/>
      <c r="T15" s="303"/>
      <c r="U15" s="303"/>
      <c r="V15" s="303"/>
      <c r="W15" s="303"/>
      <c r="X15" s="303"/>
      <c r="Y15" s="28"/>
      <c r="Z15" s="303"/>
      <c r="AA15" s="303"/>
      <c r="AB15" s="303"/>
      <c r="AC15" s="303"/>
      <c r="AD15" s="303"/>
      <c r="AE15" s="303"/>
      <c r="AF15" s="303"/>
      <c r="AG15" s="303"/>
      <c r="AH15" s="303"/>
      <c r="AI15" s="303"/>
      <c r="AJ15" s="17">
        <v>1624668.6</v>
      </c>
      <c r="AK15" s="209">
        <v>1624668.6</v>
      </c>
      <c r="AL15" s="209">
        <v>1624668.6</v>
      </c>
      <c r="AM15" s="209"/>
      <c r="AN15" s="209"/>
      <c r="AO15" s="209"/>
      <c r="AP15" s="209"/>
      <c r="AQ15" s="209"/>
      <c r="AR15" s="209"/>
      <c r="AS15" s="209"/>
      <c r="AT15" s="209"/>
      <c r="AU15" s="209"/>
      <c r="AV15" s="209"/>
      <c r="AW15" s="209"/>
      <c r="AX15" s="209"/>
      <c r="AY15" s="209"/>
      <c r="AZ15" s="209"/>
      <c r="BA15" s="209"/>
      <c r="BB15" s="209"/>
      <c r="BC15" s="209"/>
      <c r="BD15" s="209"/>
      <c r="BE15" s="209"/>
      <c r="BF15" s="209"/>
    </row>
    <row r="16" spans="1:58" s="4" customFormat="1" ht="56.45" customHeight="1">
      <c r="A16" s="55"/>
      <c r="B16" s="300" t="s">
        <v>503</v>
      </c>
      <c r="C16" s="310" t="s">
        <v>504</v>
      </c>
      <c r="D16" s="487"/>
      <c r="E16" s="388"/>
      <c r="F16" s="11"/>
      <c r="G16" s="28"/>
      <c r="H16" s="302"/>
      <c r="I16" s="303"/>
      <c r="J16" s="303"/>
      <c r="K16" s="303"/>
      <c r="L16" s="303"/>
      <c r="M16" s="303"/>
      <c r="N16" s="303"/>
      <c r="O16" s="303"/>
      <c r="P16" s="28"/>
      <c r="Q16" s="303"/>
      <c r="R16" s="303"/>
      <c r="S16" s="303"/>
      <c r="T16" s="303"/>
      <c r="U16" s="303"/>
      <c r="V16" s="303"/>
      <c r="W16" s="303"/>
      <c r="X16" s="303"/>
      <c r="Y16" s="28"/>
      <c r="Z16" s="303"/>
      <c r="AA16" s="303"/>
      <c r="AB16" s="303"/>
      <c r="AC16" s="303"/>
      <c r="AD16" s="303"/>
      <c r="AE16" s="303"/>
      <c r="AF16" s="303"/>
      <c r="AG16" s="303"/>
      <c r="AH16" s="303"/>
      <c r="AI16" s="303"/>
      <c r="AJ16" s="17">
        <v>20275328.385000002</v>
      </c>
      <c r="AK16" s="209">
        <v>20275328.385000002</v>
      </c>
      <c r="AL16" s="209">
        <v>19188730.170000002</v>
      </c>
      <c r="AM16" s="209"/>
      <c r="AN16" s="209"/>
      <c r="AO16" s="209"/>
      <c r="AP16" s="209"/>
      <c r="AQ16" s="209"/>
      <c r="AR16" s="209"/>
      <c r="AS16" s="209"/>
      <c r="AT16" s="209"/>
      <c r="AU16" s="209"/>
      <c r="AV16" s="209"/>
      <c r="AW16" s="209"/>
      <c r="AX16" s="209"/>
      <c r="AY16" s="209"/>
      <c r="AZ16" s="209"/>
      <c r="BA16" s="209"/>
      <c r="BB16" s="209"/>
      <c r="BC16" s="209"/>
      <c r="BD16" s="209"/>
      <c r="BE16" s="209"/>
      <c r="BF16" s="209"/>
    </row>
    <row r="17" spans="1:58" s="4" customFormat="1" ht="30.75" customHeight="1">
      <c r="A17" s="55"/>
      <c r="B17" s="300" t="s">
        <v>505</v>
      </c>
      <c r="C17" s="301" t="s">
        <v>506</v>
      </c>
      <c r="D17" s="316" t="s">
        <v>507</v>
      </c>
      <c r="E17" s="309" t="s">
        <v>508</v>
      </c>
      <c r="F17" s="12"/>
      <c r="G17" s="28"/>
      <c r="H17" s="302"/>
      <c r="I17" s="303"/>
      <c r="J17" s="303"/>
      <c r="K17" s="303"/>
      <c r="L17" s="303"/>
      <c r="M17" s="303"/>
      <c r="N17" s="303"/>
      <c r="O17" s="303"/>
      <c r="P17" s="28"/>
      <c r="Q17" s="303"/>
      <c r="R17" s="303"/>
      <c r="S17" s="303"/>
      <c r="T17" s="303"/>
      <c r="U17" s="303"/>
      <c r="V17" s="303"/>
      <c r="W17" s="303"/>
      <c r="X17" s="303"/>
      <c r="Y17" s="28"/>
      <c r="Z17" s="303"/>
      <c r="AA17" s="303"/>
      <c r="AB17" s="303"/>
      <c r="AC17" s="303"/>
      <c r="AD17" s="303"/>
      <c r="AE17" s="303"/>
      <c r="AF17" s="303"/>
      <c r="AG17" s="303"/>
      <c r="AH17" s="303"/>
      <c r="AI17" s="303"/>
      <c r="AJ17" s="17">
        <v>119380310.7</v>
      </c>
      <c r="AK17" s="209">
        <v>119380310.7</v>
      </c>
      <c r="AL17" s="209">
        <v>142299126.236</v>
      </c>
      <c r="AM17" s="209"/>
      <c r="AN17" s="209"/>
      <c r="AO17" s="209"/>
      <c r="AP17" s="209"/>
      <c r="AQ17" s="209"/>
      <c r="AR17" s="209"/>
      <c r="AS17" s="209"/>
      <c r="AT17" s="209"/>
      <c r="AU17" s="209"/>
      <c r="AV17" s="209"/>
      <c r="AW17" s="209"/>
      <c r="AX17" s="209"/>
      <c r="AY17" s="209"/>
      <c r="AZ17" s="209"/>
      <c r="BA17" s="209"/>
      <c r="BB17" s="209"/>
      <c r="BC17" s="209"/>
      <c r="BD17" s="209"/>
      <c r="BE17" s="209"/>
      <c r="BF17" s="209"/>
    </row>
    <row r="18" spans="1:58" ht="13.5">
      <c r="A18" s="14"/>
      <c r="B18" s="385" t="s">
        <v>75</v>
      </c>
      <c r="C18" s="386"/>
      <c r="D18" s="386"/>
      <c r="E18" s="386"/>
      <c r="F18" s="386"/>
      <c r="G18" s="28"/>
      <c r="H18" s="214"/>
      <c r="I18" s="14"/>
      <c r="J18" s="14"/>
      <c r="K18" s="14"/>
      <c r="L18" s="14"/>
      <c r="M18" s="14"/>
      <c r="N18" s="14"/>
      <c r="O18" s="14"/>
      <c r="P18" s="28"/>
      <c r="Q18" s="303"/>
      <c r="R18" s="303"/>
      <c r="S18" s="303"/>
      <c r="T18" s="303"/>
      <c r="U18" s="303"/>
      <c r="V18" s="303"/>
      <c r="W18" s="303"/>
      <c r="X18" s="303"/>
      <c r="Y18" s="28"/>
      <c r="Z18" s="303"/>
      <c r="AJ18" s="48"/>
      <c r="AK18" s="48"/>
      <c r="AL18" s="48"/>
      <c r="AM18" s="48"/>
      <c r="AN18" s="48"/>
      <c r="AO18" s="48"/>
      <c r="AP18" s="48"/>
      <c r="AQ18" s="48"/>
      <c r="AR18" s="48"/>
      <c r="AS18" s="48"/>
      <c r="AT18" s="48"/>
      <c r="AU18" s="48"/>
      <c r="AV18" s="48"/>
      <c r="AW18" s="48"/>
      <c r="AX18" s="48"/>
      <c r="AY18" s="48"/>
      <c r="AZ18" s="48"/>
      <c r="BA18" s="48"/>
      <c r="BB18" s="48"/>
      <c r="BC18" s="48"/>
      <c r="BD18" s="48"/>
      <c r="BE18" s="48"/>
      <c r="BF18" s="48"/>
    </row>
    <row r="19" spans="1:58" ht="23.45">
      <c r="A19" s="14"/>
      <c r="B19" s="434" t="s">
        <v>509</v>
      </c>
      <c r="C19" s="434"/>
      <c r="D19" s="434"/>
      <c r="E19" s="219" t="s">
        <v>286</v>
      </c>
      <c r="F19" s="11"/>
      <c r="G19" s="28"/>
      <c r="H19" s="304"/>
      <c r="I19" s="305"/>
      <c r="J19" s="305"/>
      <c r="K19" s="305"/>
      <c r="L19" s="305"/>
      <c r="M19" s="305"/>
      <c r="N19" s="305"/>
      <c r="O19" s="305"/>
      <c r="P19" s="306"/>
      <c r="Q19" s="307"/>
      <c r="R19" s="307"/>
      <c r="S19" s="307"/>
      <c r="T19" s="307"/>
      <c r="U19" s="307"/>
      <c r="V19" s="307"/>
      <c r="W19" s="307"/>
      <c r="X19" s="307"/>
      <c r="Y19" s="306"/>
      <c r="Z19" s="307"/>
      <c r="AA19" s="307"/>
      <c r="AB19" s="307"/>
      <c r="AC19" s="307"/>
      <c r="AD19" s="307"/>
      <c r="AE19" s="307"/>
      <c r="AF19" s="307"/>
      <c r="AG19" s="307"/>
      <c r="AH19" s="307"/>
      <c r="AI19" s="307"/>
      <c r="AJ19" s="5">
        <f>IFERROR((AJ14+AJ15+AJ16)/AJ17,"-")</f>
        <v>0.92755198898137903</v>
      </c>
      <c r="AK19" s="5">
        <f t="shared" ref="AK19:BF19" si="0">IFERROR((AK14+AK15+AK16)/AK17,"-")</f>
        <v>0.92755198898137903</v>
      </c>
      <c r="AL19" s="5">
        <f t="shared" si="0"/>
        <v>0.9245527805406587</v>
      </c>
      <c r="AM19" s="5" t="str">
        <f t="shared" si="0"/>
        <v>-</v>
      </c>
      <c r="AN19" s="5" t="str">
        <f t="shared" si="0"/>
        <v>-</v>
      </c>
      <c r="AO19" s="5" t="str">
        <f t="shared" si="0"/>
        <v>-</v>
      </c>
      <c r="AP19" s="5" t="str">
        <f t="shared" si="0"/>
        <v>-</v>
      </c>
      <c r="AQ19" s="5" t="str">
        <f t="shared" si="0"/>
        <v>-</v>
      </c>
      <c r="AR19" s="5" t="str">
        <f t="shared" si="0"/>
        <v>-</v>
      </c>
      <c r="AS19" s="5" t="str">
        <f t="shared" si="0"/>
        <v>-</v>
      </c>
      <c r="AT19" s="5" t="str">
        <f t="shared" si="0"/>
        <v>-</v>
      </c>
      <c r="AU19" s="5" t="str">
        <f t="shared" si="0"/>
        <v>-</v>
      </c>
      <c r="AV19" s="5" t="str">
        <f t="shared" si="0"/>
        <v>-</v>
      </c>
      <c r="AW19" s="5" t="str">
        <f t="shared" si="0"/>
        <v>-</v>
      </c>
      <c r="AX19" s="5" t="str">
        <f t="shared" si="0"/>
        <v>-</v>
      </c>
      <c r="AY19" s="5" t="str">
        <f t="shared" si="0"/>
        <v>-</v>
      </c>
      <c r="AZ19" s="5" t="str">
        <f t="shared" si="0"/>
        <v>-</v>
      </c>
      <c r="BA19" s="5" t="str">
        <f t="shared" si="0"/>
        <v>-</v>
      </c>
      <c r="BB19" s="5" t="str">
        <f t="shared" si="0"/>
        <v>-</v>
      </c>
      <c r="BC19" s="5" t="str">
        <f t="shared" si="0"/>
        <v>-</v>
      </c>
      <c r="BD19" s="5" t="str">
        <f t="shared" si="0"/>
        <v>-</v>
      </c>
      <c r="BE19" s="5" t="str">
        <f t="shared" si="0"/>
        <v>-</v>
      </c>
      <c r="BF19" s="5" t="str">
        <f t="shared" si="0"/>
        <v>-</v>
      </c>
    </row>
    <row r="20" spans="1:58" s="303" customFormat="1" ht="13.5">
      <c r="A20" s="14"/>
      <c r="B20" s="14"/>
      <c r="C20" s="14"/>
      <c r="D20" s="14"/>
      <c r="E20" s="4"/>
      <c r="F20" s="4"/>
      <c r="G20" s="28"/>
      <c r="H20" s="14"/>
      <c r="I20" s="14"/>
      <c r="J20" s="14"/>
      <c r="K20" s="14"/>
      <c r="L20" s="14"/>
      <c r="M20" s="14"/>
      <c r="N20" s="14"/>
      <c r="O20" s="14"/>
      <c r="P20" s="28"/>
      <c r="Q20" s="14"/>
      <c r="R20" s="14"/>
      <c r="S20" s="14"/>
      <c r="T20" s="14"/>
      <c r="U20" s="14"/>
      <c r="V20" s="14"/>
      <c r="W20" s="14"/>
      <c r="X20" s="14"/>
      <c r="Y20" s="28"/>
      <c r="Z20"/>
    </row>
    <row r="21" spans="1:58" s="303" customFormat="1" ht="13.5">
      <c r="A21" s="14"/>
      <c r="B21" s="14"/>
      <c r="C21" s="14"/>
      <c r="D21" s="14"/>
      <c r="E21" s="14"/>
      <c r="F21" s="14"/>
      <c r="G21" s="28"/>
      <c r="H21" s="14"/>
      <c r="I21" s="14"/>
      <c r="J21" s="14"/>
      <c r="K21" s="14"/>
      <c r="L21" s="14"/>
      <c r="M21" s="14"/>
      <c r="N21" s="14"/>
      <c r="O21" s="14"/>
      <c r="P21" s="28"/>
      <c r="Y21" s="28"/>
    </row>
  </sheetData>
  <mergeCells count="13">
    <mergeCell ref="B18:F18"/>
    <mergeCell ref="B19:D19"/>
    <mergeCell ref="H7:O7"/>
    <mergeCell ref="H8:O8"/>
    <mergeCell ref="B13:F13"/>
    <mergeCell ref="D15:D16"/>
    <mergeCell ref="E15:E16"/>
    <mergeCell ref="B3:F3"/>
    <mergeCell ref="B7:B12"/>
    <mergeCell ref="C7:C12"/>
    <mergeCell ref="D7:D12"/>
    <mergeCell ref="E7:E12"/>
    <mergeCell ref="F7:F8"/>
  </mergeCells>
  <hyperlinks>
    <hyperlink ref="D14" r:id="rId1" display="Elexon" xr:uid="{6FA50532-3EDD-4EE4-BEC3-FDAC2D3AF60A}"/>
    <hyperlink ref="D17" r:id="rId2" xr:uid="{75746E8E-D8B3-4F23-AD5D-0F5586504C6C}"/>
    <hyperlink ref="D15:D16" r:id="rId3" display="Elexon - Administrative and operatinal costs" xr:uid="{D662FAC1-CB6A-44C8-879B-AACB6B1EBF6C}"/>
  </hyperlinks>
  <pageMargins left="0.7" right="0.7" top="0.75" bottom="0.75" header="0.3" footer="0.3"/>
  <pageSetup paperSize="9" orientation="portrait" r:id="rId4"/>
  <headerFooter>
    <oddFooter>&amp;C_x000D_&amp;1#&amp;"Calibri"&amp;10&amp;K000000 OFFICIAL-InternalOnly</oddFooter>
  </headerFooter>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68"/>
  <sheetViews>
    <sheetView zoomScaleNormal="100" workbookViewId="0"/>
  </sheetViews>
  <sheetFormatPr defaultColWidth="9" defaultRowHeight="13.5" zeroHeight="1"/>
  <cols>
    <col min="1" max="1" width="2.625" style="14" customWidth="1"/>
    <col min="2" max="2" width="20" style="14" customWidth="1"/>
    <col min="3" max="3" width="11" style="14" customWidth="1"/>
    <col min="4" max="4" width="45.625" style="14" customWidth="1"/>
    <col min="5" max="16384" width="9" style="14"/>
  </cols>
  <sheetData>
    <row r="1" spans="2:14"/>
    <row r="2" spans="2:14" s="86" customFormat="1">
      <c r="B2" s="86" t="s">
        <v>51</v>
      </c>
    </row>
    <row r="3" spans="2:14" s="173" customFormat="1">
      <c r="B3" s="308"/>
      <c r="C3" s="308"/>
      <c r="D3" s="308"/>
      <c r="E3" s="308"/>
      <c r="F3" s="308"/>
      <c r="G3" s="308"/>
    </row>
    <row r="4" spans="2:14" s="173" customFormat="1">
      <c r="B4" s="308"/>
      <c r="C4" s="308"/>
      <c r="D4" s="308"/>
      <c r="E4" s="308"/>
      <c r="F4" s="308"/>
      <c r="G4" s="308"/>
    </row>
    <row r="5" spans="2:14"/>
    <row r="6" spans="2:14">
      <c r="B6" s="14" t="s">
        <v>52</v>
      </c>
    </row>
    <row r="7" spans="2:14"/>
    <row r="8" spans="2:14">
      <c r="B8" s="14" t="s">
        <v>53</v>
      </c>
    </row>
    <row r="9" spans="2:14"/>
    <row r="10" spans="2:14">
      <c r="B10" s="14" t="s">
        <v>54</v>
      </c>
    </row>
    <row r="11" spans="2:14"/>
    <row r="12" spans="2:14">
      <c r="B12" s="14" t="s">
        <v>55</v>
      </c>
    </row>
    <row r="13" spans="2:14">
      <c r="B13" s="14" t="s">
        <v>56</v>
      </c>
    </row>
    <row r="14" spans="2:14"/>
    <row r="15" spans="2:14" ht="25.5" customHeight="1">
      <c r="B15" s="326" t="s">
        <v>57</v>
      </c>
      <c r="C15" s="326"/>
      <c r="D15" s="326"/>
      <c r="E15" s="326"/>
      <c r="F15" s="326"/>
      <c r="G15" s="326"/>
      <c r="H15" s="326"/>
      <c r="I15" s="326"/>
      <c r="J15" s="326"/>
      <c r="K15" s="326"/>
      <c r="L15" s="326"/>
      <c r="M15" s="326"/>
      <c r="N15" s="326"/>
    </row>
    <row r="16" spans="2:14" ht="12.75" customHeight="1">
      <c r="B16" s="221"/>
      <c r="C16" s="221"/>
      <c r="D16" s="221"/>
      <c r="E16" s="221"/>
      <c r="F16" s="221"/>
      <c r="G16" s="221"/>
      <c r="H16" s="221"/>
      <c r="I16" s="221"/>
      <c r="J16" s="221"/>
      <c r="K16" s="221"/>
      <c r="L16" s="221"/>
      <c r="M16" s="221"/>
      <c r="N16" s="221"/>
    </row>
    <row r="17" spans="1:14" ht="12.75" customHeight="1">
      <c r="B17" s="123"/>
      <c r="C17" s="124" t="s">
        <v>58</v>
      </c>
      <c r="D17" s="221"/>
      <c r="E17" s="125"/>
      <c r="F17" s="124" t="s">
        <v>59</v>
      </c>
      <c r="G17" s="221"/>
      <c r="H17" s="221"/>
      <c r="I17" s="221"/>
      <c r="J17" s="221"/>
      <c r="K17" s="221"/>
      <c r="L17" s="221"/>
      <c r="M17" s="221"/>
      <c r="N17" s="221"/>
    </row>
    <row r="18" spans="1:14"/>
    <row r="19" spans="1:14">
      <c r="A19" s="119"/>
      <c r="B19" s="14" t="s">
        <v>60</v>
      </c>
      <c r="C19" s="119"/>
      <c r="D19" s="119"/>
    </row>
    <row r="20" spans="1:14">
      <c r="A20" s="119"/>
      <c r="C20" s="119"/>
      <c r="D20" s="119"/>
    </row>
    <row r="21" spans="1:14" s="86" customFormat="1">
      <c r="B21" s="86" t="s">
        <v>61</v>
      </c>
    </row>
    <row r="22" spans="1:14">
      <c r="C22" s="120"/>
      <c r="D22" s="119"/>
    </row>
    <row r="23" spans="1:14">
      <c r="A23" s="55"/>
      <c r="B23" s="122" t="s">
        <v>62</v>
      </c>
      <c r="C23" s="122" t="s">
        <v>63</v>
      </c>
      <c r="D23" s="122" t="s">
        <v>51</v>
      </c>
    </row>
    <row r="24" spans="1:14">
      <c r="A24" s="55"/>
      <c r="B24" s="121" t="s">
        <v>64</v>
      </c>
      <c r="C24" s="121" t="s">
        <v>65</v>
      </c>
      <c r="D24" s="121" t="s">
        <v>66</v>
      </c>
    </row>
    <row r="25" spans="1:14" ht="19.5" customHeight="1">
      <c r="A25" s="55"/>
      <c r="B25" s="121" t="s">
        <v>67</v>
      </c>
      <c r="C25" s="121" t="s">
        <v>65</v>
      </c>
      <c r="D25" s="121" t="s">
        <v>68</v>
      </c>
    </row>
    <row r="26" spans="1:14" ht="12.75" customHeight="1">
      <c r="A26" s="55"/>
      <c r="B26" s="327" t="s">
        <v>69</v>
      </c>
      <c r="C26" s="328"/>
      <c r="D26" s="329"/>
    </row>
    <row r="27" spans="1:14" ht="22.5" customHeight="1">
      <c r="A27" s="55"/>
      <c r="B27" s="121" t="s">
        <v>70</v>
      </c>
      <c r="C27" s="121" t="s">
        <v>71</v>
      </c>
      <c r="D27" s="121" t="s">
        <v>72</v>
      </c>
    </row>
    <row r="28" spans="1:14" ht="12.75" customHeight="1">
      <c r="A28" s="55"/>
      <c r="B28" s="327" t="s">
        <v>73</v>
      </c>
      <c r="C28" s="330"/>
      <c r="D28" s="331"/>
    </row>
    <row r="29" spans="1:14" ht="23.45">
      <c r="A29" s="55"/>
      <c r="B29" s="121" t="s">
        <v>74</v>
      </c>
      <c r="C29" s="121" t="s">
        <v>75</v>
      </c>
      <c r="D29" s="121" t="s">
        <v>76</v>
      </c>
    </row>
    <row r="30" spans="1:14" ht="12.75" customHeight="1">
      <c r="A30" s="55"/>
      <c r="B30" s="327" t="s">
        <v>77</v>
      </c>
      <c r="C30" s="330"/>
      <c r="D30" s="331"/>
    </row>
    <row r="31" spans="1:14" ht="15" customHeight="1">
      <c r="A31" s="55"/>
      <c r="B31" s="121" t="s">
        <v>78</v>
      </c>
      <c r="C31" s="121" t="s">
        <v>79</v>
      </c>
      <c r="D31" s="121" t="s">
        <v>80</v>
      </c>
    </row>
    <row r="32" spans="1:14" ht="34.5" customHeight="1">
      <c r="A32" s="55"/>
      <c r="B32" s="121" t="s">
        <v>81</v>
      </c>
      <c r="C32" s="121" t="s">
        <v>82</v>
      </c>
      <c r="D32" s="121" t="s">
        <v>83</v>
      </c>
    </row>
    <row r="33" spans="1:4" ht="26.25" customHeight="1">
      <c r="A33" s="55"/>
      <c r="B33" s="121" t="s">
        <v>84</v>
      </c>
      <c r="C33" s="121" t="s">
        <v>82</v>
      </c>
      <c r="D33" s="121" t="s">
        <v>85</v>
      </c>
    </row>
    <row r="34" spans="1:4" ht="23.45">
      <c r="A34" s="55"/>
      <c r="B34" s="121" t="s">
        <v>86</v>
      </c>
      <c r="C34" s="121" t="s">
        <v>82</v>
      </c>
      <c r="D34" s="121" t="s">
        <v>87</v>
      </c>
    </row>
    <row r="35" spans="1:4" ht="23.45">
      <c r="A35" s="55"/>
      <c r="B35" s="121" t="s">
        <v>88</v>
      </c>
      <c r="C35" s="121" t="s">
        <v>82</v>
      </c>
      <c r="D35" s="121" t="s">
        <v>89</v>
      </c>
    </row>
    <row r="36" spans="1:4" ht="23.45">
      <c r="A36" s="55"/>
      <c r="B36" s="121" t="s">
        <v>90</v>
      </c>
      <c r="C36" s="121" t="s">
        <v>82</v>
      </c>
      <c r="D36" s="121" t="s">
        <v>91</v>
      </c>
    </row>
    <row r="37" spans="1:4">
      <c r="A37" s="55"/>
      <c r="B37" s="121" t="s">
        <v>92</v>
      </c>
      <c r="C37" s="121" t="s">
        <v>79</v>
      </c>
      <c r="D37" s="121" t="s">
        <v>93</v>
      </c>
    </row>
    <row r="38" spans="1:4" ht="23.45">
      <c r="A38" s="55"/>
      <c r="B38" s="121" t="s">
        <v>94</v>
      </c>
      <c r="C38" s="121" t="s">
        <v>82</v>
      </c>
      <c r="D38" s="121" t="s">
        <v>95</v>
      </c>
    </row>
    <row r="39" spans="1:4" ht="23.45">
      <c r="A39" s="55"/>
      <c r="B39" s="219" t="s">
        <v>96</v>
      </c>
      <c r="C39" s="219" t="s">
        <v>82</v>
      </c>
      <c r="D39" s="219" t="s">
        <v>97</v>
      </c>
    </row>
    <row r="40" spans="1:4" ht="23.45">
      <c r="B40" s="219" t="s">
        <v>98</v>
      </c>
      <c r="C40" s="219" t="s">
        <v>82</v>
      </c>
      <c r="D40" s="219" t="s">
        <v>99</v>
      </c>
    </row>
    <row r="130"/>
    <row r="145"/>
    <row r="146" ht="27" customHeight="1"/>
    <row r="147"/>
    <row r="148"/>
    <row r="149"/>
    <row r="150"/>
    <row r="151"/>
    <row r="152"/>
    <row r="153"/>
    <row r="154"/>
    <row r="155"/>
    <row r="156"/>
    <row r="157"/>
    <row r="158"/>
    <row r="159"/>
    <row r="160"/>
    <row r="161"/>
    <row r="162"/>
    <row r="163"/>
    <row r="164"/>
    <row r="165"/>
    <row r="166"/>
    <row r="167"/>
    <row r="168"/>
  </sheetData>
  <mergeCells count="4">
    <mergeCell ref="B15:N15"/>
    <mergeCell ref="B26:D26"/>
    <mergeCell ref="B28:D28"/>
    <mergeCell ref="B30:D30"/>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2"/>
  <sheetViews>
    <sheetView zoomScaleNormal="100" workbookViewId="0"/>
  </sheetViews>
  <sheetFormatPr defaultColWidth="0" defaultRowHeight="13.5" zeroHeight="1"/>
  <cols>
    <col min="1" max="1" width="5.75" customWidth="1"/>
    <col min="2" max="2" width="23.5" customWidth="1"/>
    <col min="3" max="3" width="18.5" customWidth="1"/>
    <col min="4" max="4" width="23.375" customWidth="1"/>
    <col min="5" max="5" width="25.75" customWidth="1"/>
    <col min="6" max="6" width="1.625" customWidth="1"/>
    <col min="7" max="14" width="15.625" customWidth="1"/>
    <col min="15" max="15" width="1.875" customWidth="1"/>
    <col min="16" max="23" width="15.625" customWidth="1"/>
    <col min="24" max="24" width="1.875" customWidth="1"/>
    <col min="25" max="25" width="15.875" customWidth="1"/>
    <col min="26" max="57" width="15.625" customWidth="1"/>
    <col min="58" max="16384" width="9" hidden="1"/>
  </cols>
  <sheetData>
    <row r="1" spans="1:57" s="2" customFormat="1" ht="12.75" customHeight="1"/>
    <row r="2" spans="1:57" s="2" customFormat="1" ht="18.75" customHeight="1">
      <c r="B2" s="137" t="s">
        <v>100</v>
      </c>
      <c r="C2" s="40"/>
      <c r="D2" s="40"/>
      <c r="E2" s="40"/>
      <c r="F2" s="40"/>
      <c r="G2" s="40"/>
      <c r="O2" s="40"/>
      <c r="X2" s="40"/>
      <c r="Y2" s="40"/>
    </row>
    <row r="3" spans="1:57" s="2" customFormat="1" ht="48.75" customHeight="1">
      <c r="B3" s="356" t="s">
        <v>101</v>
      </c>
      <c r="C3" s="356"/>
      <c r="D3" s="356"/>
      <c r="E3" s="356"/>
      <c r="F3" s="356"/>
      <c r="G3" s="356"/>
      <c r="H3" s="356"/>
      <c r="I3" s="356"/>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102</v>
      </c>
    </row>
    <row r="8" spans="1:57" s="14" customFormat="1">
      <c r="B8" s="83"/>
    </row>
    <row r="9" spans="1:57">
      <c r="A9" s="14"/>
      <c r="B9" s="350" t="s">
        <v>103</v>
      </c>
      <c r="C9" s="357" t="s">
        <v>104</v>
      </c>
      <c r="D9" s="343" t="s">
        <v>105</v>
      </c>
      <c r="E9" s="360"/>
      <c r="F9" s="84"/>
      <c r="G9" s="347" t="s">
        <v>106</v>
      </c>
      <c r="H9" s="348"/>
      <c r="I9" s="348"/>
      <c r="J9" s="348"/>
      <c r="K9" s="348"/>
      <c r="L9" s="348"/>
      <c r="M9" s="348"/>
      <c r="N9" s="349"/>
      <c r="O9" s="136"/>
      <c r="P9" s="229" t="s">
        <v>107</v>
      </c>
      <c r="Q9" s="230"/>
      <c r="R9" s="230"/>
      <c r="S9" s="230"/>
      <c r="T9" s="230"/>
      <c r="U9" s="230"/>
      <c r="V9" s="230"/>
      <c r="W9" s="230"/>
      <c r="X9" s="84"/>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1"/>
    </row>
    <row r="10" spans="1:57" ht="12.75" customHeight="1">
      <c r="A10" s="14"/>
      <c r="B10" s="350"/>
      <c r="C10" s="357"/>
      <c r="D10" s="343"/>
      <c r="E10" s="360"/>
      <c r="F10" s="84"/>
      <c r="G10" s="344" t="s">
        <v>108</v>
      </c>
      <c r="H10" s="345"/>
      <c r="I10" s="345"/>
      <c r="J10" s="345"/>
      <c r="K10" s="345"/>
      <c r="L10" s="345"/>
      <c r="M10" s="345"/>
      <c r="N10" s="346"/>
      <c r="O10" s="136"/>
      <c r="P10" s="232" t="s">
        <v>109</v>
      </c>
      <c r="Q10" s="233"/>
      <c r="R10" s="233"/>
      <c r="S10" s="233"/>
      <c r="T10" s="233"/>
      <c r="U10" s="233"/>
      <c r="V10" s="233"/>
      <c r="W10" s="233"/>
      <c r="X10" s="84"/>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4"/>
    </row>
    <row r="11" spans="1:57" ht="25.5" customHeight="1">
      <c r="A11" s="14"/>
      <c r="B11" s="350"/>
      <c r="C11" s="357"/>
      <c r="D11" s="343"/>
      <c r="E11" s="97" t="s">
        <v>110</v>
      </c>
      <c r="F11" s="84"/>
      <c r="G11" s="33" t="s">
        <v>111</v>
      </c>
      <c r="H11" s="33" t="s">
        <v>112</v>
      </c>
      <c r="I11" s="33" t="s">
        <v>113</v>
      </c>
      <c r="J11" s="33" t="s">
        <v>114</v>
      </c>
      <c r="K11" s="33" t="s">
        <v>115</v>
      </c>
      <c r="L11" s="34" t="s">
        <v>116</v>
      </c>
      <c r="M11" s="33" t="s">
        <v>117</v>
      </c>
      <c r="N11" s="33" t="s">
        <v>118</v>
      </c>
      <c r="O11" s="84"/>
      <c r="P11" s="29" t="s">
        <v>119</v>
      </c>
      <c r="Q11" s="29" t="s">
        <v>120</v>
      </c>
      <c r="R11" s="29" t="s">
        <v>121</v>
      </c>
      <c r="S11" s="35" t="s">
        <v>122</v>
      </c>
      <c r="T11" s="29" t="s">
        <v>123</v>
      </c>
      <c r="U11" s="29" t="s">
        <v>124</v>
      </c>
      <c r="V11" s="29" t="s">
        <v>125</v>
      </c>
      <c r="W11" s="29" t="s">
        <v>126</v>
      </c>
      <c r="X11" s="84"/>
      <c r="Y11" s="29" t="s">
        <v>127</v>
      </c>
      <c r="Z11" s="29" t="s">
        <v>127</v>
      </c>
      <c r="AA11" s="29" t="s">
        <v>128</v>
      </c>
      <c r="AB11" s="29" t="s">
        <v>128</v>
      </c>
      <c r="AC11" s="264" t="s">
        <v>129</v>
      </c>
      <c r="AD11" s="264" t="s">
        <v>129</v>
      </c>
      <c r="AE11" s="265" t="s">
        <v>130</v>
      </c>
      <c r="AF11" s="263" t="s">
        <v>130</v>
      </c>
      <c r="AG11" s="263" t="s">
        <v>131</v>
      </c>
      <c r="AH11" s="263" t="s">
        <v>131</v>
      </c>
      <c r="AI11" s="263" t="s">
        <v>132</v>
      </c>
      <c r="AJ11" s="263" t="s">
        <v>132</v>
      </c>
      <c r="AK11" s="263" t="s">
        <v>133</v>
      </c>
      <c r="AL11" s="263" t="s">
        <v>133</v>
      </c>
      <c r="AM11" s="263" t="s">
        <v>134</v>
      </c>
      <c r="AN11" s="263" t="s">
        <v>134</v>
      </c>
      <c r="AO11" s="263" t="s">
        <v>135</v>
      </c>
      <c r="AP11" s="263" t="s">
        <v>135</v>
      </c>
      <c r="AQ11" s="263" t="s">
        <v>136</v>
      </c>
      <c r="AR11" s="263" t="s">
        <v>136</v>
      </c>
      <c r="AS11" s="263" t="s">
        <v>137</v>
      </c>
      <c r="AT11" s="263" t="s">
        <v>137</v>
      </c>
      <c r="AU11" s="263" t="s">
        <v>138</v>
      </c>
      <c r="AV11" s="263" t="s">
        <v>138</v>
      </c>
      <c r="AW11" s="263" t="s">
        <v>139</v>
      </c>
      <c r="AX11" s="263" t="s">
        <v>139</v>
      </c>
      <c r="AY11" s="263" t="s">
        <v>140</v>
      </c>
      <c r="AZ11" s="263" t="s">
        <v>140</v>
      </c>
      <c r="BA11" s="263" t="s">
        <v>141</v>
      </c>
      <c r="BB11" s="263" t="s">
        <v>141</v>
      </c>
      <c r="BC11" s="263" t="s">
        <v>142</v>
      </c>
      <c r="BD11" s="263" t="s">
        <v>142</v>
      </c>
      <c r="BE11" s="263" t="s">
        <v>143</v>
      </c>
    </row>
    <row r="12" spans="1:57" ht="25.5" customHeight="1">
      <c r="A12" s="14"/>
      <c r="B12" s="350"/>
      <c r="C12" s="357"/>
      <c r="D12" s="343"/>
      <c r="E12" s="97" t="s">
        <v>110</v>
      </c>
      <c r="F12" s="84"/>
      <c r="G12" s="33" t="s">
        <v>111</v>
      </c>
      <c r="H12" s="33" t="s">
        <v>112</v>
      </c>
      <c r="I12" s="33" t="s">
        <v>113</v>
      </c>
      <c r="J12" s="33" t="s">
        <v>114</v>
      </c>
      <c r="K12" s="33" t="s">
        <v>115</v>
      </c>
      <c r="L12" s="34" t="s">
        <v>116</v>
      </c>
      <c r="M12" s="33" t="s">
        <v>117</v>
      </c>
      <c r="N12" s="33" t="s">
        <v>118</v>
      </c>
      <c r="O12" s="84"/>
      <c r="P12" s="29" t="s">
        <v>119</v>
      </c>
      <c r="Q12" s="29" t="s">
        <v>120</v>
      </c>
      <c r="R12" s="29" t="s">
        <v>121</v>
      </c>
      <c r="S12" s="35" t="s">
        <v>122</v>
      </c>
      <c r="T12" s="29" t="s">
        <v>123</v>
      </c>
      <c r="U12" s="29" t="s">
        <v>124</v>
      </c>
      <c r="V12" s="29" t="s">
        <v>125</v>
      </c>
      <c r="W12" s="29" t="s">
        <v>126</v>
      </c>
      <c r="X12" s="84"/>
      <c r="Y12" s="29" t="s">
        <v>127</v>
      </c>
      <c r="Z12" s="29" t="s">
        <v>144</v>
      </c>
      <c r="AA12" s="29" t="s">
        <v>128</v>
      </c>
      <c r="AB12" s="29" t="s">
        <v>145</v>
      </c>
      <c r="AC12" s="29" t="s">
        <v>146</v>
      </c>
      <c r="AD12" s="29" t="s">
        <v>147</v>
      </c>
      <c r="AE12" s="29" t="s">
        <v>148</v>
      </c>
      <c r="AF12" s="29" t="s">
        <v>149</v>
      </c>
      <c r="AG12" s="29" t="s">
        <v>150</v>
      </c>
      <c r="AH12" s="29" t="s">
        <v>151</v>
      </c>
      <c r="AI12" s="29" t="s">
        <v>152</v>
      </c>
      <c r="AJ12" s="29" t="s">
        <v>153</v>
      </c>
      <c r="AK12" s="29" t="s">
        <v>154</v>
      </c>
      <c r="AL12" s="29" t="s">
        <v>155</v>
      </c>
      <c r="AM12" s="29" t="s">
        <v>156</v>
      </c>
      <c r="AN12" s="29" t="s">
        <v>157</v>
      </c>
      <c r="AO12" s="29" t="s">
        <v>158</v>
      </c>
      <c r="AP12" s="29" t="s">
        <v>159</v>
      </c>
      <c r="AQ12" s="29" t="s">
        <v>160</v>
      </c>
      <c r="AR12" s="29" t="s">
        <v>161</v>
      </c>
      <c r="AS12" s="29" t="s">
        <v>162</v>
      </c>
      <c r="AT12" s="29" t="s">
        <v>163</v>
      </c>
      <c r="AU12" s="29" t="s">
        <v>164</v>
      </c>
      <c r="AV12" s="29" t="s">
        <v>165</v>
      </c>
      <c r="AW12" s="29" t="s">
        <v>166</v>
      </c>
      <c r="AX12" s="29" t="s">
        <v>167</v>
      </c>
      <c r="AY12" s="29" t="s">
        <v>168</v>
      </c>
      <c r="AZ12" s="29" t="s">
        <v>169</v>
      </c>
      <c r="BA12" s="29" t="s">
        <v>170</v>
      </c>
      <c r="BB12" s="29" t="s">
        <v>171</v>
      </c>
      <c r="BC12" s="29" t="s">
        <v>172</v>
      </c>
      <c r="BD12" s="29" t="s">
        <v>173</v>
      </c>
      <c r="BE12" s="29" t="s">
        <v>174</v>
      </c>
    </row>
    <row r="13" spans="1:57" ht="12.75" customHeight="1">
      <c r="A13" s="14"/>
      <c r="B13" s="350"/>
      <c r="C13" s="357"/>
      <c r="D13" s="343"/>
      <c r="E13" s="97" t="s">
        <v>175</v>
      </c>
      <c r="F13" s="84"/>
      <c r="G13" s="31" t="s">
        <v>176</v>
      </c>
      <c r="H13" s="31" t="s">
        <v>177</v>
      </c>
      <c r="I13" s="31" t="s">
        <v>178</v>
      </c>
      <c r="J13" s="31" t="s">
        <v>179</v>
      </c>
      <c r="K13" s="31" t="s">
        <v>180</v>
      </c>
      <c r="L13" s="32" t="s">
        <v>181</v>
      </c>
      <c r="M13" s="31" t="s">
        <v>182</v>
      </c>
      <c r="N13" s="31" t="s">
        <v>183</v>
      </c>
      <c r="O13" s="84"/>
      <c r="P13" s="31" t="s">
        <v>184</v>
      </c>
      <c r="Q13" s="31" t="s">
        <v>185</v>
      </c>
      <c r="R13" s="31" t="s">
        <v>186</v>
      </c>
      <c r="S13" s="36" t="s">
        <v>187</v>
      </c>
      <c r="T13" s="31" t="s">
        <v>188</v>
      </c>
      <c r="U13" s="31" t="s">
        <v>189</v>
      </c>
      <c r="V13" s="31" t="s">
        <v>190</v>
      </c>
      <c r="W13" s="31" t="s">
        <v>191</v>
      </c>
      <c r="X13" s="84"/>
      <c r="Y13" s="31" t="s">
        <v>192</v>
      </c>
      <c r="Z13" s="31" t="s">
        <v>193</v>
      </c>
      <c r="AA13" s="31" t="s">
        <v>194</v>
      </c>
      <c r="AB13" s="31" t="s">
        <v>195</v>
      </c>
      <c r="AC13" s="31" t="s">
        <v>196</v>
      </c>
      <c r="AD13" s="31" t="s">
        <v>197</v>
      </c>
      <c r="AE13" s="31" t="s">
        <v>198</v>
      </c>
      <c r="AF13" s="31" t="s">
        <v>199</v>
      </c>
      <c r="AG13" s="31" t="s">
        <v>200</v>
      </c>
      <c r="AH13" s="31" t="s">
        <v>201</v>
      </c>
      <c r="AI13" s="31" t="s">
        <v>202</v>
      </c>
      <c r="AJ13" s="31" t="s">
        <v>203</v>
      </c>
      <c r="AK13" s="31" t="s">
        <v>204</v>
      </c>
      <c r="AL13" s="31" t="s">
        <v>205</v>
      </c>
      <c r="AM13" s="31" t="s">
        <v>206</v>
      </c>
      <c r="AN13" s="31" t="s">
        <v>207</v>
      </c>
      <c r="AO13" s="31" t="s">
        <v>208</v>
      </c>
      <c r="AP13" s="31" t="s">
        <v>209</v>
      </c>
      <c r="AQ13" s="31" t="s">
        <v>210</v>
      </c>
      <c r="AR13" s="31" t="s">
        <v>211</v>
      </c>
      <c r="AS13" s="31" t="s">
        <v>212</v>
      </c>
      <c r="AT13" s="31" t="s">
        <v>213</v>
      </c>
      <c r="AU13" s="31" t="s">
        <v>214</v>
      </c>
      <c r="AV13" s="31" t="s">
        <v>215</v>
      </c>
      <c r="AW13" s="31" t="s">
        <v>216</v>
      </c>
      <c r="AX13" s="31" t="s">
        <v>217</v>
      </c>
      <c r="AY13" s="31" t="s">
        <v>218</v>
      </c>
      <c r="AZ13" s="31" t="s">
        <v>219</v>
      </c>
      <c r="BA13" s="31" t="s">
        <v>220</v>
      </c>
      <c r="BB13" s="31" t="s">
        <v>221</v>
      </c>
      <c r="BC13" s="31" t="s">
        <v>222</v>
      </c>
      <c r="BD13" s="31" t="s">
        <v>223</v>
      </c>
      <c r="BE13" s="31" t="s">
        <v>224</v>
      </c>
    </row>
    <row r="14" spans="1:57" ht="12.75" customHeight="1">
      <c r="A14" s="14"/>
      <c r="B14" s="350"/>
      <c r="C14" s="357"/>
      <c r="D14" s="343"/>
      <c r="E14" s="139" t="s">
        <v>225</v>
      </c>
      <c r="F14" s="84"/>
      <c r="G14" s="29" t="s">
        <v>226</v>
      </c>
      <c r="H14" s="29" t="s">
        <v>226</v>
      </c>
      <c r="I14" s="29" t="s">
        <v>227</v>
      </c>
      <c r="J14" s="29" t="s">
        <v>227</v>
      </c>
      <c r="K14" s="29" t="s">
        <v>228</v>
      </c>
      <c r="L14" s="30" t="s">
        <v>228</v>
      </c>
      <c r="M14" s="29" t="s">
        <v>229</v>
      </c>
      <c r="N14" s="29" t="s">
        <v>229</v>
      </c>
      <c r="O14" s="84"/>
      <c r="P14" s="29" t="s">
        <v>230</v>
      </c>
      <c r="Q14" s="29" t="s">
        <v>231</v>
      </c>
      <c r="R14" s="29" t="s">
        <v>231</v>
      </c>
      <c r="S14" s="35" t="s">
        <v>232</v>
      </c>
      <c r="T14" s="29" t="s">
        <v>232</v>
      </c>
      <c r="U14" s="29" t="s">
        <v>233</v>
      </c>
      <c r="V14" s="29" t="s">
        <v>233</v>
      </c>
      <c r="W14" s="29" t="s">
        <v>234</v>
      </c>
      <c r="X14" s="84"/>
      <c r="Y14" s="29" t="s">
        <v>234</v>
      </c>
      <c r="Z14" s="29" t="s">
        <v>234</v>
      </c>
      <c r="AA14" s="29" t="s">
        <v>235</v>
      </c>
      <c r="AB14" s="29" t="s">
        <v>235</v>
      </c>
      <c r="AC14" s="29" t="s">
        <v>235</v>
      </c>
      <c r="AD14" s="29" t="s">
        <v>235</v>
      </c>
      <c r="AE14" s="29" t="s">
        <v>236</v>
      </c>
      <c r="AF14" s="29" t="s">
        <v>236</v>
      </c>
      <c r="AG14" s="29" t="s">
        <v>236</v>
      </c>
      <c r="AH14" s="29" t="s">
        <v>236</v>
      </c>
      <c r="AI14" s="29" t="s">
        <v>237</v>
      </c>
      <c r="AJ14" s="29" t="s">
        <v>237</v>
      </c>
      <c r="AK14" s="29" t="s">
        <v>237</v>
      </c>
      <c r="AL14" s="29" t="s">
        <v>237</v>
      </c>
      <c r="AM14" s="29" t="s">
        <v>238</v>
      </c>
      <c r="AN14" s="29" t="s">
        <v>238</v>
      </c>
      <c r="AO14" s="29" t="s">
        <v>238</v>
      </c>
      <c r="AP14" s="29" t="s">
        <v>238</v>
      </c>
      <c r="AQ14" s="29" t="s">
        <v>239</v>
      </c>
      <c r="AR14" s="29" t="s">
        <v>239</v>
      </c>
      <c r="AS14" s="29" t="s">
        <v>239</v>
      </c>
      <c r="AT14" s="29" t="s">
        <v>239</v>
      </c>
      <c r="AU14" s="29" t="s">
        <v>240</v>
      </c>
      <c r="AV14" s="29" t="s">
        <v>240</v>
      </c>
      <c r="AW14" s="29" t="s">
        <v>240</v>
      </c>
      <c r="AX14" s="29" t="s">
        <v>240</v>
      </c>
      <c r="AY14" s="29" t="s">
        <v>241</v>
      </c>
      <c r="AZ14" s="29" t="s">
        <v>241</v>
      </c>
      <c r="BA14" s="29" t="s">
        <v>241</v>
      </c>
      <c r="BB14" s="29" t="s">
        <v>241</v>
      </c>
      <c r="BC14" s="29" t="s">
        <v>242</v>
      </c>
      <c r="BD14" s="29" t="s">
        <v>242</v>
      </c>
      <c r="BE14" s="29" t="s">
        <v>242</v>
      </c>
    </row>
    <row r="15" spans="1:57" ht="12.75" customHeight="1">
      <c r="A15" s="14"/>
      <c r="B15" s="337" t="s">
        <v>243</v>
      </c>
      <c r="C15" s="108" t="s">
        <v>244</v>
      </c>
      <c r="D15" s="332" t="s">
        <v>245</v>
      </c>
      <c r="E15" s="359"/>
      <c r="F15" s="84"/>
      <c r="G15" s="106">
        <f>IF('2a Aggregate costs'!H$15="-","-",SUM('2a Aggregate costs'!H$15,'2a Aggregate costs'!H$16,'2a Aggregate costs'!H$17,'2a Aggregate costs'!H40, '2a Aggregate costs'!H78)*'3a Demand'!$C$9+'2a Aggregate costs'!H$18)</f>
        <v>68.565771367263309</v>
      </c>
      <c r="H15" s="106">
        <f>IF('2a Aggregate costs'!I$15="-","-",SUM('2a Aggregate costs'!I$15,'2a Aggregate costs'!I$16,'2a Aggregate costs'!I$17,'2a Aggregate costs'!I40, '2a Aggregate costs'!I78)*'3a Demand'!$C$9+'2a Aggregate costs'!I$18)</f>
        <v>68.545523907361414</v>
      </c>
      <c r="I15" s="106">
        <f>IF('2a Aggregate costs'!J$15="-","-",SUM('2a Aggregate costs'!J$15,'2a Aggregate costs'!J$16,'2a Aggregate costs'!J$17,'2a Aggregate costs'!J40, '2a Aggregate costs'!J78)*'3a Demand'!$C$9+'2a Aggregate costs'!J$18)</f>
        <v>83.614794006957538</v>
      </c>
      <c r="J15" s="106">
        <f>IF('2a Aggregate costs'!K$15="-","-",SUM('2a Aggregate costs'!K$15,'2a Aggregate costs'!K$16,'2a Aggregate costs'!K$17,'2a Aggregate costs'!K40, '2a Aggregate costs'!K78)*'3a Demand'!$C$9+'2a Aggregate costs'!K$18)</f>
        <v>83.537954562762394</v>
      </c>
      <c r="K15" s="106">
        <f>IF('2a Aggregate costs'!L$15="-","-",SUM('2a Aggregate costs'!L$15,'2a Aggregate costs'!L$16,'2a Aggregate costs'!L$17,'2a Aggregate costs'!L40, '2a Aggregate costs'!L78)*'3a Demand'!$C$9+'2a Aggregate costs'!L$18)</f>
        <v>88.918000091064357</v>
      </c>
      <c r="L15" s="106">
        <f>IF('2a Aggregate costs'!M$15="-","-",SUM('2a Aggregate costs'!M$15,'2a Aggregate costs'!M$16,'2a Aggregate costs'!M$17,'2a Aggregate costs'!M40, '2a Aggregate costs'!M78)*'3a Demand'!$C$9+'2a Aggregate costs'!M$18)</f>
        <v>89.232750584499058</v>
      </c>
      <c r="M15" s="106">
        <f>IF('2a Aggregate costs'!N$15="-","-",SUM('2a Aggregate costs'!N$15,'2a Aggregate costs'!N$16,'2a Aggregate costs'!N$17,'2a Aggregate costs'!N40, '2a Aggregate costs'!N78)*'3a Demand'!$C$9+'2a Aggregate costs'!N$18)</f>
        <v>103.19089658237827</v>
      </c>
      <c r="N15" s="106">
        <f>IF('2a Aggregate costs'!O$15="-","-",SUM('2a Aggregate costs'!O$15,'2a Aggregate costs'!O$16,'2a Aggregate costs'!O$17,'2a Aggregate costs'!O40, '2a Aggregate costs'!O78)*'3a Demand'!$C$9+'2a Aggregate costs'!O$18)</f>
        <v>103.26009605959037</v>
      </c>
      <c r="O15" s="84"/>
      <c r="P15" s="106">
        <f>IF('2a Aggregate costs'!Q$15="-","-",SUM('2a Aggregate costs'!Q$15,'2a Aggregate costs'!Q$16,'2a Aggregate costs'!Q$17,'2a Aggregate costs'!Q40, '2a Aggregate costs'!Q78)*'3a Demand'!$C$9+'2a Aggregate costs'!Q$18)</f>
        <v>103.26009605959037</v>
      </c>
      <c r="Q15" s="106">
        <f>IF('2a Aggregate costs'!R$15="-","-",SUM('2a Aggregate costs'!R$15,'2a Aggregate costs'!R$16,'2a Aggregate costs'!R$17,'2a Aggregate costs'!R40, '2a Aggregate costs'!R78)*'3a Demand'!$C$9+'2a Aggregate costs'!R$18)</f>
        <v>110.39599487540659</v>
      </c>
      <c r="R15" s="106">
        <f>IF('2a Aggregate costs'!S$15="-","-",SUM('2a Aggregate costs'!S$15,'2a Aggregate costs'!S$16,'2a Aggregate costs'!S$17,'2a Aggregate costs'!S40, '2a Aggregate costs'!S78)*'3a Demand'!$C$9+'2a Aggregate costs'!S$18)</f>
        <v>111.7072095389764</v>
      </c>
      <c r="S15" s="106">
        <f>IF('2a Aggregate costs'!T$15="-","-",SUM('2a Aggregate costs'!T$15,'2a Aggregate costs'!T$16,'2a Aggregate costs'!T$17,'2a Aggregate costs'!T40, '2a Aggregate costs'!T78)*'3a Demand'!$C$9+'2a Aggregate costs'!T$18)</f>
        <v>114.90065469882065</v>
      </c>
      <c r="T15" s="106">
        <f>IF('2a Aggregate costs'!U$15="-","-",SUM('2a Aggregate costs'!U$15,'2a Aggregate costs'!U$16,'2a Aggregate costs'!U$17,'2a Aggregate costs'!U40, '2a Aggregate costs'!U78)*'3a Demand'!$C$9+'2a Aggregate costs'!U$18)</f>
        <v>114.4180160814398</v>
      </c>
      <c r="U15" s="106">
        <f>IF('2a Aggregate costs'!V$15="-","-",SUM('2a Aggregate costs'!V$15,'2a Aggregate costs'!V$16,'2a Aggregate costs'!V$17,'2a Aggregate costs'!V40, '2a Aggregate costs'!V78)*'3a Demand'!$C$9+'2a Aggregate costs'!V$18)</f>
        <v>121.05350272737377</v>
      </c>
      <c r="V15" s="106">
        <f>IF('2a Aggregate costs'!W$15="-","-",SUM('2a Aggregate costs'!W$15,'2a Aggregate costs'!W$16,'2a Aggregate costs'!W$17,'2a Aggregate costs'!W40, '2a Aggregate costs'!W78)*'3a Demand'!$C$9+'2a Aggregate costs'!W$18)</f>
        <v>120.46168627822081</v>
      </c>
      <c r="W15" s="106">
        <f>IF('2a Aggregate costs'!X$15="-","-",SUM('2a Aggregate costs'!X$15,'2a Aggregate costs'!X$16,'2a Aggregate costs'!X$17,'2a Aggregate costs'!X40, '2a Aggregate costs'!X78)*'3a Demand'!$C$9+'2a Aggregate costs'!X$18)</f>
        <v>126.57531856556605</v>
      </c>
      <c r="X15" s="84"/>
      <c r="Y15" s="106">
        <f>IF('2a Aggregate costs'!Z$15="-","-",SUM('2a Aggregate costs'!Z$15,'2a Aggregate costs'!Z$16,'2a Aggregate costs'!Z$17,'2a Aggregate costs'!Z40, '2a Aggregate costs'!Z78)*'3a Demand'!$C$9+'2a Aggregate costs'!Z$18)</f>
        <v>125.50081957998127</v>
      </c>
      <c r="Z15" s="106">
        <f>IF('2a Aggregate costs'!AA$15="-","-",SUM('2a Aggregate costs'!AA$15,'2a Aggregate costs'!AA$16,'2a Aggregate costs'!AA$17,'2a Aggregate costs'!AA40, '2a Aggregate costs'!AA78)*'3a Demand'!$C$9+'2a Aggregate costs'!AA$18)</f>
        <v>125.50081957998127</v>
      </c>
      <c r="AA15" s="106">
        <f>IF('2a Aggregate costs'!AB$15="-","-",SUM('2a Aggregate costs'!AB$15,'2a Aggregate costs'!AB$16,'2a Aggregate costs'!AB$17,'2a Aggregate costs'!AB40, '2a Aggregate costs'!AB78)*'3a Demand'!$C$9+'2a Aggregate costs'!AB$18)</f>
        <v>139.73123662685865</v>
      </c>
      <c r="AB15" s="106">
        <f>IF('2a Aggregate costs'!AC$15="-","-",SUM('2a Aggregate costs'!AC$15,'2a Aggregate costs'!AC$16,'2a Aggregate costs'!AC$17,'2a Aggregate costs'!AC40, '2a Aggregate costs'!AC78)*'3a Demand'!$C$9+'2a Aggregate costs'!AC$18)</f>
        <v>139.73123662685865</v>
      </c>
      <c r="AC15" s="106">
        <f>IF('2a Aggregate costs'!AD$15="-","-",SUM('2a Aggregate costs'!AD$15,'2a Aggregate costs'!AD$16,'2a Aggregate costs'!AD$17,'2a Aggregate costs'!AD40, '2a Aggregate costs'!AD78)*'3a Demand'!$C$9+'2a Aggregate costs'!AD$18)</f>
        <v>141.40573617982582</v>
      </c>
      <c r="AD15" s="106">
        <f>IF('2a Aggregate costs'!AE$15="-","-",SUM('2a Aggregate costs'!AE$15,'2a Aggregate costs'!AE$16,'2a Aggregate costs'!AE$17,'2a Aggregate costs'!AE40, '2a Aggregate costs'!AE78)*'3a Demand'!$C$9+'2a Aggregate costs'!AE$18)</f>
        <v>141.40573617982582</v>
      </c>
      <c r="AE15" s="106">
        <f>IF('2a Aggregate costs'!AF$15="-","-",SUM('2a Aggregate costs'!AF$15,'2a Aggregate costs'!AF$16,'2a Aggregate costs'!AF$17,'2a Aggregate costs'!AF40, '2a Aggregate costs'!AF78)*'3a Demand'!$C$9+'2a Aggregate costs'!AF$18)</f>
        <v>161.63400075371106</v>
      </c>
      <c r="AF15" s="106">
        <f>IF('2a Aggregate costs'!AG$15="-","-",SUM('2a Aggregate costs'!AG$15,'2a Aggregate costs'!AG$16,'2a Aggregate costs'!AG$17,'2a Aggregate costs'!AG40, '2a Aggregate costs'!AG78)*'3a Demand'!$C$9+'2a Aggregate costs'!AG$18)</f>
        <v>161.63400075371106</v>
      </c>
      <c r="AG15" s="106">
        <f>IF('2a Aggregate costs'!AH$15="-","-",SUM('2a Aggregate costs'!AH$15,'2a Aggregate costs'!AH$16,'2a Aggregate costs'!AH$17,'2a Aggregate costs'!AH40, '2a Aggregate costs'!AH78)*'3a Demand'!$C$9+'2a Aggregate costs'!AH$18)</f>
        <v>160.47986236384216</v>
      </c>
      <c r="AH15" s="106">
        <f>IF('2a Aggregate costs'!AI$15="-","-",SUM('2a Aggregate costs'!AI$15,'2a Aggregate costs'!AI$16,'2a Aggregate costs'!AI$17,'2a Aggregate costs'!AI40, '2a Aggregate costs'!AI78)*'3a Demand'!$C$9+'2a Aggregate costs'!AI$18)</f>
        <v>160.47986236384216</v>
      </c>
      <c r="AI15" s="106">
        <f>IF('2a Aggregate costs'!AJ$15="-","-",SUM('2a Aggregate costs'!AJ$15,'2a Aggregate costs'!AJ$16,'2a Aggregate costs'!AJ$17,'2a Aggregate costs'!AJ40, '2a Aggregate costs'!AJ78)*'3a Demand'!$C$9+'2a Aggregate costs'!AJ$18)</f>
        <v>168.65184820986451</v>
      </c>
      <c r="AJ15" s="106">
        <f>IF('2a Aggregate costs'!AK$15="-","-",SUM('2a Aggregate costs'!AK$15,'2a Aggregate costs'!AK$16,'2a Aggregate costs'!AK$17,'2a Aggregate costs'!AK40, '2a Aggregate costs'!AK78)*'3a Demand'!$C$9+'2a Aggregate costs'!AK$18)</f>
        <v>168.65184820986451</v>
      </c>
      <c r="AK15" s="106">
        <f>IF('2a Aggregate costs'!AL$15="-","-",SUM('2a Aggregate costs'!AL$15,'2a Aggregate costs'!AL$16,'2a Aggregate costs'!AL$17,'2a Aggregate costs'!AL40, '2a Aggregate costs'!AL78)*'3a Demand'!$C$9+'2a Aggregate costs'!AL$18)</f>
        <v>176.35347407234917</v>
      </c>
      <c r="AL15" s="106" t="str">
        <f>IF('2a Aggregate costs'!AM$15="-","-",SUM('2a Aggregate costs'!AM$15,'2a Aggregate costs'!AM$16,'2a Aggregate costs'!AM$17,'2a Aggregate costs'!AM40, '2a Aggregate costs'!AM78)*'3a Demand'!$C$9+'2a Aggregate costs'!AM$18)</f>
        <v>-</v>
      </c>
      <c r="AM15" s="106" t="str">
        <f>IF('2a Aggregate costs'!AN$15="-","-",SUM('2a Aggregate costs'!AN$15,'2a Aggregate costs'!AN$16,'2a Aggregate costs'!AN$17,'2a Aggregate costs'!AN40, '2a Aggregate costs'!AN78)*'3a Demand'!$C$9+'2a Aggregate costs'!AN$18)</f>
        <v>-</v>
      </c>
      <c r="AN15" s="106" t="str">
        <f>IF('2a Aggregate costs'!AO$15="-","-",SUM('2a Aggregate costs'!AO$15,'2a Aggregate costs'!AO$16,'2a Aggregate costs'!AO$17,'2a Aggregate costs'!AO40, '2a Aggregate costs'!AO78)*'3a Demand'!$C$9+'2a Aggregate costs'!AO$18)</f>
        <v>-</v>
      </c>
      <c r="AO15" s="106" t="str">
        <f>IF('2a Aggregate costs'!AP$15="-","-",SUM('2a Aggregate costs'!AP$15,'2a Aggregate costs'!AP$16,'2a Aggregate costs'!AP$17,'2a Aggregate costs'!AP40, '2a Aggregate costs'!AP78)*'3a Demand'!$C$9+'2a Aggregate costs'!AP$18)</f>
        <v>-</v>
      </c>
      <c r="AP15" s="106" t="str">
        <f>IF('2a Aggregate costs'!AQ$15="-","-",SUM('2a Aggregate costs'!AQ$15,'2a Aggregate costs'!AQ$16,'2a Aggregate costs'!AQ$17,'2a Aggregate costs'!AQ40, '2a Aggregate costs'!AQ78)*'3a Demand'!$C$9+'2a Aggregate costs'!AQ$18)</f>
        <v>-</v>
      </c>
      <c r="AQ15" s="106" t="str">
        <f>IF('2a Aggregate costs'!AR$15="-","-",SUM('2a Aggregate costs'!AR$15,'2a Aggregate costs'!AR$16,'2a Aggregate costs'!AR$17,'2a Aggregate costs'!AR40, '2a Aggregate costs'!AR78)*'3a Demand'!$C$9+'2a Aggregate costs'!AR$18)</f>
        <v>-</v>
      </c>
      <c r="AR15" s="106" t="str">
        <f>IF('2a Aggregate costs'!AS$15="-","-",SUM('2a Aggregate costs'!AS$15,'2a Aggregate costs'!AS$16,'2a Aggregate costs'!AS$17,'2a Aggregate costs'!AS40, '2a Aggregate costs'!AS78)*'3a Demand'!$C$9+'2a Aggregate costs'!AS$18)</f>
        <v>-</v>
      </c>
      <c r="AS15" s="106" t="str">
        <f>IF('2a Aggregate costs'!AT$15="-","-",SUM('2a Aggregate costs'!AT$15,'2a Aggregate costs'!AT$16,'2a Aggregate costs'!AT$17,'2a Aggregate costs'!AT40, '2a Aggregate costs'!AT78)*'3a Demand'!$C$9+'2a Aggregate costs'!AT$18)</f>
        <v>-</v>
      </c>
      <c r="AT15" s="106" t="str">
        <f>IF('2a Aggregate costs'!AU$15="-","-",SUM('2a Aggregate costs'!AU$15,'2a Aggregate costs'!AU$16,'2a Aggregate costs'!AU$17,'2a Aggregate costs'!AU40, '2a Aggregate costs'!AU78)*'3a Demand'!$C$9+'2a Aggregate costs'!AU$18)</f>
        <v>-</v>
      </c>
      <c r="AU15" s="106" t="str">
        <f>IF('2a Aggregate costs'!AV$15="-","-",SUM('2a Aggregate costs'!AV$15,'2a Aggregate costs'!AV$16,'2a Aggregate costs'!AV$17,'2a Aggregate costs'!AV40, '2a Aggregate costs'!AV78)*'3a Demand'!$C$9+'2a Aggregate costs'!AV$18)</f>
        <v>-</v>
      </c>
      <c r="AV15" s="106" t="str">
        <f>IF('2a Aggregate costs'!AW$15="-","-",SUM('2a Aggregate costs'!AW$15,'2a Aggregate costs'!AW$16,'2a Aggregate costs'!AW$17,'2a Aggregate costs'!AW40, '2a Aggregate costs'!AW78)*'3a Demand'!$C$9+'2a Aggregate costs'!AW$18)</f>
        <v>-</v>
      </c>
      <c r="AW15" s="106" t="str">
        <f>IF('2a Aggregate costs'!AX$15="-","-",SUM('2a Aggregate costs'!AX$15,'2a Aggregate costs'!AX$16,'2a Aggregate costs'!AX$17,'2a Aggregate costs'!AX40, '2a Aggregate costs'!AX78)*'3a Demand'!$C$9+'2a Aggregate costs'!AX$18)</f>
        <v>-</v>
      </c>
      <c r="AX15" s="106" t="str">
        <f>IF('2a Aggregate costs'!AY$15="-","-",SUM('2a Aggregate costs'!AY$15,'2a Aggregate costs'!AY$16,'2a Aggregate costs'!AY$17,'2a Aggregate costs'!AY40, '2a Aggregate costs'!AY78)*'3a Demand'!$C$9+'2a Aggregate costs'!AY$18)</f>
        <v>-</v>
      </c>
      <c r="AY15" s="106" t="str">
        <f>IF('2a Aggregate costs'!AZ$15="-","-",SUM('2a Aggregate costs'!AZ$15,'2a Aggregate costs'!AZ$16,'2a Aggregate costs'!AZ$17,'2a Aggregate costs'!AZ40, '2a Aggregate costs'!AZ78)*'3a Demand'!$C$9+'2a Aggregate costs'!AZ$18)</f>
        <v>-</v>
      </c>
      <c r="AZ15" s="106" t="str">
        <f>IF('2a Aggregate costs'!BA$15="-","-",SUM('2a Aggregate costs'!BA$15,'2a Aggregate costs'!BA$16,'2a Aggregate costs'!BA$17,'2a Aggregate costs'!BA40, '2a Aggregate costs'!BA78)*'3a Demand'!$C$9+'2a Aggregate costs'!BA$18)</f>
        <v>-</v>
      </c>
      <c r="BA15" s="106" t="str">
        <f>IF('2a Aggregate costs'!BB$15="-","-",SUM('2a Aggregate costs'!BB$15,'2a Aggregate costs'!BB$16,'2a Aggregate costs'!BB$17,'2a Aggregate costs'!BB40, '2a Aggregate costs'!BB78)*'3a Demand'!$C$9+'2a Aggregate costs'!BB$18)</f>
        <v>-</v>
      </c>
      <c r="BB15" s="106" t="str">
        <f>IF('2a Aggregate costs'!BC$15="-","-",SUM('2a Aggregate costs'!BC$15,'2a Aggregate costs'!BC$16,'2a Aggregate costs'!BC$17,'2a Aggregate costs'!BC40, '2a Aggregate costs'!BC78)*'3a Demand'!$C$9+'2a Aggregate costs'!BC$18)</f>
        <v>-</v>
      </c>
      <c r="BC15" s="106" t="str">
        <f>IF('2a Aggregate costs'!BD$15="-","-",SUM('2a Aggregate costs'!BD$15,'2a Aggregate costs'!BD$16,'2a Aggregate costs'!BD$17,'2a Aggregate costs'!BD40, '2a Aggregate costs'!BD78)*'3a Demand'!$C$9+'2a Aggregate costs'!BD$18)</f>
        <v>-</v>
      </c>
      <c r="BD15" s="106" t="str">
        <f>IF('2a Aggregate costs'!BE$15="-","-",SUM('2a Aggregate costs'!BE$15,'2a Aggregate costs'!BE$16,'2a Aggregate costs'!BE$17,'2a Aggregate costs'!BE40, '2a Aggregate costs'!BE78)*'3a Demand'!$C$9+'2a Aggregate costs'!BE$18)</f>
        <v>-</v>
      </c>
      <c r="BE15" s="106" t="str">
        <f>IF('2a Aggregate costs'!BF$15="-","-",SUM('2a Aggregate costs'!BF$15,'2a Aggregate costs'!BF$16,'2a Aggregate costs'!BF$17,'2a Aggregate costs'!BF40, '2a Aggregate costs'!BF78)*'3a Demand'!$C$9+'2a Aggregate costs'!BF$18)</f>
        <v>-</v>
      </c>
    </row>
    <row r="16" spans="1:57" ht="12.75" customHeight="1">
      <c r="A16" s="14"/>
      <c r="B16" s="338"/>
      <c r="C16" s="108" t="s">
        <v>246</v>
      </c>
      <c r="D16" s="332"/>
      <c r="E16" s="359"/>
      <c r="F16" s="84"/>
      <c r="G16" s="106">
        <f>IF('2a Aggregate costs'!H$15="-","-",SUM('2a Aggregate costs'!H$15,'2a Aggregate costs'!H$16,'2a Aggregate costs'!H$17,'2a Aggregate costs'!H41, '2a Aggregate costs'!H79)*'3a Demand'!$C$9+'2a Aggregate costs'!H$18)</f>
        <v>68.549277733799528</v>
      </c>
      <c r="H16" s="106">
        <f>IF('2a Aggregate costs'!I$15="-","-",SUM('2a Aggregate costs'!I$15,'2a Aggregate costs'!I$16,'2a Aggregate costs'!I$17,'2a Aggregate costs'!I41, '2a Aggregate costs'!I79)*'3a Demand'!$C$9+'2a Aggregate costs'!I$18)</f>
        <v>68.529294772291379</v>
      </c>
      <c r="I16" s="106">
        <f>IF('2a Aggregate costs'!J$15="-","-",SUM('2a Aggregate costs'!J$15,'2a Aggregate costs'!J$16,'2a Aggregate costs'!J$17,'2a Aggregate costs'!J41, '2a Aggregate costs'!J79)*'3a Demand'!$C$9+'2a Aggregate costs'!J$18)</f>
        <v>83.598175372645827</v>
      </c>
      <c r="J16" s="106">
        <f>IF('2a Aggregate costs'!K$15="-","-",SUM('2a Aggregate costs'!K$15,'2a Aggregate costs'!K$16,'2a Aggregate costs'!K$17,'2a Aggregate costs'!K41, '2a Aggregate costs'!K79)*'3a Demand'!$C$9+'2a Aggregate costs'!K$18)</f>
        <v>83.520615948275136</v>
      </c>
      <c r="K16" s="106">
        <f>IF('2a Aggregate costs'!L$15="-","-",SUM('2a Aggregate costs'!L$15,'2a Aggregate costs'!L$16,'2a Aggregate costs'!L$17,'2a Aggregate costs'!L41, '2a Aggregate costs'!L79)*'3a Demand'!$C$9+'2a Aggregate costs'!L$18)</f>
        <v>88.900349381516335</v>
      </c>
      <c r="L16" s="106">
        <f>IF('2a Aggregate costs'!M$15="-","-",SUM('2a Aggregate costs'!M$15,'2a Aggregate costs'!M$16,'2a Aggregate costs'!M$17,'2a Aggregate costs'!M41, '2a Aggregate costs'!M79)*'3a Demand'!$C$9+'2a Aggregate costs'!M$18)</f>
        <v>89.215421715439106</v>
      </c>
      <c r="M16" s="106">
        <f>IF('2a Aggregate costs'!N$15="-","-",SUM('2a Aggregate costs'!N$15,'2a Aggregate costs'!N$16,'2a Aggregate costs'!N$17,'2a Aggregate costs'!N41, '2a Aggregate costs'!N79)*'3a Demand'!$C$9+'2a Aggregate costs'!N$18)</f>
        <v>103.1814964830757</v>
      </c>
      <c r="N16" s="106">
        <f>IF('2a Aggregate costs'!O$15="-","-",SUM('2a Aggregate costs'!O$15,'2a Aggregate costs'!O$16,'2a Aggregate costs'!O$17,'2a Aggregate costs'!O41, '2a Aggregate costs'!O79)*'3a Demand'!$C$9+'2a Aggregate costs'!O$18)</f>
        <v>103.25048926507061</v>
      </c>
      <c r="O16" s="84"/>
      <c r="P16" s="106">
        <f>IF('2a Aggregate costs'!Q$15="-","-",SUM('2a Aggregate costs'!Q$15,'2a Aggregate costs'!Q$16,'2a Aggregate costs'!Q$17,'2a Aggregate costs'!Q41, '2a Aggregate costs'!Q79)*'3a Demand'!$C$9+'2a Aggregate costs'!Q$18)</f>
        <v>103.25048926507061</v>
      </c>
      <c r="Q16" s="106">
        <f>IF('2a Aggregate costs'!R$15="-","-",SUM('2a Aggregate costs'!R$15,'2a Aggregate costs'!R$16,'2a Aggregate costs'!R$17,'2a Aggregate costs'!R41, '2a Aggregate costs'!R79)*'3a Demand'!$C$9+'2a Aggregate costs'!R$18)</f>
        <v>110.37944693268375</v>
      </c>
      <c r="R16" s="106">
        <f>IF('2a Aggregate costs'!S$15="-","-",SUM('2a Aggregate costs'!S$15,'2a Aggregate costs'!S$16,'2a Aggregate costs'!S$17,'2a Aggregate costs'!S41, '2a Aggregate costs'!S79)*'3a Demand'!$C$9+'2a Aggregate costs'!S$18)</f>
        <v>111.69006213727795</v>
      </c>
      <c r="S16" s="106">
        <f>IF('2a Aggregate costs'!T$15="-","-",SUM('2a Aggregate costs'!T$15,'2a Aggregate costs'!T$16,'2a Aggregate costs'!T$17,'2a Aggregate costs'!T41, '2a Aggregate costs'!T79)*'3a Demand'!$C$9+'2a Aggregate costs'!T$18)</f>
        <v>114.8843354440319</v>
      </c>
      <c r="T16" s="106">
        <f>IF('2a Aggregate costs'!U$15="-","-",SUM('2a Aggregate costs'!U$15,'2a Aggregate costs'!U$16,'2a Aggregate costs'!U$17,'2a Aggregate costs'!U41, '2a Aggregate costs'!U79)*'3a Demand'!$C$9+'2a Aggregate costs'!U$18)</f>
        <v>114.39960231359808</v>
      </c>
      <c r="U16" s="106">
        <f>IF('2a Aggregate costs'!V$15="-","-",SUM('2a Aggregate costs'!V$15,'2a Aggregate costs'!V$16,'2a Aggregate costs'!V$17,'2a Aggregate costs'!V41, '2a Aggregate costs'!V79)*'3a Demand'!$C$9+'2a Aggregate costs'!V$18)</f>
        <v>121.02780814466783</v>
      </c>
      <c r="V16" s="106">
        <f>IF('2a Aggregate costs'!W$15="-","-",SUM('2a Aggregate costs'!W$15,'2a Aggregate costs'!W$16,'2a Aggregate costs'!W$17,'2a Aggregate costs'!W41, '2a Aggregate costs'!W79)*'3a Demand'!$C$9+'2a Aggregate costs'!W$18)</f>
        <v>120.43774198122743</v>
      </c>
      <c r="W16" s="106">
        <f>IF('2a Aggregate costs'!X$15="-","-",SUM('2a Aggregate costs'!X$15,'2a Aggregate costs'!X$16,'2a Aggregate costs'!X$17,'2a Aggregate costs'!X41, '2a Aggregate costs'!X79)*'3a Demand'!$C$9+'2a Aggregate costs'!X$18)</f>
        <v>126.5450819719328</v>
      </c>
      <c r="X16" s="84"/>
      <c r="Y16" s="106">
        <f>IF('2a Aggregate costs'!Z$15="-","-",SUM('2a Aggregate costs'!Z$15,'2a Aggregate costs'!Z$16,'2a Aggregate costs'!Z$17,'2a Aggregate costs'!Z41, '2a Aggregate costs'!Z79)*'3a Demand'!$C$9+'2a Aggregate costs'!Z$18)</f>
        <v>125.47176062822518</v>
      </c>
      <c r="Z16" s="106">
        <f>IF('2a Aggregate costs'!AA$15="-","-",SUM('2a Aggregate costs'!AA$15,'2a Aggregate costs'!AA$16,'2a Aggregate costs'!AA$17,'2a Aggregate costs'!AA41, '2a Aggregate costs'!AA79)*'3a Demand'!$C$9+'2a Aggregate costs'!AA$18)</f>
        <v>125.47176062822518</v>
      </c>
      <c r="AA16" s="106">
        <f>IF('2a Aggregate costs'!AB$15="-","-",SUM('2a Aggregate costs'!AB$15,'2a Aggregate costs'!AB$16,'2a Aggregate costs'!AB$17,'2a Aggregate costs'!AB41, '2a Aggregate costs'!AB79)*'3a Demand'!$C$9+'2a Aggregate costs'!AB$18)</f>
        <v>139.70703572397574</v>
      </c>
      <c r="AB16" s="106">
        <f>IF('2a Aggregate costs'!AC$15="-","-",SUM('2a Aggregate costs'!AC$15,'2a Aggregate costs'!AC$16,'2a Aggregate costs'!AC$17,'2a Aggregate costs'!AC41, '2a Aggregate costs'!AC79)*'3a Demand'!$C$9+'2a Aggregate costs'!AC$18)</f>
        <v>139.70703572397574</v>
      </c>
      <c r="AC16" s="106">
        <f>IF('2a Aggregate costs'!AD$15="-","-",SUM('2a Aggregate costs'!AD$15,'2a Aggregate costs'!AD$16,'2a Aggregate costs'!AD$17,'2a Aggregate costs'!AD41, '2a Aggregate costs'!AD79)*'3a Demand'!$C$9+'2a Aggregate costs'!AD$18)</f>
        <v>141.38375910085213</v>
      </c>
      <c r="AD16" s="106">
        <f>IF('2a Aggregate costs'!AE$15="-","-",SUM('2a Aggregate costs'!AE$15,'2a Aggregate costs'!AE$16,'2a Aggregate costs'!AE$17,'2a Aggregate costs'!AE41, '2a Aggregate costs'!AE79)*'3a Demand'!$C$9+'2a Aggregate costs'!AE$18)</f>
        <v>141.38375910085213</v>
      </c>
      <c r="AE16" s="106">
        <f>IF('2a Aggregate costs'!AF$15="-","-",SUM('2a Aggregate costs'!AF$15,'2a Aggregate costs'!AF$16,'2a Aggregate costs'!AF$17,'2a Aggregate costs'!AF41, '2a Aggregate costs'!AF79)*'3a Demand'!$C$9+'2a Aggregate costs'!AF$18)</f>
        <v>161.6052450731992</v>
      </c>
      <c r="AF16" s="106">
        <f>IF('2a Aggregate costs'!AG$15="-","-",SUM('2a Aggregate costs'!AG$15,'2a Aggregate costs'!AG$16,'2a Aggregate costs'!AG$17,'2a Aggregate costs'!AG41, '2a Aggregate costs'!AG79)*'3a Demand'!$C$9+'2a Aggregate costs'!AG$18)</f>
        <v>161.6052450731992</v>
      </c>
      <c r="AG16" s="106">
        <f>IF('2a Aggregate costs'!AH$15="-","-",SUM('2a Aggregate costs'!AH$15,'2a Aggregate costs'!AH$16,'2a Aggregate costs'!AH$17,'2a Aggregate costs'!AH41, '2a Aggregate costs'!AH79)*'3a Demand'!$C$9+'2a Aggregate costs'!AH$18)</f>
        <v>160.45347793298745</v>
      </c>
      <c r="AH16" s="106">
        <f>IF('2a Aggregate costs'!AI$15="-","-",SUM('2a Aggregate costs'!AI$15,'2a Aggregate costs'!AI$16,'2a Aggregate costs'!AI$17,'2a Aggregate costs'!AI41, '2a Aggregate costs'!AI79)*'3a Demand'!$C$9+'2a Aggregate costs'!AI$18)</f>
        <v>160.45347793298745</v>
      </c>
      <c r="AI16" s="106">
        <f>IF('2a Aggregate costs'!AJ$15="-","-",SUM('2a Aggregate costs'!AJ$15,'2a Aggregate costs'!AJ$16,'2a Aggregate costs'!AJ$17,'2a Aggregate costs'!AJ41, '2a Aggregate costs'!AJ79)*'3a Demand'!$C$9+'2a Aggregate costs'!AJ$18)</f>
        <v>168.56415125946288</v>
      </c>
      <c r="AJ16" s="106">
        <f>IF('2a Aggregate costs'!AK$15="-","-",SUM('2a Aggregate costs'!AK$15,'2a Aggregate costs'!AK$16,'2a Aggregate costs'!AK$17,'2a Aggregate costs'!AK41, '2a Aggregate costs'!AK79)*'3a Demand'!$C$9+'2a Aggregate costs'!AK$18)</f>
        <v>168.56415125946288</v>
      </c>
      <c r="AK16" s="106">
        <f>IF('2a Aggregate costs'!AL$15="-","-",SUM('2a Aggregate costs'!AL$15,'2a Aggregate costs'!AL$16,'2a Aggregate costs'!AL$17,'2a Aggregate costs'!AL41, '2a Aggregate costs'!AL79)*'3a Demand'!$C$9+'2a Aggregate costs'!AL$18)</f>
        <v>176.26839416365596</v>
      </c>
      <c r="AL16" s="106" t="str">
        <f>IF('2a Aggregate costs'!AM$15="-","-",SUM('2a Aggregate costs'!AM$15,'2a Aggregate costs'!AM$16,'2a Aggregate costs'!AM$17,'2a Aggregate costs'!AM41, '2a Aggregate costs'!AM79)*'3a Demand'!$C$9+'2a Aggregate costs'!AM$18)</f>
        <v>-</v>
      </c>
      <c r="AM16" s="106" t="str">
        <f>IF('2a Aggregate costs'!AN$15="-","-",SUM('2a Aggregate costs'!AN$15,'2a Aggregate costs'!AN$16,'2a Aggregate costs'!AN$17,'2a Aggregate costs'!AN41, '2a Aggregate costs'!AN79)*'3a Demand'!$C$9+'2a Aggregate costs'!AN$18)</f>
        <v>-</v>
      </c>
      <c r="AN16" s="106" t="str">
        <f>IF('2a Aggregate costs'!AO$15="-","-",SUM('2a Aggregate costs'!AO$15,'2a Aggregate costs'!AO$16,'2a Aggregate costs'!AO$17,'2a Aggregate costs'!AO41, '2a Aggregate costs'!AO79)*'3a Demand'!$C$9+'2a Aggregate costs'!AO$18)</f>
        <v>-</v>
      </c>
      <c r="AO16" s="106" t="str">
        <f>IF('2a Aggregate costs'!AP$15="-","-",SUM('2a Aggregate costs'!AP$15,'2a Aggregate costs'!AP$16,'2a Aggregate costs'!AP$17,'2a Aggregate costs'!AP41, '2a Aggregate costs'!AP79)*'3a Demand'!$C$9+'2a Aggregate costs'!AP$18)</f>
        <v>-</v>
      </c>
      <c r="AP16" s="106" t="str">
        <f>IF('2a Aggregate costs'!AQ$15="-","-",SUM('2a Aggregate costs'!AQ$15,'2a Aggregate costs'!AQ$16,'2a Aggregate costs'!AQ$17,'2a Aggregate costs'!AQ41, '2a Aggregate costs'!AQ79)*'3a Demand'!$C$9+'2a Aggregate costs'!AQ$18)</f>
        <v>-</v>
      </c>
      <c r="AQ16" s="106" t="str">
        <f>IF('2a Aggregate costs'!AR$15="-","-",SUM('2a Aggregate costs'!AR$15,'2a Aggregate costs'!AR$16,'2a Aggregate costs'!AR$17,'2a Aggregate costs'!AR41, '2a Aggregate costs'!AR79)*'3a Demand'!$C$9+'2a Aggregate costs'!AR$18)</f>
        <v>-</v>
      </c>
      <c r="AR16" s="106" t="str">
        <f>IF('2a Aggregate costs'!AS$15="-","-",SUM('2a Aggregate costs'!AS$15,'2a Aggregate costs'!AS$16,'2a Aggregate costs'!AS$17,'2a Aggregate costs'!AS41, '2a Aggregate costs'!AS79)*'3a Demand'!$C$9+'2a Aggregate costs'!AS$18)</f>
        <v>-</v>
      </c>
      <c r="AS16" s="106" t="str">
        <f>IF('2a Aggregate costs'!AT$15="-","-",SUM('2a Aggregate costs'!AT$15,'2a Aggregate costs'!AT$16,'2a Aggregate costs'!AT$17,'2a Aggregate costs'!AT41, '2a Aggregate costs'!AT79)*'3a Demand'!$C$9+'2a Aggregate costs'!AT$18)</f>
        <v>-</v>
      </c>
      <c r="AT16" s="106" t="str">
        <f>IF('2a Aggregate costs'!AU$15="-","-",SUM('2a Aggregate costs'!AU$15,'2a Aggregate costs'!AU$16,'2a Aggregate costs'!AU$17,'2a Aggregate costs'!AU41, '2a Aggregate costs'!AU79)*'3a Demand'!$C$9+'2a Aggregate costs'!AU$18)</f>
        <v>-</v>
      </c>
      <c r="AU16" s="106" t="str">
        <f>IF('2a Aggregate costs'!AV$15="-","-",SUM('2a Aggregate costs'!AV$15,'2a Aggregate costs'!AV$16,'2a Aggregate costs'!AV$17,'2a Aggregate costs'!AV41, '2a Aggregate costs'!AV79)*'3a Demand'!$C$9+'2a Aggregate costs'!AV$18)</f>
        <v>-</v>
      </c>
      <c r="AV16" s="106" t="str">
        <f>IF('2a Aggregate costs'!AW$15="-","-",SUM('2a Aggregate costs'!AW$15,'2a Aggregate costs'!AW$16,'2a Aggregate costs'!AW$17,'2a Aggregate costs'!AW41, '2a Aggregate costs'!AW79)*'3a Demand'!$C$9+'2a Aggregate costs'!AW$18)</f>
        <v>-</v>
      </c>
      <c r="AW16" s="106" t="str">
        <f>IF('2a Aggregate costs'!AX$15="-","-",SUM('2a Aggregate costs'!AX$15,'2a Aggregate costs'!AX$16,'2a Aggregate costs'!AX$17,'2a Aggregate costs'!AX41, '2a Aggregate costs'!AX79)*'3a Demand'!$C$9+'2a Aggregate costs'!AX$18)</f>
        <v>-</v>
      </c>
      <c r="AX16" s="106" t="str">
        <f>IF('2a Aggregate costs'!AY$15="-","-",SUM('2a Aggregate costs'!AY$15,'2a Aggregate costs'!AY$16,'2a Aggregate costs'!AY$17,'2a Aggregate costs'!AY41, '2a Aggregate costs'!AY79)*'3a Demand'!$C$9+'2a Aggregate costs'!AY$18)</f>
        <v>-</v>
      </c>
      <c r="AY16" s="106" t="str">
        <f>IF('2a Aggregate costs'!AZ$15="-","-",SUM('2a Aggregate costs'!AZ$15,'2a Aggregate costs'!AZ$16,'2a Aggregate costs'!AZ$17,'2a Aggregate costs'!AZ41, '2a Aggregate costs'!AZ79)*'3a Demand'!$C$9+'2a Aggregate costs'!AZ$18)</f>
        <v>-</v>
      </c>
      <c r="AZ16" s="106" t="str">
        <f>IF('2a Aggregate costs'!BA$15="-","-",SUM('2a Aggregate costs'!BA$15,'2a Aggregate costs'!BA$16,'2a Aggregate costs'!BA$17,'2a Aggregate costs'!BA41, '2a Aggregate costs'!BA79)*'3a Demand'!$C$9+'2a Aggregate costs'!BA$18)</f>
        <v>-</v>
      </c>
      <c r="BA16" s="106" t="str">
        <f>IF('2a Aggregate costs'!BB$15="-","-",SUM('2a Aggregate costs'!BB$15,'2a Aggregate costs'!BB$16,'2a Aggregate costs'!BB$17,'2a Aggregate costs'!BB41, '2a Aggregate costs'!BB79)*'3a Demand'!$C$9+'2a Aggregate costs'!BB$18)</f>
        <v>-</v>
      </c>
      <c r="BB16" s="106" t="str">
        <f>IF('2a Aggregate costs'!BC$15="-","-",SUM('2a Aggregate costs'!BC$15,'2a Aggregate costs'!BC$16,'2a Aggregate costs'!BC$17,'2a Aggregate costs'!BC41, '2a Aggregate costs'!BC79)*'3a Demand'!$C$9+'2a Aggregate costs'!BC$18)</f>
        <v>-</v>
      </c>
      <c r="BC16" s="106" t="str">
        <f>IF('2a Aggregate costs'!BD$15="-","-",SUM('2a Aggregate costs'!BD$15,'2a Aggregate costs'!BD$16,'2a Aggregate costs'!BD$17,'2a Aggregate costs'!BD41, '2a Aggregate costs'!BD79)*'3a Demand'!$C$9+'2a Aggregate costs'!BD$18)</f>
        <v>-</v>
      </c>
      <c r="BD16" s="106" t="str">
        <f>IF('2a Aggregate costs'!BE$15="-","-",SUM('2a Aggregate costs'!BE$15,'2a Aggregate costs'!BE$16,'2a Aggregate costs'!BE$17,'2a Aggregate costs'!BE41, '2a Aggregate costs'!BE79)*'3a Demand'!$C$9+'2a Aggregate costs'!BE$18)</f>
        <v>-</v>
      </c>
      <c r="BE16" s="106" t="str">
        <f>IF('2a Aggregate costs'!BF$15="-","-",SUM('2a Aggregate costs'!BF$15,'2a Aggregate costs'!BF$16,'2a Aggregate costs'!BF$17,'2a Aggregate costs'!BF41, '2a Aggregate costs'!BF79)*'3a Demand'!$C$9+'2a Aggregate costs'!BF$18)</f>
        <v>-</v>
      </c>
    </row>
    <row r="17" spans="1:57" ht="12.75" customHeight="1">
      <c r="A17" s="14"/>
      <c r="B17" s="338"/>
      <c r="C17" s="108" t="s">
        <v>247</v>
      </c>
      <c r="D17" s="332"/>
      <c r="E17" s="359"/>
      <c r="F17" s="84"/>
      <c r="G17" s="106">
        <f>IF('2a Aggregate costs'!H$15="-","-",SUM('2a Aggregate costs'!H$15,'2a Aggregate costs'!H$16,'2a Aggregate costs'!H$17,'2a Aggregate costs'!H42, '2a Aggregate costs'!H80)*'3a Demand'!$C$9+'2a Aggregate costs'!H$18)</f>
        <v>68.556743260928414</v>
      </c>
      <c r="H17" s="106">
        <f>IF('2a Aggregate costs'!I$15="-","-",SUM('2a Aggregate costs'!I$15,'2a Aggregate costs'!I$16,'2a Aggregate costs'!I$17,'2a Aggregate costs'!I42, '2a Aggregate costs'!I80)*'3a Demand'!$C$9+'2a Aggregate costs'!I$18)</f>
        <v>68.536640579290776</v>
      </c>
      <c r="I17" s="106">
        <f>IF('2a Aggregate costs'!J$15="-","-",SUM('2a Aggregate costs'!J$15,'2a Aggregate costs'!J$16,'2a Aggregate costs'!J$17,'2a Aggregate costs'!J42, '2a Aggregate costs'!J80)*'3a Demand'!$C$9+'2a Aggregate costs'!J$18)</f>
        <v>83.605697479013202</v>
      </c>
      <c r="J17" s="106">
        <f>IF('2a Aggregate costs'!K$15="-","-",SUM('2a Aggregate costs'!K$15,'2a Aggregate costs'!K$16,'2a Aggregate costs'!K$17,'2a Aggregate costs'!K42, '2a Aggregate costs'!K80)*'3a Demand'!$C$9+'2a Aggregate costs'!K$18)</f>
        <v>83.528463939872381</v>
      </c>
      <c r="K17" s="106">
        <f>IF('2a Aggregate costs'!L$15="-","-",SUM('2a Aggregate costs'!L$15,'2a Aggregate costs'!L$16,'2a Aggregate costs'!L$17,'2a Aggregate costs'!L42, '2a Aggregate costs'!L80)*'3a Demand'!$C$9+'2a Aggregate costs'!L$18)</f>
        <v>88.908338636962327</v>
      </c>
      <c r="L17" s="106">
        <f>IF('2a Aggregate costs'!M$15="-","-",SUM('2a Aggregate costs'!M$15,'2a Aggregate costs'!M$16,'2a Aggregate costs'!M$17,'2a Aggregate costs'!M42, '2a Aggregate costs'!M80)*'3a Demand'!$C$9+'2a Aggregate costs'!M$18)</f>
        <v>89.223265295955429</v>
      </c>
      <c r="M17" s="106">
        <f>IF('2a Aggregate costs'!N$15="-","-",SUM('2a Aggregate costs'!N$15,'2a Aggregate costs'!N$16,'2a Aggregate costs'!N$17,'2a Aggregate costs'!N42, '2a Aggregate costs'!N80)*'3a Demand'!$C$9+'2a Aggregate costs'!N$18)</f>
        <v>103.19079248395576</v>
      </c>
      <c r="N17" s="106">
        <f>IF('2a Aggregate costs'!O$15="-","-",SUM('2a Aggregate costs'!O$15,'2a Aggregate costs'!O$16,'2a Aggregate costs'!O$17,'2a Aggregate costs'!O42, '2a Aggregate costs'!O80)*'3a Demand'!$C$9+'2a Aggregate costs'!O$18)</f>
        <v>103.25998967218713</v>
      </c>
      <c r="O17" s="84"/>
      <c r="P17" s="106">
        <f>IF('2a Aggregate costs'!Q$15="-","-",SUM('2a Aggregate costs'!Q$15,'2a Aggregate costs'!Q$16,'2a Aggregate costs'!Q$17,'2a Aggregate costs'!Q42, '2a Aggregate costs'!Q80)*'3a Demand'!$C$9+'2a Aggregate costs'!Q$18)</f>
        <v>103.25998967218713</v>
      </c>
      <c r="Q17" s="106">
        <f>IF('2a Aggregate costs'!R$15="-","-",SUM('2a Aggregate costs'!R$15,'2a Aggregate costs'!R$16,'2a Aggregate costs'!R$17,'2a Aggregate costs'!R42, '2a Aggregate costs'!R80)*'3a Demand'!$C$9+'2a Aggregate costs'!R$18)</f>
        <v>110.39101593552665</v>
      </c>
      <c r="R17" s="106">
        <f>IF('2a Aggregate costs'!S$15="-","-",SUM('2a Aggregate costs'!S$15,'2a Aggregate costs'!S$16,'2a Aggregate costs'!S$17,'2a Aggregate costs'!S42, '2a Aggregate costs'!S80)*'3a Demand'!$C$9+'2a Aggregate costs'!S$18)</f>
        <v>111.70205324303423</v>
      </c>
      <c r="S17" s="106">
        <f>IF('2a Aggregate costs'!T$15="-","-",SUM('2a Aggregate costs'!T$15,'2a Aggregate costs'!T$16,'2a Aggregate costs'!T$17,'2a Aggregate costs'!T42, '2a Aggregate costs'!T80)*'3a Demand'!$C$9+'2a Aggregate costs'!T$18)</f>
        <v>114.89522129686249</v>
      </c>
      <c r="T17" s="106">
        <f>IF('2a Aggregate costs'!U$15="-","-",SUM('2a Aggregate costs'!U$15,'2a Aggregate costs'!U$16,'2a Aggregate costs'!U$17,'2a Aggregate costs'!U42, '2a Aggregate costs'!U80)*'3a Demand'!$C$9+'2a Aggregate costs'!U$18)</f>
        <v>114.41188769241774</v>
      </c>
      <c r="U17" s="106">
        <f>IF('2a Aggregate costs'!V$15="-","-",SUM('2a Aggregate costs'!V$15,'2a Aggregate costs'!V$16,'2a Aggregate costs'!V$17,'2a Aggregate costs'!V42, '2a Aggregate costs'!V80)*'3a Demand'!$C$9+'2a Aggregate costs'!V$18)</f>
        <v>121.04682014154253</v>
      </c>
      <c r="V17" s="106">
        <f>IF('2a Aggregate costs'!W$15="-","-",SUM('2a Aggregate costs'!W$15,'2a Aggregate costs'!W$16,'2a Aggregate costs'!W$17,'2a Aggregate costs'!W42, '2a Aggregate costs'!W80)*'3a Demand'!$C$9+'2a Aggregate costs'!W$18)</f>
        <v>120.45547361108393</v>
      </c>
      <c r="W17" s="106">
        <f>IF('2a Aggregate costs'!X$15="-","-",SUM('2a Aggregate costs'!X$15,'2a Aggregate costs'!X$16,'2a Aggregate costs'!X$17,'2a Aggregate costs'!X42, '2a Aggregate costs'!X80)*'3a Demand'!$C$9+'2a Aggregate costs'!X$18)</f>
        <v>126.57473445968105</v>
      </c>
      <c r="X17" s="84"/>
      <c r="Y17" s="106">
        <f>IF('2a Aggregate costs'!Z$15="-","-",SUM('2a Aggregate costs'!Z$15,'2a Aggregate costs'!Z$16,'2a Aggregate costs'!Z$17,'2a Aggregate costs'!Z42, '2a Aggregate costs'!Z80)*'3a Demand'!$C$9+'2a Aggregate costs'!Z$18)</f>
        <v>125.50026418089986</v>
      </c>
      <c r="Z17" s="106">
        <f>IF('2a Aggregate costs'!AA$15="-","-",SUM('2a Aggregate costs'!AA$15,'2a Aggregate costs'!AA$16,'2a Aggregate costs'!AA$17,'2a Aggregate costs'!AA42, '2a Aggregate costs'!AA80)*'3a Demand'!$C$9+'2a Aggregate costs'!AA$18)</f>
        <v>125.50026418089986</v>
      </c>
      <c r="AA17" s="106">
        <f>IF('2a Aggregate costs'!AB$15="-","-",SUM('2a Aggregate costs'!AB$15,'2a Aggregate costs'!AB$16,'2a Aggregate costs'!AB$17,'2a Aggregate costs'!AB42, '2a Aggregate costs'!AB80)*'3a Demand'!$C$9+'2a Aggregate costs'!AB$18)</f>
        <v>139.71909746280016</v>
      </c>
      <c r="AB17" s="106">
        <f>IF('2a Aggregate costs'!AC$15="-","-",SUM('2a Aggregate costs'!AC$15,'2a Aggregate costs'!AC$16,'2a Aggregate costs'!AC$17,'2a Aggregate costs'!AC42, '2a Aggregate costs'!AC80)*'3a Demand'!$C$9+'2a Aggregate costs'!AC$18)</f>
        <v>139.71909746280016</v>
      </c>
      <c r="AC17" s="106">
        <f>IF('2a Aggregate costs'!AD$15="-","-",SUM('2a Aggregate costs'!AD$15,'2a Aggregate costs'!AD$16,'2a Aggregate costs'!AD$17,'2a Aggregate costs'!AD42, '2a Aggregate costs'!AD80)*'3a Demand'!$C$9+'2a Aggregate costs'!AD$18)</f>
        <v>141.3946368201627</v>
      </c>
      <c r="AD17" s="106">
        <f>IF('2a Aggregate costs'!AE$15="-","-",SUM('2a Aggregate costs'!AE$15,'2a Aggregate costs'!AE$16,'2a Aggregate costs'!AE$17,'2a Aggregate costs'!AE42, '2a Aggregate costs'!AE80)*'3a Demand'!$C$9+'2a Aggregate costs'!AE$18)</f>
        <v>141.3946368201627</v>
      </c>
      <c r="AE17" s="106">
        <f>IF('2a Aggregate costs'!AF$15="-","-",SUM('2a Aggregate costs'!AF$15,'2a Aggregate costs'!AF$16,'2a Aggregate costs'!AF$17,'2a Aggregate costs'!AF42, '2a Aggregate costs'!AF80)*'3a Demand'!$C$9+'2a Aggregate costs'!AF$18)</f>
        <v>161.62142647259287</v>
      </c>
      <c r="AF17" s="106">
        <f>IF('2a Aggregate costs'!AG$15="-","-",SUM('2a Aggregate costs'!AG$15,'2a Aggregate costs'!AG$16,'2a Aggregate costs'!AG$17,'2a Aggregate costs'!AG42, '2a Aggregate costs'!AG80)*'3a Demand'!$C$9+'2a Aggregate costs'!AG$18)</f>
        <v>161.62142647259287</v>
      </c>
      <c r="AG17" s="106">
        <f>IF('2a Aggregate costs'!AH$15="-","-",SUM('2a Aggregate costs'!AH$15,'2a Aggregate costs'!AH$16,'2a Aggregate costs'!AH$17,'2a Aggregate costs'!AH42, '2a Aggregate costs'!AH80)*'3a Demand'!$C$9+'2a Aggregate costs'!AH$18)</f>
        <v>160.46823476641381</v>
      </c>
      <c r="AH17" s="106">
        <f>IF('2a Aggregate costs'!AI$15="-","-",SUM('2a Aggregate costs'!AI$15,'2a Aggregate costs'!AI$16,'2a Aggregate costs'!AI$17,'2a Aggregate costs'!AI42, '2a Aggregate costs'!AI80)*'3a Demand'!$C$9+'2a Aggregate costs'!AI$18)</f>
        <v>160.46823476641381</v>
      </c>
      <c r="AI17" s="106">
        <f>IF('2a Aggregate costs'!AJ$15="-","-",SUM('2a Aggregate costs'!AJ$15,'2a Aggregate costs'!AJ$16,'2a Aggregate costs'!AJ$17,'2a Aggregate costs'!AJ42, '2a Aggregate costs'!AJ80)*'3a Demand'!$C$9+'2a Aggregate costs'!AJ$18)</f>
        <v>168.66912503025992</v>
      </c>
      <c r="AJ17" s="106">
        <f>IF('2a Aggregate costs'!AK$15="-","-",SUM('2a Aggregate costs'!AK$15,'2a Aggregate costs'!AK$16,'2a Aggregate costs'!AK$17,'2a Aggregate costs'!AK42, '2a Aggregate costs'!AK80)*'3a Demand'!$C$9+'2a Aggregate costs'!AK$18)</f>
        <v>168.66912503025992</v>
      </c>
      <c r="AK17" s="106">
        <f>IF('2a Aggregate costs'!AL$15="-","-",SUM('2a Aggregate costs'!AL$15,'2a Aggregate costs'!AL$16,'2a Aggregate costs'!AL$17,'2a Aggregate costs'!AL42, '2a Aggregate costs'!AL80)*'3a Demand'!$C$9+'2a Aggregate costs'!AL$18)</f>
        <v>176.37163569637701</v>
      </c>
      <c r="AL17" s="106" t="str">
        <f>IF('2a Aggregate costs'!AM$15="-","-",SUM('2a Aggregate costs'!AM$15,'2a Aggregate costs'!AM$16,'2a Aggregate costs'!AM$17,'2a Aggregate costs'!AM42, '2a Aggregate costs'!AM80)*'3a Demand'!$C$9+'2a Aggregate costs'!AM$18)</f>
        <v>-</v>
      </c>
      <c r="AM17" s="106" t="str">
        <f>IF('2a Aggregate costs'!AN$15="-","-",SUM('2a Aggregate costs'!AN$15,'2a Aggregate costs'!AN$16,'2a Aggregate costs'!AN$17,'2a Aggregate costs'!AN42, '2a Aggregate costs'!AN80)*'3a Demand'!$C$9+'2a Aggregate costs'!AN$18)</f>
        <v>-</v>
      </c>
      <c r="AN17" s="106" t="str">
        <f>IF('2a Aggregate costs'!AO$15="-","-",SUM('2a Aggregate costs'!AO$15,'2a Aggregate costs'!AO$16,'2a Aggregate costs'!AO$17,'2a Aggregate costs'!AO42, '2a Aggregate costs'!AO80)*'3a Demand'!$C$9+'2a Aggregate costs'!AO$18)</f>
        <v>-</v>
      </c>
      <c r="AO17" s="106" t="str">
        <f>IF('2a Aggregate costs'!AP$15="-","-",SUM('2a Aggregate costs'!AP$15,'2a Aggregate costs'!AP$16,'2a Aggregate costs'!AP$17,'2a Aggregate costs'!AP42, '2a Aggregate costs'!AP80)*'3a Demand'!$C$9+'2a Aggregate costs'!AP$18)</f>
        <v>-</v>
      </c>
      <c r="AP17" s="106" t="str">
        <f>IF('2a Aggregate costs'!AQ$15="-","-",SUM('2a Aggregate costs'!AQ$15,'2a Aggregate costs'!AQ$16,'2a Aggregate costs'!AQ$17,'2a Aggregate costs'!AQ42, '2a Aggregate costs'!AQ80)*'3a Demand'!$C$9+'2a Aggregate costs'!AQ$18)</f>
        <v>-</v>
      </c>
      <c r="AQ17" s="106" t="str">
        <f>IF('2a Aggregate costs'!AR$15="-","-",SUM('2a Aggregate costs'!AR$15,'2a Aggregate costs'!AR$16,'2a Aggregate costs'!AR$17,'2a Aggregate costs'!AR42, '2a Aggregate costs'!AR80)*'3a Demand'!$C$9+'2a Aggregate costs'!AR$18)</f>
        <v>-</v>
      </c>
      <c r="AR17" s="106" t="str">
        <f>IF('2a Aggregate costs'!AS$15="-","-",SUM('2a Aggregate costs'!AS$15,'2a Aggregate costs'!AS$16,'2a Aggregate costs'!AS$17,'2a Aggregate costs'!AS42, '2a Aggregate costs'!AS80)*'3a Demand'!$C$9+'2a Aggregate costs'!AS$18)</f>
        <v>-</v>
      </c>
      <c r="AS17" s="106" t="str">
        <f>IF('2a Aggregate costs'!AT$15="-","-",SUM('2a Aggregate costs'!AT$15,'2a Aggregate costs'!AT$16,'2a Aggregate costs'!AT$17,'2a Aggregate costs'!AT42, '2a Aggregate costs'!AT80)*'3a Demand'!$C$9+'2a Aggregate costs'!AT$18)</f>
        <v>-</v>
      </c>
      <c r="AT17" s="106" t="str">
        <f>IF('2a Aggregate costs'!AU$15="-","-",SUM('2a Aggregate costs'!AU$15,'2a Aggregate costs'!AU$16,'2a Aggregate costs'!AU$17,'2a Aggregate costs'!AU42, '2a Aggregate costs'!AU80)*'3a Demand'!$C$9+'2a Aggregate costs'!AU$18)</f>
        <v>-</v>
      </c>
      <c r="AU17" s="106" t="str">
        <f>IF('2a Aggregate costs'!AV$15="-","-",SUM('2a Aggregate costs'!AV$15,'2a Aggregate costs'!AV$16,'2a Aggregate costs'!AV$17,'2a Aggregate costs'!AV42, '2a Aggregate costs'!AV80)*'3a Demand'!$C$9+'2a Aggregate costs'!AV$18)</f>
        <v>-</v>
      </c>
      <c r="AV17" s="106" t="str">
        <f>IF('2a Aggregate costs'!AW$15="-","-",SUM('2a Aggregate costs'!AW$15,'2a Aggregate costs'!AW$16,'2a Aggregate costs'!AW$17,'2a Aggregate costs'!AW42, '2a Aggregate costs'!AW80)*'3a Demand'!$C$9+'2a Aggregate costs'!AW$18)</f>
        <v>-</v>
      </c>
      <c r="AW17" s="106" t="str">
        <f>IF('2a Aggregate costs'!AX$15="-","-",SUM('2a Aggregate costs'!AX$15,'2a Aggregate costs'!AX$16,'2a Aggregate costs'!AX$17,'2a Aggregate costs'!AX42, '2a Aggregate costs'!AX80)*'3a Demand'!$C$9+'2a Aggregate costs'!AX$18)</f>
        <v>-</v>
      </c>
      <c r="AX17" s="106" t="str">
        <f>IF('2a Aggregate costs'!AY$15="-","-",SUM('2a Aggregate costs'!AY$15,'2a Aggregate costs'!AY$16,'2a Aggregate costs'!AY$17,'2a Aggregate costs'!AY42, '2a Aggregate costs'!AY80)*'3a Demand'!$C$9+'2a Aggregate costs'!AY$18)</f>
        <v>-</v>
      </c>
      <c r="AY17" s="106" t="str">
        <f>IF('2a Aggregate costs'!AZ$15="-","-",SUM('2a Aggregate costs'!AZ$15,'2a Aggregate costs'!AZ$16,'2a Aggregate costs'!AZ$17,'2a Aggregate costs'!AZ42, '2a Aggregate costs'!AZ80)*'3a Demand'!$C$9+'2a Aggregate costs'!AZ$18)</f>
        <v>-</v>
      </c>
      <c r="AZ17" s="106" t="str">
        <f>IF('2a Aggregate costs'!BA$15="-","-",SUM('2a Aggregate costs'!BA$15,'2a Aggregate costs'!BA$16,'2a Aggregate costs'!BA$17,'2a Aggregate costs'!BA42, '2a Aggregate costs'!BA80)*'3a Demand'!$C$9+'2a Aggregate costs'!BA$18)</f>
        <v>-</v>
      </c>
      <c r="BA17" s="106" t="str">
        <f>IF('2a Aggregate costs'!BB$15="-","-",SUM('2a Aggregate costs'!BB$15,'2a Aggregate costs'!BB$16,'2a Aggregate costs'!BB$17,'2a Aggregate costs'!BB42, '2a Aggregate costs'!BB80)*'3a Demand'!$C$9+'2a Aggregate costs'!BB$18)</f>
        <v>-</v>
      </c>
      <c r="BB17" s="106" t="str">
        <f>IF('2a Aggregate costs'!BC$15="-","-",SUM('2a Aggregate costs'!BC$15,'2a Aggregate costs'!BC$16,'2a Aggregate costs'!BC$17,'2a Aggregate costs'!BC42, '2a Aggregate costs'!BC80)*'3a Demand'!$C$9+'2a Aggregate costs'!BC$18)</f>
        <v>-</v>
      </c>
      <c r="BC17" s="106" t="str">
        <f>IF('2a Aggregate costs'!BD$15="-","-",SUM('2a Aggregate costs'!BD$15,'2a Aggregate costs'!BD$16,'2a Aggregate costs'!BD$17,'2a Aggregate costs'!BD42, '2a Aggregate costs'!BD80)*'3a Demand'!$C$9+'2a Aggregate costs'!BD$18)</f>
        <v>-</v>
      </c>
      <c r="BD17" s="106" t="str">
        <f>IF('2a Aggregate costs'!BE$15="-","-",SUM('2a Aggregate costs'!BE$15,'2a Aggregate costs'!BE$16,'2a Aggregate costs'!BE$17,'2a Aggregate costs'!BE42, '2a Aggregate costs'!BE80)*'3a Demand'!$C$9+'2a Aggregate costs'!BE$18)</f>
        <v>-</v>
      </c>
      <c r="BE17" s="106" t="str">
        <f>IF('2a Aggregate costs'!BF$15="-","-",SUM('2a Aggregate costs'!BF$15,'2a Aggregate costs'!BF$16,'2a Aggregate costs'!BF$17,'2a Aggregate costs'!BF42, '2a Aggregate costs'!BF80)*'3a Demand'!$C$9+'2a Aggregate costs'!BF$18)</f>
        <v>-</v>
      </c>
    </row>
    <row r="18" spans="1:57" ht="12.75" customHeight="1">
      <c r="A18" s="14"/>
      <c r="B18" s="338"/>
      <c r="C18" s="108" t="s">
        <v>248</v>
      </c>
      <c r="D18" s="332"/>
      <c r="E18" s="359"/>
      <c r="F18" s="84"/>
      <c r="G18" s="106">
        <f>IF('2a Aggregate costs'!H$15="-","-",SUM('2a Aggregate costs'!H$15,'2a Aggregate costs'!H$16,'2a Aggregate costs'!H$17,'2a Aggregate costs'!H43, '2a Aggregate costs'!H81)*'3a Demand'!$C$9+'2a Aggregate costs'!H$18)</f>
        <v>68.565747177307713</v>
      </c>
      <c r="H18" s="106">
        <f>IF('2a Aggregate costs'!I$15="-","-",SUM('2a Aggregate costs'!I$15,'2a Aggregate costs'!I$16,'2a Aggregate costs'!I$17,'2a Aggregate costs'!I43, '2a Aggregate costs'!I81)*'3a Demand'!$C$9+'2a Aggregate costs'!I$18)</f>
        <v>68.545500105325445</v>
      </c>
      <c r="I18" s="106">
        <f>IF('2a Aggregate costs'!J$15="-","-",SUM('2a Aggregate costs'!J$15,'2a Aggregate costs'!J$16,'2a Aggregate costs'!J$17,'2a Aggregate costs'!J43, '2a Aggregate costs'!J81)*'3a Demand'!$C$9+'2a Aggregate costs'!J$18)</f>
        <v>83.614769633672708</v>
      </c>
      <c r="J18" s="106">
        <f>IF('2a Aggregate costs'!K$15="-","-",SUM('2a Aggregate costs'!K$15,'2a Aggregate costs'!K$16,'2a Aggregate costs'!K$17,'2a Aggregate costs'!K43, '2a Aggregate costs'!K81)*'3a Demand'!$C$9+'2a Aggregate costs'!K$18)</f>
        <v>83.537929133537489</v>
      </c>
      <c r="K18" s="106">
        <f>IF('2a Aggregate costs'!L$15="-","-",SUM('2a Aggregate costs'!L$15,'2a Aggregate costs'!L$16,'2a Aggregate costs'!L$17,'2a Aggregate costs'!L43, '2a Aggregate costs'!L81)*'3a Demand'!$C$9+'2a Aggregate costs'!L$18)</f>
        <v>88.91797420411342</v>
      </c>
      <c r="L18" s="106">
        <f>IF('2a Aggregate costs'!M$15="-","-",SUM('2a Aggregate costs'!M$15,'2a Aggregate costs'!M$16,'2a Aggregate costs'!M$17,'2a Aggregate costs'!M43, '2a Aggregate costs'!M81)*'3a Demand'!$C$9+'2a Aggregate costs'!M$18)</f>
        <v>89.232725169567033</v>
      </c>
      <c r="M18" s="106">
        <f>IF('2a Aggregate costs'!N$15="-","-",SUM('2a Aggregate costs'!N$15,'2a Aggregate costs'!N$16,'2a Aggregate costs'!N$17,'2a Aggregate costs'!N43, '2a Aggregate costs'!N81)*'3a Demand'!$C$9+'2a Aggregate costs'!N$18)</f>
        <v>103.20523416154967</v>
      </c>
      <c r="N18" s="106">
        <f>IF('2a Aggregate costs'!O$15="-","-",SUM('2a Aggregate costs'!O$15,'2a Aggregate costs'!O$16,'2a Aggregate costs'!O$17,'2a Aggregate costs'!O43, '2a Aggregate costs'!O81)*'3a Demand'!$C$9+'2a Aggregate costs'!O$18)</f>
        <v>103.27474890235051</v>
      </c>
      <c r="O18" s="84"/>
      <c r="P18" s="106">
        <f>IF('2a Aggregate costs'!Q$15="-","-",SUM('2a Aggregate costs'!Q$15,'2a Aggregate costs'!Q$16,'2a Aggregate costs'!Q$17,'2a Aggregate costs'!Q43, '2a Aggregate costs'!Q81)*'3a Demand'!$C$9+'2a Aggregate costs'!Q$18)</f>
        <v>103.27474890235051</v>
      </c>
      <c r="Q18" s="106">
        <f>IF('2a Aggregate costs'!R$15="-","-",SUM('2a Aggregate costs'!R$15,'2a Aggregate costs'!R$16,'2a Aggregate costs'!R$17,'2a Aggregate costs'!R43, '2a Aggregate costs'!R81)*'3a Demand'!$C$9+'2a Aggregate costs'!R$18)</f>
        <v>110.40834451903547</v>
      </c>
      <c r="R18" s="106">
        <f>IF('2a Aggregate costs'!S$15="-","-",SUM('2a Aggregate costs'!S$15,'2a Aggregate costs'!S$16,'2a Aggregate costs'!S$17,'2a Aggregate costs'!S43, '2a Aggregate costs'!S81)*'3a Demand'!$C$9+'2a Aggregate costs'!S$18)</f>
        <v>111.72002066613638</v>
      </c>
      <c r="S18" s="106">
        <f>IF('2a Aggregate costs'!T$15="-","-",SUM('2a Aggregate costs'!T$15,'2a Aggregate costs'!T$16,'2a Aggregate costs'!T$17,'2a Aggregate costs'!T43, '2a Aggregate costs'!T81)*'3a Demand'!$C$9+'2a Aggregate costs'!T$18)</f>
        <v>114.92100619219393</v>
      </c>
      <c r="T18" s="106">
        <f>IF('2a Aggregate costs'!U$15="-","-",SUM('2a Aggregate costs'!U$15,'2a Aggregate costs'!U$16,'2a Aggregate costs'!U$17,'2a Aggregate costs'!U43, '2a Aggregate costs'!U81)*'3a Demand'!$C$9+'2a Aggregate costs'!U$18)</f>
        <v>114.44093718956309</v>
      </c>
      <c r="U18" s="106">
        <f>IF('2a Aggregate costs'!V$15="-","-",SUM('2a Aggregate costs'!V$15,'2a Aggregate costs'!V$16,'2a Aggregate costs'!V$17,'2a Aggregate costs'!V43, '2a Aggregate costs'!V81)*'3a Demand'!$C$9+'2a Aggregate costs'!V$18)</f>
        <v>121.08265454459803</v>
      </c>
      <c r="V18" s="106">
        <f>IF('2a Aggregate costs'!W$15="-","-",SUM('2a Aggregate costs'!W$15,'2a Aggregate costs'!W$16,'2a Aggregate costs'!W$17,'2a Aggregate costs'!W43, '2a Aggregate costs'!W81)*'3a Demand'!$C$9+'2a Aggregate costs'!W$18)</f>
        <v>120.48875645470467</v>
      </c>
      <c r="W18" s="106">
        <f>IF('2a Aggregate costs'!X$15="-","-",SUM('2a Aggregate costs'!X$15,'2a Aggregate costs'!X$16,'2a Aggregate costs'!X$17,'2a Aggregate costs'!X43, '2a Aggregate costs'!X81)*'3a Demand'!$C$9+'2a Aggregate costs'!X$18)</f>
        <v>126.60981518104413</v>
      </c>
      <c r="X18" s="84"/>
      <c r="Y18" s="106">
        <f>IF('2a Aggregate costs'!Z$15="-","-",SUM('2a Aggregate costs'!Z$15,'2a Aggregate costs'!Z$16,'2a Aggregate costs'!Z$17,'2a Aggregate costs'!Z43, '2a Aggregate costs'!Z81)*'3a Demand'!$C$9+'2a Aggregate costs'!Z$18)</f>
        <v>125.53404322940914</v>
      </c>
      <c r="Z18" s="106">
        <f>IF('2a Aggregate costs'!AA$15="-","-",SUM('2a Aggregate costs'!AA$15,'2a Aggregate costs'!AA$16,'2a Aggregate costs'!AA$17,'2a Aggregate costs'!AA43, '2a Aggregate costs'!AA81)*'3a Demand'!$C$9+'2a Aggregate costs'!AA$18)</f>
        <v>125.53404322940914</v>
      </c>
      <c r="AA18" s="106">
        <f>IF('2a Aggregate costs'!AB$15="-","-",SUM('2a Aggregate costs'!AB$15,'2a Aggregate costs'!AB$16,'2a Aggregate costs'!AB$17,'2a Aggregate costs'!AB43, '2a Aggregate costs'!AB81)*'3a Demand'!$C$9+'2a Aggregate costs'!AB$18)</f>
        <v>139.75948252334319</v>
      </c>
      <c r="AB18" s="106">
        <f>IF('2a Aggregate costs'!AC$15="-","-",SUM('2a Aggregate costs'!AC$15,'2a Aggregate costs'!AC$16,'2a Aggregate costs'!AC$17,'2a Aggregate costs'!AC43, '2a Aggregate costs'!AC81)*'3a Demand'!$C$9+'2a Aggregate costs'!AC$18)</f>
        <v>139.75948252334319</v>
      </c>
      <c r="AC18" s="106">
        <f>IF('2a Aggregate costs'!AD$15="-","-",SUM('2a Aggregate costs'!AD$15,'2a Aggregate costs'!AD$16,'2a Aggregate costs'!AD$17,'2a Aggregate costs'!AD43, '2a Aggregate costs'!AD81)*'3a Demand'!$C$9+'2a Aggregate costs'!AD$18)</f>
        <v>141.43146227515712</v>
      </c>
      <c r="AD18" s="106">
        <f>IF('2a Aggregate costs'!AE$15="-","-",SUM('2a Aggregate costs'!AE$15,'2a Aggregate costs'!AE$16,'2a Aggregate costs'!AE$17,'2a Aggregate costs'!AE43, '2a Aggregate costs'!AE81)*'3a Demand'!$C$9+'2a Aggregate costs'!AE$18)</f>
        <v>141.43146227515712</v>
      </c>
      <c r="AE18" s="106">
        <f>IF('2a Aggregate costs'!AF$15="-","-",SUM('2a Aggregate costs'!AF$15,'2a Aggregate costs'!AF$16,'2a Aggregate costs'!AF$17,'2a Aggregate costs'!AF43, '2a Aggregate costs'!AF81)*'3a Demand'!$C$9+'2a Aggregate costs'!AF$18)</f>
        <v>161.65117663367252</v>
      </c>
      <c r="AF18" s="106">
        <f>IF('2a Aggregate costs'!AG$15="-","-",SUM('2a Aggregate costs'!AG$15,'2a Aggregate costs'!AG$16,'2a Aggregate costs'!AG$17,'2a Aggregate costs'!AG43, '2a Aggregate costs'!AG81)*'3a Demand'!$C$9+'2a Aggregate costs'!AG$18)</f>
        <v>161.65117663367252</v>
      </c>
      <c r="AG18" s="106">
        <f>IF('2a Aggregate costs'!AH$15="-","-",SUM('2a Aggregate costs'!AH$15,'2a Aggregate costs'!AH$16,'2a Aggregate costs'!AH$17,'2a Aggregate costs'!AH43, '2a Aggregate costs'!AH81)*'3a Demand'!$C$9+'2a Aggregate costs'!AH$18)</f>
        <v>160.49590110310194</v>
      </c>
      <c r="AH18" s="106">
        <f>IF('2a Aggregate costs'!AI$15="-","-",SUM('2a Aggregate costs'!AI$15,'2a Aggregate costs'!AI$16,'2a Aggregate costs'!AI$17,'2a Aggregate costs'!AI43, '2a Aggregate costs'!AI81)*'3a Demand'!$C$9+'2a Aggregate costs'!AI$18)</f>
        <v>160.49590110310194</v>
      </c>
      <c r="AI18" s="106">
        <f>IF('2a Aggregate costs'!AJ$15="-","-",SUM('2a Aggregate costs'!AJ$15,'2a Aggregate costs'!AJ$16,'2a Aggregate costs'!AJ$17,'2a Aggregate costs'!AJ43, '2a Aggregate costs'!AJ81)*'3a Demand'!$C$9+'2a Aggregate costs'!AJ$18)</f>
        <v>168.72264328031662</v>
      </c>
      <c r="AJ18" s="106">
        <f>IF('2a Aggregate costs'!AK$15="-","-",SUM('2a Aggregate costs'!AK$15,'2a Aggregate costs'!AK$16,'2a Aggregate costs'!AK$17,'2a Aggregate costs'!AK43, '2a Aggregate costs'!AK81)*'3a Demand'!$C$9+'2a Aggregate costs'!AK$18)</f>
        <v>168.72264328031662</v>
      </c>
      <c r="AK18" s="106">
        <f>IF('2a Aggregate costs'!AL$15="-","-",SUM('2a Aggregate costs'!AL$15,'2a Aggregate costs'!AL$16,'2a Aggregate costs'!AL$17,'2a Aggregate costs'!AL43, '2a Aggregate costs'!AL81)*'3a Demand'!$C$9+'2a Aggregate costs'!AL$18)</f>
        <v>176.42324779959213</v>
      </c>
      <c r="AL18" s="106" t="str">
        <f>IF('2a Aggregate costs'!AM$15="-","-",SUM('2a Aggregate costs'!AM$15,'2a Aggregate costs'!AM$16,'2a Aggregate costs'!AM$17,'2a Aggregate costs'!AM43, '2a Aggregate costs'!AM81)*'3a Demand'!$C$9+'2a Aggregate costs'!AM$18)</f>
        <v>-</v>
      </c>
      <c r="AM18" s="106" t="str">
        <f>IF('2a Aggregate costs'!AN$15="-","-",SUM('2a Aggregate costs'!AN$15,'2a Aggregate costs'!AN$16,'2a Aggregate costs'!AN$17,'2a Aggregate costs'!AN43, '2a Aggregate costs'!AN81)*'3a Demand'!$C$9+'2a Aggregate costs'!AN$18)</f>
        <v>-</v>
      </c>
      <c r="AN18" s="106" t="str">
        <f>IF('2a Aggregate costs'!AO$15="-","-",SUM('2a Aggregate costs'!AO$15,'2a Aggregate costs'!AO$16,'2a Aggregate costs'!AO$17,'2a Aggregate costs'!AO43, '2a Aggregate costs'!AO81)*'3a Demand'!$C$9+'2a Aggregate costs'!AO$18)</f>
        <v>-</v>
      </c>
      <c r="AO18" s="106" t="str">
        <f>IF('2a Aggregate costs'!AP$15="-","-",SUM('2a Aggregate costs'!AP$15,'2a Aggregate costs'!AP$16,'2a Aggregate costs'!AP$17,'2a Aggregate costs'!AP43, '2a Aggregate costs'!AP81)*'3a Demand'!$C$9+'2a Aggregate costs'!AP$18)</f>
        <v>-</v>
      </c>
      <c r="AP18" s="106" t="str">
        <f>IF('2a Aggregate costs'!AQ$15="-","-",SUM('2a Aggregate costs'!AQ$15,'2a Aggregate costs'!AQ$16,'2a Aggregate costs'!AQ$17,'2a Aggregate costs'!AQ43, '2a Aggregate costs'!AQ81)*'3a Demand'!$C$9+'2a Aggregate costs'!AQ$18)</f>
        <v>-</v>
      </c>
      <c r="AQ18" s="106" t="str">
        <f>IF('2a Aggregate costs'!AR$15="-","-",SUM('2a Aggregate costs'!AR$15,'2a Aggregate costs'!AR$16,'2a Aggregate costs'!AR$17,'2a Aggregate costs'!AR43, '2a Aggregate costs'!AR81)*'3a Demand'!$C$9+'2a Aggregate costs'!AR$18)</f>
        <v>-</v>
      </c>
      <c r="AR18" s="106" t="str">
        <f>IF('2a Aggregate costs'!AS$15="-","-",SUM('2a Aggregate costs'!AS$15,'2a Aggregate costs'!AS$16,'2a Aggregate costs'!AS$17,'2a Aggregate costs'!AS43, '2a Aggregate costs'!AS81)*'3a Demand'!$C$9+'2a Aggregate costs'!AS$18)</f>
        <v>-</v>
      </c>
      <c r="AS18" s="106" t="str">
        <f>IF('2a Aggregate costs'!AT$15="-","-",SUM('2a Aggregate costs'!AT$15,'2a Aggregate costs'!AT$16,'2a Aggregate costs'!AT$17,'2a Aggregate costs'!AT43, '2a Aggregate costs'!AT81)*'3a Demand'!$C$9+'2a Aggregate costs'!AT$18)</f>
        <v>-</v>
      </c>
      <c r="AT18" s="106" t="str">
        <f>IF('2a Aggregate costs'!AU$15="-","-",SUM('2a Aggregate costs'!AU$15,'2a Aggregate costs'!AU$16,'2a Aggregate costs'!AU$17,'2a Aggregate costs'!AU43, '2a Aggregate costs'!AU81)*'3a Demand'!$C$9+'2a Aggregate costs'!AU$18)</f>
        <v>-</v>
      </c>
      <c r="AU18" s="106" t="str">
        <f>IF('2a Aggregate costs'!AV$15="-","-",SUM('2a Aggregate costs'!AV$15,'2a Aggregate costs'!AV$16,'2a Aggregate costs'!AV$17,'2a Aggregate costs'!AV43, '2a Aggregate costs'!AV81)*'3a Demand'!$C$9+'2a Aggregate costs'!AV$18)</f>
        <v>-</v>
      </c>
      <c r="AV18" s="106" t="str">
        <f>IF('2a Aggregate costs'!AW$15="-","-",SUM('2a Aggregate costs'!AW$15,'2a Aggregate costs'!AW$16,'2a Aggregate costs'!AW$17,'2a Aggregate costs'!AW43, '2a Aggregate costs'!AW81)*'3a Demand'!$C$9+'2a Aggregate costs'!AW$18)</f>
        <v>-</v>
      </c>
      <c r="AW18" s="106" t="str">
        <f>IF('2a Aggregate costs'!AX$15="-","-",SUM('2a Aggregate costs'!AX$15,'2a Aggregate costs'!AX$16,'2a Aggregate costs'!AX$17,'2a Aggregate costs'!AX43, '2a Aggregate costs'!AX81)*'3a Demand'!$C$9+'2a Aggregate costs'!AX$18)</f>
        <v>-</v>
      </c>
      <c r="AX18" s="106" t="str">
        <f>IF('2a Aggregate costs'!AY$15="-","-",SUM('2a Aggregate costs'!AY$15,'2a Aggregate costs'!AY$16,'2a Aggregate costs'!AY$17,'2a Aggregate costs'!AY43, '2a Aggregate costs'!AY81)*'3a Demand'!$C$9+'2a Aggregate costs'!AY$18)</f>
        <v>-</v>
      </c>
      <c r="AY18" s="106" t="str">
        <f>IF('2a Aggregate costs'!AZ$15="-","-",SUM('2a Aggregate costs'!AZ$15,'2a Aggregate costs'!AZ$16,'2a Aggregate costs'!AZ$17,'2a Aggregate costs'!AZ43, '2a Aggregate costs'!AZ81)*'3a Demand'!$C$9+'2a Aggregate costs'!AZ$18)</f>
        <v>-</v>
      </c>
      <c r="AZ18" s="106" t="str">
        <f>IF('2a Aggregate costs'!BA$15="-","-",SUM('2a Aggregate costs'!BA$15,'2a Aggregate costs'!BA$16,'2a Aggregate costs'!BA$17,'2a Aggregate costs'!BA43, '2a Aggregate costs'!BA81)*'3a Demand'!$C$9+'2a Aggregate costs'!BA$18)</f>
        <v>-</v>
      </c>
      <c r="BA18" s="106" t="str">
        <f>IF('2a Aggregate costs'!BB$15="-","-",SUM('2a Aggregate costs'!BB$15,'2a Aggregate costs'!BB$16,'2a Aggregate costs'!BB$17,'2a Aggregate costs'!BB43, '2a Aggregate costs'!BB81)*'3a Demand'!$C$9+'2a Aggregate costs'!BB$18)</f>
        <v>-</v>
      </c>
      <c r="BB18" s="106" t="str">
        <f>IF('2a Aggregate costs'!BC$15="-","-",SUM('2a Aggregate costs'!BC$15,'2a Aggregate costs'!BC$16,'2a Aggregate costs'!BC$17,'2a Aggregate costs'!BC43, '2a Aggregate costs'!BC81)*'3a Demand'!$C$9+'2a Aggregate costs'!BC$18)</f>
        <v>-</v>
      </c>
      <c r="BC18" s="106" t="str">
        <f>IF('2a Aggregate costs'!BD$15="-","-",SUM('2a Aggregate costs'!BD$15,'2a Aggregate costs'!BD$16,'2a Aggregate costs'!BD$17,'2a Aggregate costs'!BD43, '2a Aggregate costs'!BD81)*'3a Demand'!$C$9+'2a Aggregate costs'!BD$18)</f>
        <v>-</v>
      </c>
      <c r="BD18" s="106" t="str">
        <f>IF('2a Aggregate costs'!BE$15="-","-",SUM('2a Aggregate costs'!BE$15,'2a Aggregate costs'!BE$16,'2a Aggregate costs'!BE$17,'2a Aggregate costs'!BE43, '2a Aggregate costs'!BE81)*'3a Demand'!$C$9+'2a Aggregate costs'!BE$18)</f>
        <v>-</v>
      </c>
      <c r="BE18" s="106" t="str">
        <f>IF('2a Aggregate costs'!BF$15="-","-",SUM('2a Aggregate costs'!BF$15,'2a Aggregate costs'!BF$16,'2a Aggregate costs'!BF$17,'2a Aggregate costs'!BF43, '2a Aggregate costs'!BF81)*'3a Demand'!$C$9+'2a Aggregate costs'!BF$18)</f>
        <v>-</v>
      </c>
    </row>
    <row r="19" spans="1:57" ht="12.75" customHeight="1">
      <c r="A19" s="14"/>
      <c r="B19" s="338"/>
      <c r="C19" s="108" t="s">
        <v>249</v>
      </c>
      <c r="D19" s="332"/>
      <c r="E19" s="359"/>
      <c r="F19" s="84"/>
      <c r="G19" s="106">
        <f>IF('2a Aggregate costs'!H$15="-","-",SUM('2a Aggregate costs'!H$15,'2a Aggregate costs'!H$16,'2a Aggregate costs'!H$17,'2a Aggregate costs'!H44, '2a Aggregate costs'!H82)*'3a Demand'!$C$9+'2a Aggregate costs'!H$18)</f>
        <v>68.550813167100358</v>
      </c>
      <c r="H19" s="106">
        <f>IF('2a Aggregate costs'!I$15="-","-",SUM('2a Aggregate costs'!I$15,'2a Aggregate costs'!I$16,'2a Aggregate costs'!I$17,'2a Aggregate costs'!I44, '2a Aggregate costs'!I82)*'3a Demand'!$C$9+'2a Aggregate costs'!I$18)</f>
        <v>68.530805582779863</v>
      </c>
      <c r="I19" s="106">
        <f>IF('2a Aggregate costs'!J$15="-","-",SUM('2a Aggregate costs'!J$15,'2a Aggregate costs'!J$16,'2a Aggregate costs'!J$17,'2a Aggregate costs'!J44, '2a Aggregate costs'!J82)*'3a Demand'!$C$9+'2a Aggregate costs'!J$18)</f>
        <v>83.599722442586042</v>
      </c>
      <c r="J19" s="106">
        <f>IF('2a Aggregate costs'!K$15="-","-",SUM('2a Aggregate costs'!K$15,'2a Aggregate costs'!K$16,'2a Aggregate costs'!K$17,'2a Aggregate costs'!K44, '2a Aggregate costs'!K82)*'3a Demand'!$C$9+'2a Aggregate costs'!K$18)</f>
        <v>83.522230042957943</v>
      </c>
      <c r="K19" s="106">
        <f>IF('2a Aggregate costs'!L$15="-","-",SUM('2a Aggregate costs'!L$15,'2a Aggregate costs'!L$16,'2a Aggregate costs'!L$17,'2a Aggregate costs'!L44, '2a Aggregate costs'!L82)*'3a Demand'!$C$9+'2a Aggregate costs'!L$18)</f>
        <v>88.901992529903438</v>
      </c>
      <c r="L19" s="106">
        <f>IF('2a Aggregate costs'!M$15="-","-",SUM('2a Aggregate costs'!M$15,'2a Aggregate costs'!M$16,'2a Aggregate costs'!M$17,'2a Aggregate costs'!M44, '2a Aggregate costs'!M82)*'3a Demand'!$C$9+'2a Aggregate costs'!M$18)</f>
        <v>89.21703490289589</v>
      </c>
      <c r="M19" s="106">
        <f>IF('2a Aggregate costs'!N$15="-","-",SUM('2a Aggregate costs'!N$15,'2a Aggregate costs'!N$16,'2a Aggregate costs'!N$17,'2a Aggregate costs'!N44, '2a Aggregate costs'!N82)*'3a Demand'!$C$9+'2a Aggregate costs'!N$18)</f>
        <v>103.1814234863363</v>
      </c>
      <c r="N19" s="106">
        <f>IF('2a Aggregate costs'!O$15="-","-",SUM('2a Aggregate costs'!O$15,'2a Aggregate costs'!O$16,'2a Aggregate costs'!O$17,'2a Aggregate costs'!O44, '2a Aggregate costs'!O82)*'3a Demand'!$C$9+'2a Aggregate costs'!O$18)</f>
        <v>103.2504146632336</v>
      </c>
      <c r="O19" s="84"/>
      <c r="P19" s="106">
        <f>IF('2a Aggregate costs'!Q$15="-","-",SUM('2a Aggregate costs'!Q$15,'2a Aggregate costs'!Q$16,'2a Aggregate costs'!Q$17,'2a Aggregate costs'!Q44, '2a Aggregate costs'!Q82)*'3a Demand'!$C$9+'2a Aggregate costs'!Q$18)</f>
        <v>103.2504146632336</v>
      </c>
      <c r="Q19" s="106">
        <f>IF('2a Aggregate costs'!R$15="-","-",SUM('2a Aggregate costs'!R$15,'2a Aggregate costs'!R$16,'2a Aggregate costs'!R$17,'2a Aggregate costs'!R44, '2a Aggregate costs'!R82)*'3a Demand'!$C$9+'2a Aggregate costs'!R$18)</f>
        <v>110.38159085908389</v>
      </c>
      <c r="R19" s="106">
        <f>IF('2a Aggregate costs'!S$15="-","-",SUM('2a Aggregate costs'!S$15,'2a Aggregate costs'!S$16,'2a Aggregate costs'!S$17,'2a Aggregate costs'!S44, '2a Aggregate costs'!S82)*'3a Demand'!$C$9+'2a Aggregate costs'!S$18)</f>
        <v>111.69228468957603</v>
      </c>
      <c r="S19" s="106">
        <f>IF('2a Aggregate costs'!T$15="-","-",SUM('2a Aggregate costs'!T$15,'2a Aggregate costs'!T$16,'2a Aggregate costs'!T$17,'2a Aggregate costs'!T44, '2a Aggregate costs'!T82)*'3a Demand'!$C$9+'2a Aggregate costs'!T$18)</f>
        <v>114.89110859099678</v>
      </c>
      <c r="T19" s="106">
        <f>IF('2a Aggregate costs'!U$15="-","-",SUM('2a Aggregate costs'!U$15,'2a Aggregate costs'!U$16,'2a Aggregate costs'!U$17,'2a Aggregate costs'!U44, '2a Aggregate costs'!U82)*'3a Demand'!$C$9+'2a Aggregate costs'!U$18)</f>
        <v>114.40723325319138</v>
      </c>
      <c r="U19" s="106">
        <f>IF('2a Aggregate costs'!V$15="-","-",SUM('2a Aggregate costs'!V$15,'2a Aggregate costs'!V$16,'2a Aggregate costs'!V$17,'2a Aggregate costs'!V44, '2a Aggregate costs'!V82)*'3a Demand'!$C$9+'2a Aggregate costs'!V$18)</f>
        <v>121.04034142400069</v>
      </c>
      <c r="V19" s="106">
        <f>IF('2a Aggregate costs'!W$15="-","-",SUM('2a Aggregate costs'!W$15,'2a Aggregate costs'!W$16,'2a Aggregate costs'!W$17,'2a Aggregate costs'!W44, '2a Aggregate costs'!W82)*'3a Demand'!$C$9+'2a Aggregate costs'!W$18)</f>
        <v>120.44939213964373</v>
      </c>
      <c r="W19" s="106">
        <f>IF('2a Aggregate costs'!X$15="-","-",SUM('2a Aggregate costs'!X$15,'2a Aggregate costs'!X$16,'2a Aggregate costs'!X$17,'2a Aggregate costs'!X44, '2a Aggregate costs'!X82)*'3a Demand'!$C$9+'2a Aggregate costs'!X$18)</f>
        <v>126.56135408710406</v>
      </c>
      <c r="X19" s="84"/>
      <c r="Y19" s="106">
        <f>IF('2a Aggregate costs'!Z$15="-","-",SUM('2a Aggregate costs'!Z$15,'2a Aggregate costs'!Z$16,'2a Aggregate costs'!Z$17,'2a Aggregate costs'!Z44, '2a Aggregate costs'!Z82)*'3a Demand'!$C$9+'2a Aggregate costs'!Z$18)</f>
        <v>125.48742132045453</v>
      </c>
      <c r="Z19" s="106">
        <f>IF('2a Aggregate costs'!AA$15="-","-",SUM('2a Aggregate costs'!AA$15,'2a Aggregate costs'!AA$16,'2a Aggregate costs'!AA$17,'2a Aggregate costs'!AA44, '2a Aggregate costs'!AA82)*'3a Demand'!$C$9+'2a Aggregate costs'!AA$18)</f>
        <v>125.48742132045453</v>
      </c>
      <c r="AA19" s="106">
        <f>IF('2a Aggregate costs'!AB$15="-","-",SUM('2a Aggregate costs'!AB$15,'2a Aggregate costs'!AB$16,'2a Aggregate costs'!AB$17,'2a Aggregate costs'!AB44, '2a Aggregate costs'!AB82)*'3a Demand'!$C$9+'2a Aggregate costs'!AB$18)</f>
        <v>139.70823031516235</v>
      </c>
      <c r="AB19" s="106">
        <f>IF('2a Aggregate costs'!AC$15="-","-",SUM('2a Aggregate costs'!AC$15,'2a Aggregate costs'!AC$16,'2a Aggregate costs'!AC$17,'2a Aggregate costs'!AC44, '2a Aggregate costs'!AC82)*'3a Demand'!$C$9+'2a Aggregate costs'!AC$18)</f>
        <v>139.70823031516235</v>
      </c>
      <c r="AC19" s="106">
        <f>IF('2a Aggregate costs'!AD$15="-","-",SUM('2a Aggregate costs'!AD$15,'2a Aggregate costs'!AD$16,'2a Aggregate costs'!AD$17,'2a Aggregate costs'!AD44, '2a Aggregate costs'!AD82)*'3a Demand'!$C$9+'2a Aggregate costs'!AD$18)</f>
        <v>141.38482834935175</v>
      </c>
      <c r="AD19" s="106">
        <f>IF('2a Aggregate costs'!AE$15="-","-",SUM('2a Aggregate costs'!AE$15,'2a Aggregate costs'!AE$16,'2a Aggregate costs'!AE$17,'2a Aggregate costs'!AE44, '2a Aggregate costs'!AE82)*'3a Demand'!$C$9+'2a Aggregate costs'!AE$18)</f>
        <v>141.38482834935175</v>
      </c>
      <c r="AE19" s="106">
        <f>IF('2a Aggregate costs'!AF$15="-","-",SUM('2a Aggregate costs'!AF$15,'2a Aggregate costs'!AF$16,'2a Aggregate costs'!AF$17,'2a Aggregate costs'!AF44, '2a Aggregate costs'!AF82)*'3a Demand'!$C$9+'2a Aggregate costs'!AF$18)</f>
        <v>161.60922108129833</v>
      </c>
      <c r="AF19" s="106">
        <f>IF('2a Aggregate costs'!AG$15="-","-",SUM('2a Aggregate costs'!AG$15,'2a Aggregate costs'!AG$16,'2a Aggregate costs'!AG$17,'2a Aggregate costs'!AG44, '2a Aggregate costs'!AG82)*'3a Demand'!$C$9+'2a Aggregate costs'!AG$18)</f>
        <v>161.60922108129833</v>
      </c>
      <c r="AG19" s="106">
        <f>IF('2a Aggregate costs'!AH$15="-","-",SUM('2a Aggregate costs'!AH$15,'2a Aggregate costs'!AH$16,'2a Aggregate costs'!AH$17,'2a Aggregate costs'!AH44, '2a Aggregate costs'!AH82)*'3a Demand'!$C$9+'2a Aggregate costs'!AH$18)</f>
        <v>160.45714169549251</v>
      </c>
      <c r="AH19" s="106">
        <f>IF('2a Aggregate costs'!AI$15="-","-",SUM('2a Aggregate costs'!AI$15,'2a Aggregate costs'!AI$16,'2a Aggregate costs'!AI$17,'2a Aggregate costs'!AI44, '2a Aggregate costs'!AI82)*'3a Demand'!$C$9+'2a Aggregate costs'!AI$18)</f>
        <v>160.45714169549251</v>
      </c>
      <c r="AI19" s="106">
        <f>IF('2a Aggregate costs'!AJ$15="-","-",SUM('2a Aggregate costs'!AJ$15,'2a Aggregate costs'!AJ$16,'2a Aggregate costs'!AJ$17,'2a Aggregate costs'!AJ44, '2a Aggregate costs'!AJ82)*'3a Demand'!$C$9+'2a Aggregate costs'!AJ$18)</f>
        <v>168.59035743852596</v>
      </c>
      <c r="AJ19" s="106">
        <f>IF('2a Aggregate costs'!AK$15="-","-",SUM('2a Aggregate costs'!AK$15,'2a Aggregate costs'!AK$16,'2a Aggregate costs'!AK$17,'2a Aggregate costs'!AK44, '2a Aggregate costs'!AK82)*'3a Demand'!$C$9+'2a Aggregate costs'!AK$18)</f>
        <v>168.59035743852596</v>
      </c>
      <c r="AK19" s="106">
        <f>IF('2a Aggregate costs'!AL$15="-","-",SUM('2a Aggregate costs'!AL$15,'2a Aggregate costs'!AL$16,'2a Aggregate costs'!AL$17,'2a Aggregate costs'!AL44, '2a Aggregate costs'!AL82)*'3a Demand'!$C$9+'2a Aggregate costs'!AL$18)</f>
        <v>176.29489153012179</v>
      </c>
      <c r="AL19" s="106" t="str">
        <f>IF('2a Aggregate costs'!AM$15="-","-",SUM('2a Aggregate costs'!AM$15,'2a Aggregate costs'!AM$16,'2a Aggregate costs'!AM$17,'2a Aggregate costs'!AM44, '2a Aggregate costs'!AM82)*'3a Demand'!$C$9+'2a Aggregate costs'!AM$18)</f>
        <v>-</v>
      </c>
      <c r="AM19" s="106" t="str">
        <f>IF('2a Aggregate costs'!AN$15="-","-",SUM('2a Aggregate costs'!AN$15,'2a Aggregate costs'!AN$16,'2a Aggregate costs'!AN$17,'2a Aggregate costs'!AN44, '2a Aggregate costs'!AN82)*'3a Demand'!$C$9+'2a Aggregate costs'!AN$18)</f>
        <v>-</v>
      </c>
      <c r="AN19" s="106" t="str">
        <f>IF('2a Aggregate costs'!AO$15="-","-",SUM('2a Aggregate costs'!AO$15,'2a Aggregate costs'!AO$16,'2a Aggregate costs'!AO$17,'2a Aggregate costs'!AO44, '2a Aggregate costs'!AO82)*'3a Demand'!$C$9+'2a Aggregate costs'!AO$18)</f>
        <v>-</v>
      </c>
      <c r="AO19" s="106" t="str">
        <f>IF('2a Aggregate costs'!AP$15="-","-",SUM('2a Aggregate costs'!AP$15,'2a Aggregate costs'!AP$16,'2a Aggregate costs'!AP$17,'2a Aggregate costs'!AP44, '2a Aggregate costs'!AP82)*'3a Demand'!$C$9+'2a Aggregate costs'!AP$18)</f>
        <v>-</v>
      </c>
      <c r="AP19" s="106" t="str">
        <f>IF('2a Aggregate costs'!AQ$15="-","-",SUM('2a Aggregate costs'!AQ$15,'2a Aggregate costs'!AQ$16,'2a Aggregate costs'!AQ$17,'2a Aggregate costs'!AQ44, '2a Aggregate costs'!AQ82)*'3a Demand'!$C$9+'2a Aggregate costs'!AQ$18)</f>
        <v>-</v>
      </c>
      <c r="AQ19" s="106" t="str">
        <f>IF('2a Aggregate costs'!AR$15="-","-",SUM('2a Aggregate costs'!AR$15,'2a Aggregate costs'!AR$16,'2a Aggregate costs'!AR$17,'2a Aggregate costs'!AR44, '2a Aggregate costs'!AR82)*'3a Demand'!$C$9+'2a Aggregate costs'!AR$18)</f>
        <v>-</v>
      </c>
      <c r="AR19" s="106" t="str">
        <f>IF('2a Aggregate costs'!AS$15="-","-",SUM('2a Aggregate costs'!AS$15,'2a Aggregate costs'!AS$16,'2a Aggregate costs'!AS$17,'2a Aggregate costs'!AS44, '2a Aggregate costs'!AS82)*'3a Demand'!$C$9+'2a Aggregate costs'!AS$18)</f>
        <v>-</v>
      </c>
      <c r="AS19" s="106" t="str">
        <f>IF('2a Aggregate costs'!AT$15="-","-",SUM('2a Aggregate costs'!AT$15,'2a Aggregate costs'!AT$16,'2a Aggregate costs'!AT$17,'2a Aggregate costs'!AT44, '2a Aggregate costs'!AT82)*'3a Demand'!$C$9+'2a Aggregate costs'!AT$18)</f>
        <v>-</v>
      </c>
      <c r="AT19" s="106" t="str">
        <f>IF('2a Aggregate costs'!AU$15="-","-",SUM('2a Aggregate costs'!AU$15,'2a Aggregate costs'!AU$16,'2a Aggregate costs'!AU$17,'2a Aggregate costs'!AU44, '2a Aggregate costs'!AU82)*'3a Demand'!$C$9+'2a Aggregate costs'!AU$18)</f>
        <v>-</v>
      </c>
      <c r="AU19" s="106" t="str">
        <f>IF('2a Aggregate costs'!AV$15="-","-",SUM('2a Aggregate costs'!AV$15,'2a Aggregate costs'!AV$16,'2a Aggregate costs'!AV$17,'2a Aggregate costs'!AV44, '2a Aggregate costs'!AV82)*'3a Demand'!$C$9+'2a Aggregate costs'!AV$18)</f>
        <v>-</v>
      </c>
      <c r="AV19" s="106" t="str">
        <f>IF('2a Aggregate costs'!AW$15="-","-",SUM('2a Aggregate costs'!AW$15,'2a Aggregate costs'!AW$16,'2a Aggregate costs'!AW$17,'2a Aggregate costs'!AW44, '2a Aggregate costs'!AW82)*'3a Demand'!$C$9+'2a Aggregate costs'!AW$18)</f>
        <v>-</v>
      </c>
      <c r="AW19" s="106" t="str">
        <f>IF('2a Aggregate costs'!AX$15="-","-",SUM('2a Aggregate costs'!AX$15,'2a Aggregate costs'!AX$16,'2a Aggregate costs'!AX$17,'2a Aggregate costs'!AX44, '2a Aggregate costs'!AX82)*'3a Demand'!$C$9+'2a Aggregate costs'!AX$18)</f>
        <v>-</v>
      </c>
      <c r="AX19" s="106" t="str">
        <f>IF('2a Aggregate costs'!AY$15="-","-",SUM('2a Aggregate costs'!AY$15,'2a Aggregate costs'!AY$16,'2a Aggregate costs'!AY$17,'2a Aggregate costs'!AY44, '2a Aggregate costs'!AY82)*'3a Demand'!$C$9+'2a Aggregate costs'!AY$18)</f>
        <v>-</v>
      </c>
      <c r="AY19" s="106" t="str">
        <f>IF('2a Aggregate costs'!AZ$15="-","-",SUM('2a Aggregate costs'!AZ$15,'2a Aggregate costs'!AZ$16,'2a Aggregate costs'!AZ$17,'2a Aggregate costs'!AZ44, '2a Aggregate costs'!AZ82)*'3a Demand'!$C$9+'2a Aggregate costs'!AZ$18)</f>
        <v>-</v>
      </c>
      <c r="AZ19" s="106" t="str">
        <f>IF('2a Aggregate costs'!BA$15="-","-",SUM('2a Aggregate costs'!BA$15,'2a Aggregate costs'!BA$16,'2a Aggregate costs'!BA$17,'2a Aggregate costs'!BA44, '2a Aggregate costs'!BA82)*'3a Demand'!$C$9+'2a Aggregate costs'!BA$18)</f>
        <v>-</v>
      </c>
      <c r="BA19" s="106" t="str">
        <f>IF('2a Aggregate costs'!BB$15="-","-",SUM('2a Aggregate costs'!BB$15,'2a Aggregate costs'!BB$16,'2a Aggregate costs'!BB$17,'2a Aggregate costs'!BB44, '2a Aggregate costs'!BB82)*'3a Demand'!$C$9+'2a Aggregate costs'!BB$18)</f>
        <v>-</v>
      </c>
      <c r="BB19" s="106" t="str">
        <f>IF('2a Aggregate costs'!BC$15="-","-",SUM('2a Aggregate costs'!BC$15,'2a Aggregate costs'!BC$16,'2a Aggregate costs'!BC$17,'2a Aggregate costs'!BC44, '2a Aggregate costs'!BC82)*'3a Demand'!$C$9+'2a Aggregate costs'!BC$18)</f>
        <v>-</v>
      </c>
      <c r="BC19" s="106" t="str">
        <f>IF('2a Aggregate costs'!BD$15="-","-",SUM('2a Aggregate costs'!BD$15,'2a Aggregate costs'!BD$16,'2a Aggregate costs'!BD$17,'2a Aggregate costs'!BD44, '2a Aggregate costs'!BD82)*'3a Demand'!$C$9+'2a Aggregate costs'!BD$18)</f>
        <v>-</v>
      </c>
      <c r="BD19" s="106" t="str">
        <f>IF('2a Aggregate costs'!BE$15="-","-",SUM('2a Aggregate costs'!BE$15,'2a Aggregate costs'!BE$16,'2a Aggregate costs'!BE$17,'2a Aggregate costs'!BE44, '2a Aggregate costs'!BE82)*'3a Demand'!$C$9+'2a Aggregate costs'!BE$18)</f>
        <v>-</v>
      </c>
      <c r="BE19" s="106" t="str">
        <f>IF('2a Aggregate costs'!BF$15="-","-",SUM('2a Aggregate costs'!BF$15,'2a Aggregate costs'!BF$16,'2a Aggregate costs'!BF$17,'2a Aggregate costs'!BF44, '2a Aggregate costs'!BF82)*'3a Demand'!$C$9+'2a Aggregate costs'!BF$18)</f>
        <v>-</v>
      </c>
    </row>
    <row r="20" spans="1:57" ht="12.75" customHeight="1">
      <c r="A20" s="14"/>
      <c r="B20" s="338"/>
      <c r="C20" s="108" t="s">
        <v>250</v>
      </c>
      <c r="D20" s="332"/>
      <c r="E20" s="359"/>
      <c r="F20" s="84"/>
      <c r="G20" s="106">
        <f>IF('2a Aggregate costs'!H$15="-","-",SUM('2a Aggregate costs'!H$15,'2a Aggregate costs'!H$16,'2a Aggregate costs'!H$17,'2a Aggregate costs'!H45, '2a Aggregate costs'!H83)*'3a Demand'!$C$9+'2a Aggregate costs'!H$18)</f>
        <v>68.556725848640852</v>
      </c>
      <c r="H20" s="106">
        <f>IF('2a Aggregate costs'!I$15="-","-",SUM('2a Aggregate costs'!I$15,'2a Aggregate costs'!I$16,'2a Aggregate costs'!I$17,'2a Aggregate costs'!I45, '2a Aggregate costs'!I83)*'3a Demand'!$C$9+'2a Aggregate costs'!I$18)</f>
        <v>68.536623446233506</v>
      </c>
      <c r="I20" s="106">
        <f>IF('2a Aggregate costs'!J$15="-","-",SUM('2a Aggregate costs'!J$15,'2a Aggregate costs'!J$16,'2a Aggregate costs'!J$17,'2a Aggregate costs'!J45, '2a Aggregate costs'!J83)*'3a Demand'!$C$9+'2a Aggregate costs'!J$18)</f>
        <v>83.605679934762563</v>
      </c>
      <c r="J20" s="106">
        <f>IF('2a Aggregate costs'!K$15="-","-",SUM('2a Aggregate costs'!K$15,'2a Aggregate costs'!K$16,'2a Aggregate costs'!K$17,'2a Aggregate costs'!K45, '2a Aggregate costs'!K83)*'3a Demand'!$C$9+'2a Aggregate costs'!K$18)</f>
        <v>83.528445635540479</v>
      </c>
      <c r="K20" s="106">
        <f>IF('2a Aggregate costs'!L$15="-","-",SUM('2a Aggregate costs'!L$15,'2a Aggregate costs'!L$16,'2a Aggregate costs'!L$17,'2a Aggregate costs'!L45, '2a Aggregate costs'!L83)*'3a Demand'!$C$9+'2a Aggregate costs'!L$18)</f>
        <v>88.908320003152454</v>
      </c>
      <c r="L20" s="106">
        <f>IF('2a Aggregate costs'!M$15="-","-",SUM('2a Aggregate costs'!M$15,'2a Aggregate costs'!M$16,'2a Aggregate costs'!M$17,'2a Aggregate costs'!M45, '2a Aggregate costs'!M83)*'3a Demand'!$C$9+'2a Aggregate costs'!M$18)</f>
        <v>89.223247001911744</v>
      </c>
      <c r="M20" s="106">
        <f>IF('2a Aggregate costs'!N$15="-","-",SUM('2a Aggregate costs'!N$15,'2a Aggregate costs'!N$16,'2a Aggregate costs'!N$17,'2a Aggregate costs'!N45, '2a Aggregate costs'!N83)*'3a Demand'!$C$9+'2a Aggregate costs'!N$18)</f>
        <v>103.18595324217736</v>
      </c>
      <c r="N20" s="106">
        <f>IF('2a Aggregate costs'!O$15="-","-",SUM('2a Aggregate costs'!O$15,'2a Aggregate costs'!O$16,'2a Aggregate costs'!O$17,'2a Aggregate costs'!O45, '2a Aggregate costs'!O83)*'3a Demand'!$C$9+'2a Aggregate costs'!O$18)</f>
        <v>103.25504402215726</v>
      </c>
      <c r="O20" s="84"/>
      <c r="P20" s="106">
        <f>IF('2a Aggregate costs'!Q$15="-","-",SUM('2a Aggregate costs'!Q$15,'2a Aggregate costs'!Q$16,'2a Aggregate costs'!Q$17,'2a Aggregate costs'!Q45, '2a Aggregate costs'!Q83)*'3a Demand'!$C$9+'2a Aggregate costs'!Q$18)</f>
        <v>103.25504402215726</v>
      </c>
      <c r="Q20" s="106">
        <f>IF('2a Aggregate costs'!R$15="-","-",SUM('2a Aggregate costs'!R$15,'2a Aggregate costs'!R$16,'2a Aggregate costs'!R$17,'2a Aggregate costs'!R45, '2a Aggregate costs'!R83)*'3a Demand'!$C$9+'2a Aggregate costs'!R$18)</f>
        <v>110.38189529315571</v>
      </c>
      <c r="R20" s="106">
        <f>IF('2a Aggregate costs'!S$15="-","-",SUM('2a Aggregate costs'!S$15,'2a Aggregate costs'!S$16,'2a Aggregate costs'!S$17,'2a Aggregate costs'!S45, '2a Aggregate costs'!S83)*'3a Demand'!$C$9+'2a Aggregate costs'!S$18)</f>
        <v>111.69260010496798</v>
      </c>
      <c r="S20" s="106">
        <f>IF('2a Aggregate costs'!T$15="-","-",SUM('2a Aggregate costs'!T$15,'2a Aggregate costs'!T$16,'2a Aggregate costs'!T$17,'2a Aggregate costs'!T45, '2a Aggregate costs'!T83)*'3a Demand'!$C$9+'2a Aggregate costs'!T$18)</f>
        <v>114.88427922557452</v>
      </c>
      <c r="T20" s="106">
        <f>IF('2a Aggregate costs'!U$15="-","-",SUM('2a Aggregate costs'!U$15,'2a Aggregate costs'!U$16,'2a Aggregate costs'!U$17,'2a Aggregate costs'!U45, '2a Aggregate costs'!U83)*'3a Demand'!$C$9+'2a Aggregate costs'!U$18)</f>
        <v>114.39954261523624</v>
      </c>
      <c r="U20" s="106">
        <f>IF('2a Aggregate costs'!V$15="-","-",SUM('2a Aggregate costs'!V$15,'2a Aggregate costs'!V$16,'2a Aggregate costs'!V$17,'2a Aggregate costs'!V45, '2a Aggregate costs'!V83)*'3a Demand'!$C$9+'2a Aggregate costs'!V$18)</f>
        <v>121.02891942338647</v>
      </c>
      <c r="V20" s="106">
        <f>IF('2a Aggregate costs'!W$15="-","-",SUM('2a Aggregate costs'!W$15,'2a Aggregate costs'!W$16,'2a Aggregate costs'!W$17,'2a Aggregate costs'!W45, '2a Aggregate costs'!W83)*'3a Demand'!$C$9+'2a Aggregate costs'!W$18)</f>
        <v>120.43876818656001</v>
      </c>
      <c r="W20" s="106">
        <f>IF('2a Aggregate costs'!X$15="-","-",SUM('2a Aggregate costs'!X$15,'2a Aggregate costs'!X$16,'2a Aggregate costs'!X$17,'2a Aggregate costs'!X45, '2a Aggregate costs'!X83)*'3a Demand'!$C$9+'2a Aggregate costs'!X$18)</f>
        <v>126.54810698331491</v>
      </c>
      <c r="X20" s="84"/>
      <c r="Y20" s="106">
        <f>IF('2a Aggregate costs'!Z$15="-","-",SUM('2a Aggregate costs'!Z$15,'2a Aggregate costs'!Z$16,'2a Aggregate costs'!Z$17,'2a Aggregate costs'!Z45, '2a Aggregate costs'!Z83)*'3a Demand'!$C$9+'2a Aggregate costs'!Z$18)</f>
        <v>125.47467603569308</v>
      </c>
      <c r="Z20" s="106">
        <f>IF('2a Aggregate costs'!AA$15="-","-",SUM('2a Aggregate costs'!AA$15,'2a Aggregate costs'!AA$16,'2a Aggregate costs'!AA$17,'2a Aggregate costs'!AA45, '2a Aggregate costs'!AA83)*'3a Demand'!$C$9+'2a Aggregate costs'!AA$18)</f>
        <v>125.47467603569308</v>
      </c>
      <c r="AA20" s="106">
        <f>IF('2a Aggregate costs'!AB$15="-","-",SUM('2a Aggregate costs'!AB$15,'2a Aggregate costs'!AB$16,'2a Aggregate costs'!AB$17,'2a Aggregate costs'!AB45, '2a Aggregate costs'!AB83)*'3a Demand'!$C$9+'2a Aggregate costs'!AB$18)</f>
        <v>139.70107990471317</v>
      </c>
      <c r="AB20" s="106">
        <f>IF('2a Aggregate costs'!AC$15="-","-",SUM('2a Aggregate costs'!AC$15,'2a Aggregate costs'!AC$16,'2a Aggregate costs'!AC$17,'2a Aggregate costs'!AC45, '2a Aggregate costs'!AC83)*'3a Demand'!$C$9+'2a Aggregate costs'!AC$18)</f>
        <v>139.70107990471317</v>
      </c>
      <c r="AC20" s="106">
        <f>IF('2a Aggregate costs'!AD$15="-","-",SUM('2a Aggregate costs'!AD$15,'2a Aggregate costs'!AD$16,'2a Aggregate costs'!AD$17,'2a Aggregate costs'!AD45, '2a Aggregate costs'!AD83)*'3a Demand'!$C$9+'2a Aggregate costs'!AD$18)</f>
        <v>141.37828674670484</v>
      </c>
      <c r="AD20" s="106">
        <f>IF('2a Aggregate costs'!AE$15="-","-",SUM('2a Aggregate costs'!AE$15,'2a Aggregate costs'!AE$16,'2a Aggregate costs'!AE$17,'2a Aggregate costs'!AE45, '2a Aggregate costs'!AE83)*'3a Demand'!$C$9+'2a Aggregate costs'!AE$18)</f>
        <v>141.37828674670484</v>
      </c>
      <c r="AE20" s="106">
        <f>IF('2a Aggregate costs'!AF$15="-","-",SUM('2a Aggregate costs'!AF$15,'2a Aggregate costs'!AF$16,'2a Aggregate costs'!AF$17,'2a Aggregate costs'!AF45, '2a Aggregate costs'!AF83)*'3a Demand'!$C$9+'2a Aggregate costs'!AF$18)</f>
        <v>161.59932049619454</v>
      </c>
      <c r="AF20" s="106">
        <f>IF('2a Aggregate costs'!AG$15="-","-",SUM('2a Aggregate costs'!AG$15,'2a Aggregate costs'!AG$16,'2a Aggregate costs'!AG$17,'2a Aggregate costs'!AG45, '2a Aggregate costs'!AG83)*'3a Demand'!$C$9+'2a Aggregate costs'!AG$18)</f>
        <v>161.59932049619454</v>
      </c>
      <c r="AG20" s="106">
        <f>IF('2a Aggregate costs'!AH$15="-","-",SUM('2a Aggregate costs'!AH$15,'2a Aggregate costs'!AH$16,'2a Aggregate costs'!AH$17,'2a Aggregate costs'!AH45, '2a Aggregate costs'!AH83)*'3a Demand'!$C$9+'2a Aggregate costs'!AH$18)</f>
        <v>160.4319724555356</v>
      </c>
      <c r="AH20" s="106">
        <f>IF('2a Aggregate costs'!AI$15="-","-",SUM('2a Aggregate costs'!AI$15,'2a Aggregate costs'!AI$16,'2a Aggregate costs'!AI$17,'2a Aggregate costs'!AI45, '2a Aggregate costs'!AI83)*'3a Demand'!$C$9+'2a Aggregate costs'!AI$18)</f>
        <v>160.4319724555356</v>
      </c>
      <c r="AI20" s="106">
        <f>IF('2a Aggregate costs'!AJ$15="-","-",SUM('2a Aggregate costs'!AJ$15,'2a Aggregate costs'!AJ$16,'2a Aggregate costs'!AJ$17,'2a Aggregate costs'!AJ45, '2a Aggregate costs'!AJ83)*'3a Demand'!$C$9+'2a Aggregate costs'!AJ$18)</f>
        <v>168.53130060931099</v>
      </c>
      <c r="AJ20" s="106">
        <f>IF('2a Aggregate costs'!AK$15="-","-",SUM('2a Aggregate costs'!AK$15,'2a Aggregate costs'!AK$16,'2a Aggregate costs'!AK$17,'2a Aggregate costs'!AK45, '2a Aggregate costs'!AK83)*'3a Demand'!$C$9+'2a Aggregate costs'!AK$18)</f>
        <v>168.53130060931099</v>
      </c>
      <c r="AK20" s="106">
        <f>IF('2a Aggregate costs'!AL$15="-","-",SUM('2a Aggregate costs'!AL$15,'2a Aggregate costs'!AL$16,'2a Aggregate costs'!AL$17,'2a Aggregate costs'!AL45, '2a Aggregate costs'!AL83)*'3a Demand'!$C$9+'2a Aggregate costs'!AL$18)</f>
        <v>176.23233446995209</v>
      </c>
      <c r="AL20" s="106" t="str">
        <f>IF('2a Aggregate costs'!AM$15="-","-",SUM('2a Aggregate costs'!AM$15,'2a Aggregate costs'!AM$16,'2a Aggregate costs'!AM$17,'2a Aggregate costs'!AM45, '2a Aggregate costs'!AM83)*'3a Demand'!$C$9+'2a Aggregate costs'!AM$18)</f>
        <v>-</v>
      </c>
      <c r="AM20" s="106" t="str">
        <f>IF('2a Aggregate costs'!AN$15="-","-",SUM('2a Aggregate costs'!AN$15,'2a Aggregate costs'!AN$16,'2a Aggregate costs'!AN$17,'2a Aggregate costs'!AN45, '2a Aggregate costs'!AN83)*'3a Demand'!$C$9+'2a Aggregate costs'!AN$18)</f>
        <v>-</v>
      </c>
      <c r="AN20" s="106" t="str">
        <f>IF('2a Aggregate costs'!AO$15="-","-",SUM('2a Aggregate costs'!AO$15,'2a Aggregate costs'!AO$16,'2a Aggregate costs'!AO$17,'2a Aggregate costs'!AO45, '2a Aggregate costs'!AO83)*'3a Demand'!$C$9+'2a Aggregate costs'!AO$18)</f>
        <v>-</v>
      </c>
      <c r="AO20" s="106" t="str">
        <f>IF('2a Aggregate costs'!AP$15="-","-",SUM('2a Aggregate costs'!AP$15,'2a Aggregate costs'!AP$16,'2a Aggregate costs'!AP$17,'2a Aggregate costs'!AP45, '2a Aggregate costs'!AP83)*'3a Demand'!$C$9+'2a Aggregate costs'!AP$18)</f>
        <v>-</v>
      </c>
      <c r="AP20" s="106" t="str">
        <f>IF('2a Aggregate costs'!AQ$15="-","-",SUM('2a Aggregate costs'!AQ$15,'2a Aggregate costs'!AQ$16,'2a Aggregate costs'!AQ$17,'2a Aggregate costs'!AQ45, '2a Aggregate costs'!AQ83)*'3a Demand'!$C$9+'2a Aggregate costs'!AQ$18)</f>
        <v>-</v>
      </c>
      <c r="AQ20" s="106" t="str">
        <f>IF('2a Aggregate costs'!AR$15="-","-",SUM('2a Aggregate costs'!AR$15,'2a Aggregate costs'!AR$16,'2a Aggregate costs'!AR$17,'2a Aggregate costs'!AR45, '2a Aggregate costs'!AR83)*'3a Demand'!$C$9+'2a Aggregate costs'!AR$18)</f>
        <v>-</v>
      </c>
      <c r="AR20" s="106" t="str">
        <f>IF('2a Aggregate costs'!AS$15="-","-",SUM('2a Aggregate costs'!AS$15,'2a Aggregate costs'!AS$16,'2a Aggregate costs'!AS$17,'2a Aggregate costs'!AS45, '2a Aggregate costs'!AS83)*'3a Demand'!$C$9+'2a Aggregate costs'!AS$18)</f>
        <v>-</v>
      </c>
      <c r="AS20" s="106" t="str">
        <f>IF('2a Aggregate costs'!AT$15="-","-",SUM('2a Aggregate costs'!AT$15,'2a Aggregate costs'!AT$16,'2a Aggregate costs'!AT$17,'2a Aggregate costs'!AT45, '2a Aggregate costs'!AT83)*'3a Demand'!$C$9+'2a Aggregate costs'!AT$18)</f>
        <v>-</v>
      </c>
      <c r="AT20" s="106" t="str">
        <f>IF('2a Aggregate costs'!AU$15="-","-",SUM('2a Aggregate costs'!AU$15,'2a Aggregate costs'!AU$16,'2a Aggregate costs'!AU$17,'2a Aggregate costs'!AU45, '2a Aggregate costs'!AU83)*'3a Demand'!$C$9+'2a Aggregate costs'!AU$18)</f>
        <v>-</v>
      </c>
      <c r="AU20" s="106" t="str">
        <f>IF('2a Aggregate costs'!AV$15="-","-",SUM('2a Aggregate costs'!AV$15,'2a Aggregate costs'!AV$16,'2a Aggregate costs'!AV$17,'2a Aggregate costs'!AV45, '2a Aggregate costs'!AV83)*'3a Demand'!$C$9+'2a Aggregate costs'!AV$18)</f>
        <v>-</v>
      </c>
      <c r="AV20" s="106" t="str">
        <f>IF('2a Aggregate costs'!AW$15="-","-",SUM('2a Aggregate costs'!AW$15,'2a Aggregate costs'!AW$16,'2a Aggregate costs'!AW$17,'2a Aggregate costs'!AW45, '2a Aggregate costs'!AW83)*'3a Demand'!$C$9+'2a Aggregate costs'!AW$18)</f>
        <v>-</v>
      </c>
      <c r="AW20" s="106" t="str">
        <f>IF('2a Aggregate costs'!AX$15="-","-",SUM('2a Aggregate costs'!AX$15,'2a Aggregate costs'!AX$16,'2a Aggregate costs'!AX$17,'2a Aggregate costs'!AX45, '2a Aggregate costs'!AX83)*'3a Demand'!$C$9+'2a Aggregate costs'!AX$18)</f>
        <v>-</v>
      </c>
      <c r="AX20" s="106" t="str">
        <f>IF('2a Aggregate costs'!AY$15="-","-",SUM('2a Aggregate costs'!AY$15,'2a Aggregate costs'!AY$16,'2a Aggregate costs'!AY$17,'2a Aggregate costs'!AY45, '2a Aggregate costs'!AY83)*'3a Demand'!$C$9+'2a Aggregate costs'!AY$18)</f>
        <v>-</v>
      </c>
      <c r="AY20" s="106" t="str">
        <f>IF('2a Aggregate costs'!AZ$15="-","-",SUM('2a Aggregate costs'!AZ$15,'2a Aggregate costs'!AZ$16,'2a Aggregate costs'!AZ$17,'2a Aggregate costs'!AZ45, '2a Aggregate costs'!AZ83)*'3a Demand'!$C$9+'2a Aggregate costs'!AZ$18)</f>
        <v>-</v>
      </c>
      <c r="AZ20" s="106" t="str">
        <f>IF('2a Aggregate costs'!BA$15="-","-",SUM('2a Aggregate costs'!BA$15,'2a Aggregate costs'!BA$16,'2a Aggregate costs'!BA$17,'2a Aggregate costs'!BA45, '2a Aggregate costs'!BA83)*'3a Demand'!$C$9+'2a Aggregate costs'!BA$18)</f>
        <v>-</v>
      </c>
      <c r="BA20" s="106" t="str">
        <f>IF('2a Aggregate costs'!BB$15="-","-",SUM('2a Aggregate costs'!BB$15,'2a Aggregate costs'!BB$16,'2a Aggregate costs'!BB$17,'2a Aggregate costs'!BB45, '2a Aggregate costs'!BB83)*'3a Demand'!$C$9+'2a Aggregate costs'!BB$18)</f>
        <v>-</v>
      </c>
      <c r="BB20" s="106" t="str">
        <f>IF('2a Aggregate costs'!BC$15="-","-",SUM('2a Aggregate costs'!BC$15,'2a Aggregate costs'!BC$16,'2a Aggregate costs'!BC$17,'2a Aggregate costs'!BC45, '2a Aggregate costs'!BC83)*'3a Demand'!$C$9+'2a Aggregate costs'!BC$18)</f>
        <v>-</v>
      </c>
      <c r="BC20" s="106" t="str">
        <f>IF('2a Aggregate costs'!BD$15="-","-",SUM('2a Aggregate costs'!BD$15,'2a Aggregate costs'!BD$16,'2a Aggregate costs'!BD$17,'2a Aggregate costs'!BD45, '2a Aggregate costs'!BD83)*'3a Demand'!$C$9+'2a Aggregate costs'!BD$18)</f>
        <v>-</v>
      </c>
      <c r="BD20" s="106" t="str">
        <f>IF('2a Aggregate costs'!BE$15="-","-",SUM('2a Aggregate costs'!BE$15,'2a Aggregate costs'!BE$16,'2a Aggregate costs'!BE$17,'2a Aggregate costs'!BE45, '2a Aggregate costs'!BE83)*'3a Demand'!$C$9+'2a Aggregate costs'!BE$18)</f>
        <v>-</v>
      </c>
      <c r="BE20" s="106" t="str">
        <f>IF('2a Aggregate costs'!BF$15="-","-",SUM('2a Aggregate costs'!BF$15,'2a Aggregate costs'!BF$16,'2a Aggregate costs'!BF$17,'2a Aggregate costs'!BF45, '2a Aggregate costs'!BF83)*'3a Demand'!$C$9+'2a Aggregate costs'!BF$18)</f>
        <v>-</v>
      </c>
    </row>
    <row r="21" spans="1:57" ht="12.75" customHeight="1">
      <c r="A21" s="14"/>
      <c r="B21" s="338"/>
      <c r="C21" s="108" t="s">
        <v>251</v>
      </c>
      <c r="D21" s="332"/>
      <c r="E21" s="359"/>
      <c r="F21" s="84"/>
      <c r="G21" s="106">
        <f>IF('2a Aggregate costs'!H$15="-","-",SUM('2a Aggregate costs'!H$15,'2a Aggregate costs'!H$16,'2a Aggregate costs'!H$17,'2a Aggregate costs'!H46, '2a Aggregate costs'!H84)*'3a Demand'!$C$9+'2a Aggregate costs'!H$18)</f>
        <v>68.560160005926562</v>
      </c>
      <c r="H21" s="106">
        <f>IF('2a Aggregate costs'!I$15="-","-",SUM('2a Aggregate costs'!I$15,'2a Aggregate costs'!I$16,'2a Aggregate costs'!I$17,'2a Aggregate costs'!I46, '2a Aggregate costs'!I84)*'3a Demand'!$C$9+'2a Aggregate costs'!I$18)</f>
        <v>68.5400025320222</v>
      </c>
      <c r="I21" s="106">
        <f>IF('2a Aggregate costs'!J$15="-","-",SUM('2a Aggregate costs'!J$15,'2a Aggregate costs'!J$16,'2a Aggregate costs'!J$17,'2a Aggregate costs'!J46, '2a Aggregate costs'!J84)*'3a Demand'!$C$9+'2a Aggregate costs'!J$18)</f>
        <v>83.609140118610185</v>
      </c>
      <c r="J21" s="106">
        <f>IF('2a Aggregate costs'!K$15="-","-",SUM('2a Aggregate costs'!K$15,'2a Aggregate costs'!K$16,'2a Aggregate costs'!K$17,'2a Aggregate costs'!K46, '2a Aggregate costs'!K84)*'3a Demand'!$C$9+'2a Aggregate costs'!K$18)</f>
        <v>83.532055727240163</v>
      </c>
      <c r="K21" s="106">
        <f>IF('2a Aggregate costs'!L$15="-","-",SUM('2a Aggregate costs'!L$15,'2a Aggregate costs'!L$16,'2a Aggregate costs'!L$17,'2a Aggregate costs'!L46, '2a Aggregate costs'!L84)*'3a Demand'!$C$9+'2a Aggregate costs'!L$18)</f>
        <v>88.911995076502734</v>
      </c>
      <c r="L21" s="106">
        <f>IF('2a Aggregate costs'!M$15="-","-",SUM('2a Aggregate costs'!M$15,'2a Aggregate costs'!M$16,'2a Aggregate costs'!M$17,'2a Aggregate costs'!M46, '2a Aggregate costs'!M84)*'3a Demand'!$C$9+'2a Aggregate costs'!M$18)</f>
        <v>89.226855064505457</v>
      </c>
      <c r="M21" s="106">
        <f>IF('2a Aggregate costs'!N$15="-","-",SUM('2a Aggregate costs'!N$15,'2a Aggregate costs'!N$16,'2a Aggregate costs'!N$17,'2a Aggregate costs'!N46, '2a Aggregate costs'!N84)*'3a Demand'!$C$9+'2a Aggregate costs'!N$18)</f>
        <v>103.19700321494943</v>
      </c>
      <c r="N21" s="106">
        <f>IF('2a Aggregate costs'!O$15="-","-",SUM('2a Aggregate costs'!O$15,'2a Aggregate costs'!O$16,'2a Aggregate costs'!O$17,'2a Aggregate costs'!O46, '2a Aggregate costs'!O84)*'3a Demand'!$C$9+'2a Aggregate costs'!O$18)</f>
        <v>103.26633696858828</v>
      </c>
      <c r="O21" s="84"/>
      <c r="P21" s="106">
        <f>IF('2a Aggregate costs'!Q$15="-","-",SUM('2a Aggregate costs'!Q$15,'2a Aggregate costs'!Q$16,'2a Aggregate costs'!Q$17,'2a Aggregate costs'!Q46, '2a Aggregate costs'!Q84)*'3a Demand'!$C$9+'2a Aggregate costs'!Q$18)</f>
        <v>103.26633696858828</v>
      </c>
      <c r="Q21" s="106">
        <f>IF('2a Aggregate costs'!R$15="-","-",SUM('2a Aggregate costs'!R$15,'2a Aggregate costs'!R$16,'2a Aggregate costs'!R$17,'2a Aggregate costs'!R46, '2a Aggregate costs'!R84)*'3a Demand'!$C$9+'2a Aggregate costs'!R$18)</f>
        <v>110.39805303597517</v>
      </c>
      <c r="R21" s="106">
        <f>IF('2a Aggregate costs'!S$15="-","-",SUM('2a Aggregate costs'!S$15,'2a Aggregate costs'!S$16,'2a Aggregate costs'!S$17,'2a Aggregate costs'!S46, '2a Aggregate costs'!S84)*'3a Demand'!$C$9+'2a Aggregate costs'!S$18)</f>
        <v>111.709341177252</v>
      </c>
      <c r="S21" s="106">
        <f>IF('2a Aggregate costs'!T$15="-","-",SUM('2a Aggregate costs'!T$15,'2a Aggregate costs'!T$16,'2a Aggregate costs'!T$17,'2a Aggregate costs'!T46, '2a Aggregate costs'!T84)*'3a Demand'!$C$9+'2a Aggregate costs'!T$18)</f>
        <v>114.90278601608806</v>
      </c>
      <c r="T21" s="106">
        <f>IF('2a Aggregate costs'!U$15="-","-",SUM('2a Aggregate costs'!U$15,'2a Aggregate costs'!U$16,'2a Aggregate costs'!U$17,'2a Aggregate costs'!U46, '2a Aggregate costs'!U84)*'3a Demand'!$C$9+'2a Aggregate costs'!U$18)</f>
        <v>114.42039745696937</v>
      </c>
      <c r="U21" s="106">
        <f>IF('2a Aggregate costs'!V$15="-","-",SUM('2a Aggregate costs'!V$15,'2a Aggregate costs'!V$16,'2a Aggregate costs'!V$17,'2a Aggregate costs'!V46, '2a Aggregate costs'!V84)*'3a Demand'!$C$9+'2a Aggregate costs'!V$18)</f>
        <v>121.04798172649346</v>
      </c>
      <c r="V21" s="106">
        <f>IF('2a Aggregate costs'!W$15="-","-",SUM('2a Aggregate costs'!W$15,'2a Aggregate costs'!W$16,'2a Aggregate costs'!W$17,'2a Aggregate costs'!W46, '2a Aggregate costs'!W84)*'3a Demand'!$C$9+'2a Aggregate costs'!W$18)</f>
        <v>120.45651370700574</v>
      </c>
      <c r="W21" s="106">
        <f>IF('2a Aggregate costs'!X$15="-","-",SUM('2a Aggregate costs'!X$15,'2a Aggregate costs'!X$16,'2a Aggregate costs'!X$17,'2a Aggregate costs'!X46, '2a Aggregate costs'!X84)*'3a Demand'!$C$9+'2a Aggregate costs'!X$18)</f>
        <v>126.56471480313334</v>
      </c>
      <c r="X21" s="84"/>
      <c r="Y21" s="106">
        <f>IF('2a Aggregate costs'!Z$15="-","-",SUM('2a Aggregate costs'!Z$15,'2a Aggregate costs'!Z$16,'2a Aggregate costs'!Z$17,'2a Aggregate costs'!Z46, '2a Aggregate costs'!Z84)*'3a Demand'!$C$9+'2a Aggregate costs'!Z$18)</f>
        <v>125.48824111996691</v>
      </c>
      <c r="Z21" s="106">
        <f>IF('2a Aggregate costs'!AA$15="-","-",SUM('2a Aggregate costs'!AA$15,'2a Aggregate costs'!AA$16,'2a Aggregate costs'!AA$17,'2a Aggregate costs'!AA46, '2a Aggregate costs'!AA84)*'3a Demand'!$C$9+'2a Aggregate costs'!AA$18)</f>
        <v>125.48824111996691</v>
      </c>
      <c r="AA21" s="106">
        <f>IF('2a Aggregate costs'!AB$15="-","-",SUM('2a Aggregate costs'!AB$15,'2a Aggregate costs'!AB$16,'2a Aggregate costs'!AB$17,'2a Aggregate costs'!AB46, '2a Aggregate costs'!AB84)*'3a Demand'!$C$9+'2a Aggregate costs'!AB$18)</f>
        <v>139.69964210852015</v>
      </c>
      <c r="AB21" s="106">
        <f>IF('2a Aggregate costs'!AC$15="-","-",SUM('2a Aggregate costs'!AC$15,'2a Aggregate costs'!AC$16,'2a Aggregate costs'!AC$17,'2a Aggregate costs'!AC46, '2a Aggregate costs'!AC84)*'3a Demand'!$C$9+'2a Aggregate costs'!AC$18)</f>
        <v>139.69964210852015</v>
      </c>
      <c r="AC21" s="106">
        <f>IF('2a Aggregate costs'!AD$15="-","-",SUM('2a Aggregate costs'!AD$15,'2a Aggregate costs'!AD$16,'2a Aggregate costs'!AD$17,'2a Aggregate costs'!AD46, '2a Aggregate costs'!AD84)*'3a Demand'!$C$9+'2a Aggregate costs'!AD$18)</f>
        <v>141.37699144338654</v>
      </c>
      <c r="AD21" s="106">
        <f>IF('2a Aggregate costs'!AE$15="-","-",SUM('2a Aggregate costs'!AE$15,'2a Aggregate costs'!AE$16,'2a Aggregate costs'!AE$17,'2a Aggregate costs'!AE46, '2a Aggregate costs'!AE84)*'3a Demand'!$C$9+'2a Aggregate costs'!AE$18)</f>
        <v>141.37699144338654</v>
      </c>
      <c r="AE21" s="106">
        <f>IF('2a Aggregate costs'!AF$15="-","-",SUM('2a Aggregate costs'!AF$15,'2a Aggregate costs'!AF$16,'2a Aggregate costs'!AF$17,'2a Aggregate costs'!AF46, '2a Aggregate costs'!AF84)*'3a Demand'!$C$9+'2a Aggregate costs'!AF$18)</f>
        <v>161.59791815196624</v>
      </c>
      <c r="AF21" s="106">
        <f>IF('2a Aggregate costs'!AG$15="-","-",SUM('2a Aggregate costs'!AG$15,'2a Aggregate costs'!AG$16,'2a Aggregate costs'!AG$17,'2a Aggregate costs'!AG46, '2a Aggregate costs'!AG84)*'3a Demand'!$C$9+'2a Aggregate costs'!AG$18)</f>
        <v>161.59791815196624</v>
      </c>
      <c r="AG21" s="106">
        <f>IF('2a Aggregate costs'!AH$15="-","-",SUM('2a Aggregate costs'!AH$15,'2a Aggregate costs'!AH$16,'2a Aggregate costs'!AH$17,'2a Aggregate costs'!AH46, '2a Aggregate costs'!AH84)*'3a Demand'!$C$9+'2a Aggregate costs'!AH$18)</f>
        <v>160.48267321548684</v>
      </c>
      <c r="AH21" s="106">
        <f>IF('2a Aggregate costs'!AI$15="-","-",SUM('2a Aggregate costs'!AI$15,'2a Aggregate costs'!AI$16,'2a Aggregate costs'!AI$17,'2a Aggregate costs'!AI46, '2a Aggregate costs'!AI84)*'3a Demand'!$C$9+'2a Aggregate costs'!AI$18)</f>
        <v>160.48267321548684</v>
      </c>
      <c r="AI21" s="106">
        <f>IF('2a Aggregate costs'!AJ$15="-","-",SUM('2a Aggregate costs'!AJ$15,'2a Aggregate costs'!AJ$16,'2a Aggregate costs'!AJ$17,'2a Aggregate costs'!AJ46, '2a Aggregate costs'!AJ84)*'3a Demand'!$C$9+'2a Aggregate costs'!AJ$18)</f>
        <v>168.61184056699378</v>
      </c>
      <c r="AJ21" s="106">
        <f>IF('2a Aggregate costs'!AK$15="-","-",SUM('2a Aggregate costs'!AK$15,'2a Aggregate costs'!AK$16,'2a Aggregate costs'!AK$17,'2a Aggregate costs'!AK46, '2a Aggregate costs'!AK84)*'3a Demand'!$C$9+'2a Aggregate costs'!AK$18)</f>
        <v>168.61184056699378</v>
      </c>
      <c r="AK21" s="106">
        <f>IF('2a Aggregate costs'!AL$15="-","-",SUM('2a Aggregate costs'!AL$15,'2a Aggregate costs'!AL$16,'2a Aggregate costs'!AL$17,'2a Aggregate costs'!AL46, '2a Aggregate costs'!AL84)*'3a Demand'!$C$9+'2a Aggregate costs'!AL$18)</f>
        <v>176.29709357773962</v>
      </c>
      <c r="AL21" s="106" t="str">
        <f>IF('2a Aggregate costs'!AM$15="-","-",SUM('2a Aggregate costs'!AM$15,'2a Aggregate costs'!AM$16,'2a Aggregate costs'!AM$17,'2a Aggregate costs'!AM46, '2a Aggregate costs'!AM84)*'3a Demand'!$C$9+'2a Aggregate costs'!AM$18)</f>
        <v>-</v>
      </c>
      <c r="AM21" s="106" t="str">
        <f>IF('2a Aggregate costs'!AN$15="-","-",SUM('2a Aggregate costs'!AN$15,'2a Aggregate costs'!AN$16,'2a Aggregate costs'!AN$17,'2a Aggregate costs'!AN46, '2a Aggregate costs'!AN84)*'3a Demand'!$C$9+'2a Aggregate costs'!AN$18)</f>
        <v>-</v>
      </c>
      <c r="AN21" s="106" t="str">
        <f>IF('2a Aggregate costs'!AO$15="-","-",SUM('2a Aggregate costs'!AO$15,'2a Aggregate costs'!AO$16,'2a Aggregate costs'!AO$17,'2a Aggregate costs'!AO46, '2a Aggregate costs'!AO84)*'3a Demand'!$C$9+'2a Aggregate costs'!AO$18)</f>
        <v>-</v>
      </c>
      <c r="AO21" s="106" t="str">
        <f>IF('2a Aggregate costs'!AP$15="-","-",SUM('2a Aggregate costs'!AP$15,'2a Aggregate costs'!AP$16,'2a Aggregate costs'!AP$17,'2a Aggregate costs'!AP46, '2a Aggregate costs'!AP84)*'3a Demand'!$C$9+'2a Aggregate costs'!AP$18)</f>
        <v>-</v>
      </c>
      <c r="AP21" s="106" t="str">
        <f>IF('2a Aggregate costs'!AQ$15="-","-",SUM('2a Aggregate costs'!AQ$15,'2a Aggregate costs'!AQ$16,'2a Aggregate costs'!AQ$17,'2a Aggregate costs'!AQ46, '2a Aggregate costs'!AQ84)*'3a Demand'!$C$9+'2a Aggregate costs'!AQ$18)</f>
        <v>-</v>
      </c>
      <c r="AQ21" s="106" t="str">
        <f>IF('2a Aggregate costs'!AR$15="-","-",SUM('2a Aggregate costs'!AR$15,'2a Aggregate costs'!AR$16,'2a Aggregate costs'!AR$17,'2a Aggregate costs'!AR46, '2a Aggregate costs'!AR84)*'3a Demand'!$C$9+'2a Aggregate costs'!AR$18)</f>
        <v>-</v>
      </c>
      <c r="AR21" s="106" t="str">
        <f>IF('2a Aggregate costs'!AS$15="-","-",SUM('2a Aggregate costs'!AS$15,'2a Aggregate costs'!AS$16,'2a Aggregate costs'!AS$17,'2a Aggregate costs'!AS46, '2a Aggregate costs'!AS84)*'3a Demand'!$C$9+'2a Aggregate costs'!AS$18)</f>
        <v>-</v>
      </c>
      <c r="AS21" s="106" t="str">
        <f>IF('2a Aggregate costs'!AT$15="-","-",SUM('2a Aggregate costs'!AT$15,'2a Aggregate costs'!AT$16,'2a Aggregate costs'!AT$17,'2a Aggregate costs'!AT46, '2a Aggregate costs'!AT84)*'3a Demand'!$C$9+'2a Aggregate costs'!AT$18)</f>
        <v>-</v>
      </c>
      <c r="AT21" s="106" t="str">
        <f>IF('2a Aggregate costs'!AU$15="-","-",SUM('2a Aggregate costs'!AU$15,'2a Aggregate costs'!AU$16,'2a Aggregate costs'!AU$17,'2a Aggregate costs'!AU46, '2a Aggregate costs'!AU84)*'3a Demand'!$C$9+'2a Aggregate costs'!AU$18)</f>
        <v>-</v>
      </c>
      <c r="AU21" s="106" t="str">
        <f>IF('2a Aggregate costs'!AV$15="-","-",SUM('2a Aggregate costs'!AV$15,'2a Aggregate costs'!AV$16,'2a Aggregate costs'!AV$17,'2a Aggregate costs'!AV46, '2a Aggregate costs'!AV84)*'3a Demand'!$C$9+'2a Aggregate costs'!AV$18)</f>
        <v>-</v>
      </c>
      <c r="AV21" s="106" t="str">
        <f>IF('2a Aggregate costs'!AW$15="-","-",SUM('2a Aggregate costs'!AW$15,'2a Aggregate costs'!AW$16,'2a Aggregate costs'!AW$17,'2a Aggregate costs'!AW46, '2a Aggregate costs'!AW84)*'3a Demand'!$C$9+'2a Aggregate costs'!AW$18)</f>
        <v>-</v>
      </c>
      <c r="AW21" s="106" t="str">
        <f>IF('2a Aggregate costs'!AX$15="-","-",SUM('2a Aggregate costs'!AX$15,'2a Aggregate costs'!AX$16,'2a Aggregate costs'!AX$17,'2a Aggregate costs'!AX46, '2a Aggregate costs'!AX84)*'3a Demand'!$C$9+'2a Aggregate costs'!AX$18)</f>
        <v>-</v>
      </c>
      <c r="AX21" s="106" t="str">
        <f>IF('2a Aggregate costs'!AY$15="-","-",SUM('2a Aggregate costs'!AY$15,'2a Aggregate costs'!AY$16,'2a Aggregate costs'!AY$17,'2a Aggregate costs'!AY46, '2a Aggregate costs'!AY84)*'3a Demand'!$C$9+'2a Aggregate costs'!AY$18)</f>
        <v>-</v>
      </c>
      <c r="AY21" s="106" t="str">
        <f>IF('2a Aggregate costs'!AZ$15="-","-",SUM('2a Aggregate costs'!AZ$15,'2a Aggregate costs'!AZ$16,'2a Aggregate costs'!AZ$17,'2a Aggregate costs'!AZ46, '2a Aggregate costs'!AZ84)*'3a Demand'!$C$9+'2a Aggregate costs'!AZ$18)</f>
        <v>-</v>
      </c>
      <c r="AZ21" s="106" t="str">
        <f>IF('2a Aggregate costs'!BA$15="-","-",SUM('2a Aggregate costs'!BA$15,'2a Aggregate costs'!BA$16,'2a Aggregate costs'!BA$17,'2a Aggregate costs'!BA46, '2a Aggregate costs'!BA84)*'3a Demand'!$C$9+'2a Aggregate costs'!BA$18)</f>
        <v>-</v>
      </c>
      <c r="BA21" s="106" t="str">
        <f>IF('2a Aggregate costs'!BB$15="-","-",SUM('2a Aggregate costs'!BB$15,'2a Aggregate costs'!BB$16,'2a Aggregate costs'!BB$17,'2a Aggregate costs'!BB46, '2a Aggregate costs'!BB84)*'3a Demand'!$C$9+'2a Aggregate costs'!BB$18)</f>
        <v>-</v>
      </c>
      <c r="BB21" s="106" t="str">
        <f>IF('2a Aggregate costs'!BC$15="-","-",SUM('2a Aggregate costs'!BC$15,'2a Aggregate costs'!BC$16,'2a Aggregate costs'!BC$17,'2a Aggregate costs'!BC46, '2a Aggregate costs'!BC84)*'3a Demand'!$C$9+'2a Aggregate costs'!BC$18)</f>
        <v>-</v>
      </c>
      <c r="BC21" s="106" t="str">
        <f>IF('2a Aggregate costs'!BD$15="-","-",SUM('2a Aggregate costs'!BD$15,'2a Aggregate costs'!BD$16,'2a Aggregate costs'!BD$17,'2a Aggregate costs'!BD46, '2a Aggregate costs'!BD84)*'3a Demand'!$C$9+'2a Aggregate costs'!BD$18)</f>
        <v>-</v>
      </c>
      <c r="BD21" s="106" t="str">
        <f>IF('2a Aggregate costs'!BE$15="-","-",SUM('2a Aggregate costs'!BE$15,'2a Aggregate costs'!BE$16,'2a Aggregate costs'!BE$17,'2a Aggregate costs'!BE46, '2a Aggregate costs'!BE84)*'3a Demand'!$C$9+'2a Aggregate costs'!BE$18)</f>
        <v>-</v>
      </c>
      <c r="BE21" s="106" t="str">
        <f>IF('2a Aggregate costs'!BF$15="-","-",SUM('2a Aggregate costs'!BF$15,'2a Aggregate costs'!BF$16,'2a Aggregate costs'!BF$17,'2a Aggregate costs'!BF46, '2a Aggregate costs'!BF84)*'3a Demand'!$C$9+'2a Aggregate costs'!BF$18)</f>
        <v>-</v>
      </c>
    </row>
    <row r="22" spans="1:57" ht="12.75" customHeight="1">
      <c r="A22" s="14"/>
      <c r="B22" s="338"/>
      <c r="C22" s="108" t="s">
        <v>252</v>
      </c>
      <c r="D22" s="332"/>
      <c r="E22" s="359"/>
      <c r="F22" s="28"/>
      <c r="G22" s="106">
        <f>IF('2a Aggregate costs'!H$15="-","-",SUM('2a Aggregate costs'!H$15,'2a Aggregate costs'!H$16,'2a Aggregate costs'!H$17,'2a Aggregate costs'!H47, '2a Aggregate costs'!H85)*'3a Demand'!$C$9+'2a Aggregate costs'!H$18)</f>
        <v>68.547386682423578</v>
      </c>
      <c r="H22" s="106">
        <f>IF('2a Aggregate costs'!I$15="-","-",SUM('2a Aggregate costs'!I$15,'2a Aggregate costs'!I$16,'2a Aggregate costs'!I$17,'2a Aggregate costs'!I47, '2a Aggregate costs'!I85)*'3a Demand'!$C$9+'2a Aggregate costs'!I$18)</f>
        <v>68.527434046559122</v>
      </c>
      <c r="I22" s="106">
        <f>IF('2a Aggregate costs'!J$15="-","-",SUM('2a Aggregate costs'!J$15,'2a Aggregate costs'!J$16,'2a Aggregate costs'!J$17,'2a Aggregate costs'!J47, '2a Aggregate costs'!J85)*'3a Demand'!$C$9+'2a Aggregate costs'!J$18)</f>
        <v>83.596269989495994</v>
      </c>
      <c r="J22" s="106">
        <f>IF('2a Aggregate costs'!K$15="-","-",SUM('2a Aggregate costs'!K$15,'2a Aggregate costs'!K$16,'2a Aggregate costs'!K$17,'2a Aggregate costs'!K47, '2a Aggregate costs'!K85)*'3a Demand'!$C$9+'2a Aggregate costs'!K$18)</f>
        <v>83.518628016940596</v>
      </c>
      <c r="K22" s="106">
        <f>IF('2a Aggregate costs'!L$15="-","-",SUM('2a Aggregate costs'!L$15,'2a Aggregate costs'!L$16,'2a Aggregate costs'!L$17,'2a Aggregate costs'!L47, '2a Aggregate costs'!L85)*'3a Demand'!$C$9+'2a Aggregate costs'!L$18)</f>
        <v>88.898325667417765</v>
      </c>
      <c r="L22" s="106">
        <f>IF('2a Aggregate costs'!M$15="-","-",SUM('2a Aggregate costs'!M$15,'2a Aggregate costs'!M$16,'2a Aggregate costs'!M$17,'2a Aggregate costs'!M47, '2a Aggregate costs'!M85)*'3a Demand'!$C$9+'2a Aggregate costs'!M$18)</f>
        <v>89.213434901451066</v>
      </c>
      <c r="M22" s="106">
        <f>IF('2a Aggregate costs'!N$15="-","-",SUM('2a Aggregate costs'!N$15,'2a Aggregate costs'!N$16,'2a Aggregate costs'!N$17,'2a Aggregate costs'!N47, '2a Aggregate costs'!N85)*'3a Demand'!$C$9+'2a Aggregate costs'!N$18)</f>
        <v>103.18004779359447</v>
      </c>
      <c r="N22" s="106">
        <f>IF('2a Aggregate costs'!O$15="-","-",SUM('2a Aggregate costs'!O$15,'2a Aggregate costs'!O$16,'2a Aggregate costs'!O$17,'2a Aggregate costs'!O47, '2a Aggregate costs'!O85)*'3a Demand'!$C$9+'2a Aggregate costs'!O$18)</f>
        <v>103.24900872090601</v>
      </c>
      <c r="O22" s="84"/>
      <c r="P22" s="106">
        <f>IF('2a Aggregate costs'!Q$15="-","-",SUM('2a Aggregate costs'!Q$15,'2a Aggregate costs'!Q$16,'2a Aggregate costs'!Q$17,'2a Aggregate costs'!Q47, '2a Aggregate costs'!Q85)*'3a Demand'!$C$9+'2a Aggregate costs'!Q$18)</f>
        <v>103.24900872090601</v>
      </c>
      <c r="Q22" s="106">
        <f>IF('2a Aggregate costs'!R$15="-","-",SUM('2a Aggregate costs'!R$15,'2a Aggregate costs'!R$16,'2a Aggregate costs'!R$17,'2a Aggregate costs'!R47, '2a Aggregate costs'!R85)*'3a Demand'!$C$9+'2a Aggregate costs'!R$18)</f>
        <v>110.38013724600586</v>
      </c>
      <c r="R22" s="106">
        <f>IF('2a Aggregate costs'!S$15="-","-",SUM('2a Aggregate costs'!S$15,'2a Aggregate costs'!S$16,'2a Aggregate costs'!S$17,'2a Aggregate costs'!S47, '2a Aggregate costs'!S85)*'3a Demand'!$C$9+'2a Aggregate costs'!S$18)</f>
        <v>111.6946549390581</v>
      </c>
      <c r="S22" s="106">
        <f>IF('2a Aggregate costs'!T$15="-","-",SUM('2a Aggregate costs'!T$15,'2a Aggregate costs'!T$16,'2a Aggregate costs'!T$17,'2a Aggregate costs'!T47, '2a Aggregate costs'!T85)*'3a Demand'!$C$9+'2a Aggregate costs'!T$18)</f>
        <v>114.88906356222863</v>
      </c>
      <c r="T22" s="106">
        <f>IF('2a Aggregate costs'!U$15="-","-",SUM('2a Aggregate costs'!U$15,'2a Aggregate costs'!U$16,'2a Aggregate costs'!U$17,'2a Aggregate costs'!U47, '2a Aggregate costs'!U85)*'3a Demand'!$C$9+'2a Aggregate costs'!U$18)</f>
        <v>114.40848643406545</v>
      </c>
      <c r="U22" s="106">
        <f>IF('2a Aggregate costs'!V$15="-","-",SUM('2a Aggregate costs'!V$15,'2a Aggregate costs'!V$16,'2a Aggregate costs'!V$17,'2a Aggregate costs'!V47, '2a Aggregate costs'!V85)*'3a Demand'!$C$9+'2a Aggregate costs'!V$18)</f>
        <v>121.04212798149379</v>
      </c>
      <c r="V22" s="106">
        <f>IF('2a Aggregate costs'!W$15="-","-",SUM('2a Aggregate costs'!W$15,'2a Aggregate costs'!W$16,'2a Aggregate costs'!W$17,'2a Aggregate costs'!W47, '2a Aggregate costs'!W85)*'3a Demand'!$C$9+'2a Aggregate costs'!W$18)</f>
        <v>120.44834141433503</v>
      </c>
      <c r="W22" s="106">
        <f>IF('2a Aggregate costs'!X$15="-","-",SUM('2a Aggregate costs'!X$15,'2a Aggregate costs'!X$16,'2a Aggregate costs'!X$17,'2a Aggregate costs'!X47, '2a Aggregate costs'!X85)*'3a Demand'!$C$9+'2a Aggregate costs'!X$18)</f>
        <v>126.55616762721465</v>
      </c>
      <c r="X22" s="84"/>
      <c r="Y22" s="106">
        <f>IF('2a Aggregate costs'!Z$15="-","-",SUM('2a Aggregate costs'!Z$15,'2a Aggregate costs'!Z$16,'2a Aggregate costs'!Z$17,'2a Aggregate costs'!Z47, '2a Aggregate costs'!Z85)*'3a Demand'!$C$9+'2a Aggregate costs'!Z$18)</f>
        <v>125.48206645212916</v>
      </c>
      <c r="Z22" s="106">
        <f>IF('2a Aggregate costs'!AA$15="-","-",SUM('2a Aggregate costs'!AA$15,'2a Aggregate costs'!AA$16,'2a Aggregate costs'!AA$17,'2a Aggregate costs'!AA47, '2a Aggregate costs'!AA85)*'3a Demand'!$C$9+'2a Aggregate costs'!AA$18)</f>
        <v>125.48206645212916</v>
      </c>
      <c r="AA22" s="106">
        <f>IF('2a Aggregate costs'!AB$15="-","-",SUM('2a Aggregate costs'!AB$15,'2a Aggregate costs'!AB$16,'2a Aggregate costs'!AB$17,'2a Aggregate costs'!AB47, '2a Aggregate costs'!AB85)*'3a Demand'!$C$9+'2a Aggregate costs'!AB$18)</f>
        <v>139.70644438429181</v>
      </c>
      <c r="AB22" s="106">
        <f>IF('2a Aggregate costs'!AC$15="-","-",SUM('2a Aggregate costs'!AC$15,'2a Aggregate costs'!AC$16,'2a Aggregate costs'!AC$17,'2a Aggregate costs'!AC47, '2a Aggregate costs'!AC85)*'3a Demand'!$C$9+'2a Aggregate costs'!AC$18)</f>
        <v>139.70644438429181</v>
      </c>
      <c r="AC22" s="106">
        <f>IF('2a Aggregate costs'!AD$15="-","-",SUM('2a Aggregate costs'!AD$15,'2a Aggregate costs'!AD$16,'2a Aggregate costs'!AD$17,'2a Aggregate costs'!AD47, '2a Aggregate costs'!AD85)*'3a Demand'!$C$9+'2a Aggregate costs'!AD$18)</f>
        <v>141.3832110650354</v>
      </c>
      <c r="AD22" s="106">
        <f>IF('2a Aggregate costs'!AE$15="-","-",SUM('2a Aggregate costs'!AE$15,'2a Aggregate costs'!AE$16,'2a Aggregate costs'!AE$17,'2a Aggregate costs'!AE47, '2a Aggregate costs'!AE85)*'3a Demand'!$C$9+'2a Aggregate costs'!AE$18)</f>
        <v>141.3832110650354</v>
      </c>
      <c r="AE22" s="106">
        <f>IF('2a Aggregate costs'!AF$15="-","-",SUM('2a Aggregate costs'!AF$15,'2a Aggregate costs'!AF$16,'2a Aggregate costs'!AF$17,'2a Aggregate costs'!AF47, '2a Aggregate costs'!AF85)*'3a Demand'!$C$9+'2a Aggregate costs'!AF$18)</f>
        <v>161.6046517489533</v>
      </c>
      <c r="AF22" s="106">
        <f>IF('2a Aggregate costs'!AG$15="-","-",SUM('2a Aggregate costs'!AG$15,'2a Aggregate costs'!AG$16,'2a Aggregate costs'!AG$17,'2a Aggregate costs'!AG47, '2a Aggregate costs'!AG85)*'3a Demand'!$C$9+'2a Aggregate costs'!AG$18)</f>
        <v>161.6046517489533</v>
      </c>
      <c r="AG22" s="106">
        <f>IF('2a Aggregate costs'!AH$15="-","-",SUM('2a Aggregate costs'!AH$15,'2a Aggregate costs'!AH$16,'2a Aggregate costs'!AH$17,'2a Aggregate costs'!AH47, '2a Aggregate costs'!AH85)*'3a Demand'!$C$9+'2a Aggregate costs'!AH$18)</f>
        <v>160.45178322322542</v>
      </c>
      <c r="AH22" s="106">
        <f>IF('2a Aggregate costs'!AI$15="-","-",SUM('2a Aggregate costs'!AI$15,'2a Aggregate costs'!AI$16,'2a Aggregate costs'!AI$17,'2a Aggregate costs'!AI47, '2a Aggregate costs'!AI85)*'3a Demand'!$C$9+'2a Aggregate costs'!AI$18)</f>
        <v>160.45178322322542</v>
      </c>
      <c r="AI22" s="106">
        <f>IF('2a Aggregate costs'!AJ$15="-","-",SUM('2a Aggregate costs'!AJ$15,'2a Aggregate costs'!AJ$16,'2a Aggregate costs'!AJ$17,'2a Aggregate costs'!AJ47, '2a Aggregate costs'!AJ85)*'3a Demand'!$C$9+'2a Aggregate costs'!AJ$18)</f>
        <v>168.58409222503266</v>
      </c>
      <c r="AJ22" s="106">
        <f>IF('2a Aggregate costs'!AK$15="-","-",SUM('2a Aggregate costs'!AK$15,'2a Aggregate costs'!AK$16,'2a Aggregate costs'!AK$17,'2a Aggregate costs'!AK47, '2a Aggregate costs'!AK85)*'3a Demand'!$C$9+'2a Aggregate costs'!AK$18)</f>
        <v>168.58409222503266</v>
      </c>
      <c r="AK22" s="106">
        <f>IF('2a Aggregate costs'!AL$15="-","-",SUM('2a Aggregate costs'!AL$15,'2a Aggregate costs'!AL$16,'2a Aggregate costs'!AL$17,'2a Aggregate costs'!AL47, '2a Aggregate costs'!AL85)*'3a Demand'!$C$9+'2a Aggregate costs'!AL$18)</f>
        <v>176.30320162476076</v>
      </c>
      <c r="AL22" s="106" t="str">
        <f>IF('2a Aggregate costs'!AM$15="-","-",SUM('2a Aggregate costs'!AM$15,'2a Aggregate costs'!AM$16,'2a Aggregate costs'!AM$17,'2a Aggregate costs'!AM47, '2a Aggregate costs'!AM85)*'3a Demand'!$C$9+'2a Aggregate costs'!AM$18)</f>
        <v>-</v>
      </c>
      <c r="AM22" s="106" t="str">
        <f>IF('2a Aggregate costs'!AN$15="-","-",SUM('2a Aggregate costs'!AN$15,'2a Aggregate costs'!AN$16,'2a Aggregate costs'!AN$17,'2a Aggregate costs'!AN47, '2a Aggregate costs'!AN85)*'3a Demand'!$C$9+'2a Aggregate costs'!AN$18)</f>
        <v>-</v>
      </c>
      <c r="AN22" s="106" t="str">
        <f>IF('2a Aggregate costs'!AO$15="-","-",SUM('2a Aggregate costs'!AO$15,'2a Aggregate costs'!AO$16,'2a Aggregate costs'!AO$17,'2a Aggregate costs'!AO47, '2a Aggregate costs'!AO85)*'3a Demand'!$C$9+'2a Aggregate costs'!AO$18)</f>
        <v>-</v>
      </c>
      <c r="AO22" s="106" t="str">
        <f>IF('2a Aggregate costs'!AP$15="-","-",SUM('2a Aggregate costs'!AP$15,'2a Aggregate costs'!AP$16,'2a Aggregate costs'!AP$17,'2a Aggregate costs'!AP47, '2a Aggregate costs'!AP85)*'3a Demand'!$C$9+'2a Aggregate costs'!AP$18)</f>
        <v>-</v>
      </c>
      <c r="AP22" s="106" t="str">
        <f>IF('2a Aggregate costs'!AQ$15="-","-",SUM('2a Aggregate costs'!AQ$15,'2a Aggregate costs'!AQ$16,'2a Aggregate costs'!AQ$17,'2a Aggregate costs'!AQ47, '2a Aggregate costs'!AQ85)*'3a Demand'!$C$9+'2a Aggregate costs'!AQ$18)</f>
        <v>-</v>
      </c>
      <c r="AQ22" s="106" t="str">
        <f>IF('2a Aggregate costs'!AR$15="-","-",SUM('2a Aggregate costs'!AR$15,'2a Aggregate costs'!AR$16,'2a Aggregate costs'!AR$17,'2a Aggregate costs'!AR47, '2a Aggregate costs'!AR85)*'3a Demand'!$C$9+'2a Aggregate costs'!AR$18)</f>
        <v>-</v>
      </c>
      <c r="AR22" s="106" t="str">
        <f>IF('2a Aggregate costs'!AS$15="-","-",SUM('2a Aggregate costs'!AS$15,'2a Aggregate costs'!AS$16,'2a Aggregate costs'!AS$17,'2a Aggregate costs'!AS47, '2a Aggregate costs'!AS85)*'3a Demand'!$C$9+'2a Aggregate costs'!AS$18)</f>
        <v>-</v>
      </c>
      <c r="AS22" s="106" t="str">
        <f>IF('2a Aggregate costs'!AT$15="-","-",SUM('2a Aggregate costs'!AT$15,'2a Aggregate costs'!AT$16,'2a Aggregate costs'!AT$17,'2a Aggregate costs'!AT47, '2a Aggregate costs'!AT85)*'3a Demand'!$C$9+'2a Aggregate costs'!AT$18)</f>
        <v>-</v>
      </c>
      <c r="AT22" s="106" t="str">
        <f>IF('2a Aggregate costs'!AU$15="-","-",SUM('2a Aggregate costs'!AU$15,'2a Aggregate costs'!AU$16,'2a Aggregate costs'!AU$17,'2a Aggregate costs'!AU47, '2a Aggregate costs'!AU85)*'3a Demand'!$C$9+'2a Aggregate costs'!AU$18)</f>
        <v>-</v>
      </c>
      <c r="AU22" s="106" t="str">
        <f>IF('2a Aggregate costs'!AV$15="-","-",SUM('2a Aggregate costs'!AV$15,'2a Aggregate costs'!AV$16,'2a Aggregate costs'!AV$17,'2a Aggregate costs'!AV47, '2a Aggregate costs'!AV85)*'3a Demand'!$C$9+'2a Aggregate costs'!AV$18)</f>
        <v>-</v>
      </c>
      <c r="AV22" s="106" t="str">
        <f>IF('2a Aggregate costs'!AW$15="-","-",SUM('2a Aggregate costs'!AW$15,'2a Aggregate costs'!AW$16,'2a Aggregate costs'!AW$17,'2a Aggregate costs'!AW47, '2a Aggregate costs'!AW85)*'3a Demand'!$C$9+'2a Aggregate costs'!AW$18)</f>
        <v>-</v>
      </c>
      <c r="AW22" s="106" t="str">
        <f>IF('2a Aggregate costs'!AX$15="-","-",SUM('2a Aggregate costs'!AX$15,'2a Aggregate costs'!AX$16,'2a Aggregate costs'!AX$17,'2a Aggregate costs'!AX47, '2a Aggregate costs'!AX85)*'3a Demand'!$C$9+'2a Aggregate costs'!AX$18)</f>
        <v>-</v>
      </c>
      <c r="AX22" s="106" t="str">
        <f>IF('2a Aggregate costs'!AY$15="-","-",SUM('2a Aggregate costs'!AY$15,'2a Aggregate costs'!AY$16,'2a Aggregate costs'!AY$17,'2a Aggregate costs'!AY47, '2a Aggregate costs'!AY85)*'3a Demand'!$C$9+'2a Aggregate costs'!AY$18)</f>
        <v>-</v>
      </c>
      <c r="AY22" s="106" t="str">
        <f>IF('2a Aggregate costs'!AZ$15="-","-",SUM('2a Aggregate costs'!AZ$15,'2a Aggregate costs'!AZ$16,'2a Aggregate costs'!AZ$17,'2a Aggregate costs'!AZ47, '2a Aggregate costs'!AZ85)*'3a Demand'!$C$9+'2a Aggregate costs'!AZ$18)</f>
        <v>-</v>
      </c>
      <c r="AZ22" s="106" t="str">
        <f>IF('2a Aggregate costs'!BA$15="-","-",SUM('2a Aggregate costs'!BA$15,'2a Aggregate costs'!BA$16,'2a Aggregate costs'!BA$17,'2a Aggregate costs'!BA47, '2a Aggregate costs'!BA85)*'3a Demand'!$C$9+'2a Aggregate costs'!BA$18)</f>
        <v>-</v>
      </c>
      <c r="BA22" s="106" t="str">
        <f>IF('2a Aggregate costs'!BB$15="-","-",SUM('2a Aggregate costs'!BB$15,'2a Aggregate costs'!BB$16,'2a Aggregate costs'!BB$17,'2a Aggregate costs'!BB47, '2a Aggregate costs'!BB85)*'3a Demand'!$C$9+'2a Aggregate costs'!BB$18)</f>
        <v>-</v>
      </c>
      <c r="BB22" s="106" t="str">
        <f>IF('2a Aggregate costs'!BC$15="-","-",SUM('2a Aggregate costs'!BC$15,'2a Aggregate costs'!BC$16,'2a Aggregate costs'!BC$17,'2a Aggregate costs'!BC47, '2a Aggregate costs'!BC85)*'3a Demand'!$C$9+'2a Aggregate costs'!BC$18)</f>
        <v>-</v>
      </c>
      <c r="BC22" s="106" t="str">
        <f>IF('2a Aggregate costs'!BD$15="-","-",SUM('2a Aggregate costs'!BD$15,'2a Aggregate costs'!BD$16,'2a Aggregate costs'!BD$17,'2a Aggregate costs'!BD47, '2a Aggregate costs'!BD85)*'3a Demand'!$C$9+'2a Aggregate costs'!BD$18)</f>
        <v>-</v>
      </c>
      <c r="BD22" s="106" t="str">
        <f>IF('2a Aggregate costs'!BE$15="-","-",SUM('2a Aggregate costs'!BE$15,'2a Aggregate costs'!BE$16,'2a Aggregate costs'!BE$17,'2a Aggregate costs'!BE47, '2a Aggregate costs'!BE85)*'3a Demand'!$C$9+'2a Aggregate costs'!BE$18)</f>
        <v>-</v>
      </c>
      <c r="BE22" s="106" t="str">
        <f>IF('2a Aggregate costs'!BF$15="-","-",SUM('2a Aggregate costs'!BF$15,'2a Aggregate costs'!BF$16,'2a Aggregate costs'!BF$17,'2a Aggregate costs'!BF47, '2a Aggregate costs'!BF85)*'3a Demand'!$C$9+'2a Aggregate costs'!BF$18)</f>
        <v>-</v>
      </c>
    </row>
    <row r="23" spans="1:57" ht="12.75" customHeight="1">
      <c r="A23" s="14"/>
      <c r="B23" s="338"/>
      <c r="C23" s="108" t="s">
        <v>253</v>
      </c>
      <c r="D23" s="332"/>
      <c r="E23" s="359"/>
      <c r="F23" s="28"/>
      <c r="G23" s="106">
        <f>IF('2a Aggregate costs'!H$15="-","-",SUM('2a Aggregate costs'!H$15,'2a Aggregate costs'!H$16,'2a Aggregate costs'!H$17,'2a Aggregate costs'!H48, '2a Aggregate costs'!H86)*'3a Demand'!$C$9+'2a Aggregate costs'!H$18)</f>
        <v>68.55579000687797</v>
      </c>
      <c r="H23" s="106">
        <f>IF('2a Aggregate costs'!I$15="-","-",SUM('2a Aggregate costs'!I$15,'2a Aggregate costs'!I$16,'2a Aggregate costs'!I$17,'2a Aggregate costs'!I48, '2a Aggregate costs'!I86)*'3a Demand'!$C$9+'2a Aggregate costs'!I$18)</f>
        <v>68.535702611997237</v>
      </c>
      <c r="I23" s="106">
        <f>IF('2a Aggregate costs'!J$15="-","-",SUM('2a Aggregate costs'!J$15,'2a Aggregate costs'!J$16,'2a Aggregate costs'!J$17,'2a Aggregate costs'!J48, '2a Aggregate costs'!J86)*'3a Demand'!$C$9+'2a Aggregate costs'!J$18)</f>
        <v>83.604737000504613</v>
      </c>
      <c r="J23" s="106">
        <f>IF('2a Aggregate costs'!K$15="-","-",SUM('2a Aggregate costs'!K$15,'2a Aggregate costs'!K$16,'2a Aggregate costs'!K$17,'2a Aggregate costs'!K48, '2a Aggregate costs'!K86)*'3a Demand'!$C$9+'2a Aggregate costs'!K$18)</f>
        <v>83.527461849912925</v>
      </c>
      <c r="K23" s="106">
        <f>IF('2a Aggregate costs'!L$15="-","-",SUM('2a Aggregate costs'!L$15,'2a Aggregate costs'!L$16,'2a Aggregate costs'!L$17,'2a Aggregate costs'!L48, '2a Aggregate costs'!L86)*'3a Demand'!$C$9+'2a Aggregate costs'!L$18)</f>
        <v>88.9073185093836</v>
      </c>
      <c r="L23" s="106">
        <f>IF('2a Aggregate costs'!M$15="-","-",SUM('2a Aggregate costs'!M$15,'2a Aggregate costs'!M$16,'2a Aggregate costs'!M$17,'2a Aggregate costs'!M48, '2a Aggregate costs'!M86)*'3a Demand'!$C$9+'2a Aggregate costs'!M$18)</f>
        <v>89.22226376923561</v>
      </c>
      <c r="M23" s="106">
        <f>IF('2a Aggregate costs'!N$15="-","-",SUM('2a Aggregate costs'!N$15,'2a Aggregate costs'!N$16,'2a Aggregate costs'!N$17,'2a Aggregate costs'!N48, '2a Aggregate costs'!N86)*'3a Demand'!$C$9+'2a Aggregate costs'!N$18)</f>
        <v>103.18509229444641</v>
      </c>
      <c r="N23" s="106">
        <f>IF('2a Aggregate costs'!O$15="-","-",SUM('2a Aggregate costs'!O$15,'2a Aggregate costs'!O$16,'2a Aggregate costs'!O$17,'2a Aggregate costs'!O48, '2a Aggregate costs'!O86)*'3a Demand'!$C$9+'2a Aggregate costs'!O$18)</f>
        <v>103.25416414337329</v>
      </c>
      <c r="O23" s="84"/>
      <c r="P23" s="106">
        <f>IF('2a Aggregate costs'!Q$15="-","-",SUM('2a Aggregate costs'!Q$15,'2a Aggregate costs'!Q$16,'2a Aggregate costs'!Q$17,'2a Aggregate costs'!Q48, '2a Aggregate costs'!Q86)*'3a Demand'!$C$9+'2a Aggregate costs'!Q$18)</f>
        <v>103.25416414337329</v>
      </c>
      <c r="Q23" s="106">
        <f>IF('2a Aggregate costs'!R$15="-","-",SUM('2a Aggregate costs'!R$15,'2a Aggregate costs'!R$16,'2a Aggregate costs'!R$17,'2a Aggregate costs'!R48, '2a Aggregate costs'!R86)*'3a Demand'!$C$9+'2a Aggregate costs'!R$18)</f>
        <v>110.38686246643424</v>
      </c>
      <c r="R23" s="106">
        <f>IF('2a Aggregate costs'!S$15="-","-",SUM('2a Aggregate costs'!S$15,'2a Aggregate costs'!S$16,'2a Aggregate costs'!S$17,'2a Aggregate costs'!S48, '2a Aggregate costs'!S86)*'3a Demand'!$C$9+'2a Aggregate costs'!S$18)</f>
        <v>111.69774923055448</v>
      </c>
      <c r="S23" s="106">
        <f>IF('2a Aggregate costs'!T$15="-","-",SUM('2a Aggregate costs'!T$15,'2a Aggregate costs'!T$16,'2a Aggregate costs'!T$17,'2a Aggregate costs'!T48, '2a Aggregate costs'!T86)*'3a Demand'!$C$9+'2a Aggregate costs'!T$18)</f>
        <v>114.8942978176965</v>
      </c>
      <c r="T23" s="106">
        <f>IF('2a Aggregate costs'!U$15="-","-",SUM('2a Aggregate costs'!U$15,'2a Aggregate costs'!U$16,'2a Aggregate costs'!U$17,'2a Aggregate costs'!U48, '2a Aggregate costs'!U86)*'3a Demand'!$C$9+'2a Aggregate costs'!U$18)</f>
        <v>114.41085689696557</v>
      </c>
      <c r="U23" s="106">
        <f>IF('2a Aggregate costs'!V$15="-","-",SUM('2a Aggregate costs'!V$15,'2a Aggregate costs'!V$16,'2a Aggregate costs'!V$17,'2a Aggregate costs'!V48, '2a Aggregate costs'!V86)*'3a Demand'!$C$9+'2a Aggregate costs'!V$18)</f>
        <v>121.04378830690989</v>
      </c>
      <c r="V23" s="106">
        <f>IF('2a Aggregate costs'!W$15="-","-",SUM('2a Aggregate costs'!W$15,'2a Aggregate costs'!W$16,'2a Aggregate costs'!W$17,'2a Aggregate costs'!W48, '2a Aggregate costs'!W86)*'3a Demand'!$C$9+'2a Aggregate costs'!W$18)</f>
        <v>120.45263635701144</v>
      </c>
      <c r="W23" s="106">
        <f>IF('2a Aggregate costs'!X$15="-","-",SUM('2a Aggregate costs'!X$15,'2a Aggregate costs'!X$16,'2a Aggregate costs'!X$17,'2a Aggregate costs'!X48, '2a Aggregate costs'!X86)*'3a Demand'!$C$9+'2a Aggregate costs'!X$18)</f>
        <v>126.56857488821802</v>
      </c>
      <c r="X23" s="84"/>
      <c r="Y23" s="106">
        <f>IF('2a Aggregate costs'!Z$15="-","-",SUM('2a Aggregate costs'!Z$15,'2a Aggregate costs'!Z$16,'2a Aggregate costs'!Z$17,'2a Aggregate costs'!Z48, '2a Aggregate costs'!Z86)*'3a Demand'!$C$9+'2a Aggregate costs'!Z$18)</f>
        <v>125.49433359257735</v>
      </c>
      <c r="Z23" s="106">
        <f>IF('2a Aggregate costs'!AA$15="-","-",SUM('2a Aggregate costs'!AA$15,'2a Aggregate costs'!AA$16,'2a Aggregate costs'!AA$17,'2a Aggregate costs'!AA48, '2a Aggregate costs'!AA86)*'3a Demand'!$C$9+'2a Aggregate costs'!AA$18)</f>
        <v>125.49433359257735</v>
      </c>
      <c r="AA23" s="106">
        <f>IF('2a Aggregate costs'!AB$15="-","-",SUM('2a Aggregate costs'!AB$15,'2a Aggregate costs'!AB$16,'2a Aggregate costs'!AB$17,'2a Aggregate costs'!AB48, '2a Aggregate costs'!AB86)*'3a Demand'!$C$9+'2a Aggregate costs'!AB$18)</f>
        <v>139.71641519921286</v>
      </c>
      <c r="AB23" s="106">
        <f>IF('2a Aggregate costs'!AC$15="-","-",SUM('2a Aggregate costs'!AC$15,'2a Aggregate costs'!AC$16,'2a Aggregate costs'!AC$17,'2a Aggregate costs'!AC48, '2a Aggregate costs'!AC86)*'3a Demand'!$C$9+'2a Aggregate costs'!AC$18)</f>
        <v>139.71641519921286</v>
      </c>
      <c r="AC23" s="106">
        <f>IF('2a Aggregate costs'!AD$15="-","-",SUM('2a Aggregate costs'!AD$15,'2a Aggregate costs'!AD$16,'2a Aggregate costs'!AD$17,'2a Aggregate costs'!AD48, '2a Aggregate costs'!AD86)*'3a Demand'!$C$9+'2a Aggregate costs'!AD$18)</f>
        <v>141.39219629101166</v>
      </c>
      <c r="AD23" s="106">
        <f>IF('2a Aggregate costs'!AE$15="-","-",SUM('2a Aggregate costs'!AE$15,'2a Aggregate costs'!AE$16,'2a Aggregate costs'!AE$17,'2a Aggregate costs'!AE48, '2a Aggregate costs'!AE86)*'3a Demand'!$C$9+'2a Aggregate costs'!AE$18)</f>
        <v>141.39219629101166</v>
      </c>
      <c r="AE23" s="106">
        <f>IF('2a Aggregate costs'!AF$15="-","-",SUM('2a Aggregate costs'!AF$15,'2a Aggregate costs'!AF$16,'2a Aggregate costs'!AF$17,'2a Aggregate costs'!AF48, '2a Aggregate costs'!AF86)*'3a Demand'!$C$9+'2a Aggregate costs'!AF$18)</f>
        <v>161.6124630540171</v>
      </c>
      <c r="AF23" s="106">
        <f>IF('2a Aggregate costs'!AG$15="-","-",SUM('2a Aggregate costs'!AG$15,'2a Aggregate costs'!AG$16,'2a Aggregate costs'!AG$17,'2a Aggregate costs'!AG48, '2a Aggregate costs'!AG86)*'3a Demand'!$C$9+'2a Aggregate costs'!AG$18)</f>
        <v>161.6124630540171</v>
      </c>
      <c r="AG23" s="106">
        <f>IF('2a Aggregate costs'!AH$15="-","-",SUM('2a Aggregate costs'!AH$15,'2a Aggregate costs'!AH$16,'2a Aggregate costs'!AH$17,'2a Aggregate costs'!AH48, '2a Aggregate costs'!AH86)*'3a Demand'!$C$9+'2a Aggregate costs'!AH$18)</f>
        <v>160.45997756389315</v>
      </c>
      <c r="AH23" s="106">
        <f>IF('2a Aggregate costs'!AI$15="-","-",SUM('2a Aggregate costs'!AI$15,'2a Aggregate costs'!AI$16,'2a Aggregate costs'!AI$17,'2a Aggregate costs'!AI48, '2a Aggregate costs'!AI86)*'3a Demand'!$C$9+'2a Aggregate costs'!AI$18)</f>
        <v>160.45997756389315</v>
      </c>
      <c r="AI23" s="106">
        <f>IF('2a Aggregate costs'!AJ$15="-","-",SUM('2a Aggregate costs'!AJ$15,'2a Aggregate costs'!AJ$16,'2a Aggregate costs'!AJ$17,'2a Aggregate costs'!AJ48, '2a Aggregate costs'!AJ86)*'3a Demand'!$C$9+'2a Aggregate costs'!AJ$18)</f>
        <v>168.60914470372117</v>
      </c>
      <c r="AJ23" s="106">
        <f>IF('2a Aggregate costs'!AK$15="-","-",SUM('2a Aggregate costs'!AK$15,'2a Aggregate costs'!AK$16,'2a Aggregate costs'!AK$17,'2a Aggregate costs'!AK48, '2a Aggregate costs'!AK86)*'3a Demand'!$C$9+'2a Aggregate costs'!AK$18)</f>
        <v>168.60914470372117</v>
      </c>
      <c r="AK23" s="106">
        <f>IF('2a Aggregate costs'!AL$15="-","-",SUM('2a Aggregate costs'!AL$15,'2a Aggregate costs'!AL$16,'2a Aggregate costs'!AL$17,'2a Aggregate costs'!AL48, '2a Aggregate costs'!AL86)*'3a Demand'!$C$9+'2a Aggregate costs'!AL$18)</f>
        <v>176.31254857510555</v>
      </c>
      <c r="AL23" s="106" t="str">
        <f>IF('2a Aggregate costs'!AM$15="-","-",SUM('2a Aggregate costs'!AM$15,'2a Aggregate costs'!AM$16,'2a Aggregate costs'!AM$17,'2a Aggregate costs'!AM48, '2a Aggregate costs'!AM86)*'3a Demand'!$C$9+'2a Aggregate costs'!AM$18)</f>
        <v>-</v>
      </c>
      <c r="AM23" s="106" t="str">
        <f>IF('2a Aggregate costs'!AN$15="-","-",SUM('2a Aggregate costs'!AN$15,'2a Aggregate costs'!AN$16,'2a Aggregate costs'!AN$17,'2a Aggregate costs'!AN48, '2a Aggregate costs'!AN86)*'3a Demand'!$C$9+'2a Aggregate costs'!AN$18)</f>
        <v>-</v>
      </c>
      <c r="AN23" s="106" t="str">
        <f>IF('2a Aggregate costs'!AO$15="-","-",SUM('2a Aggregate costs'!AO$15,'2a Aggregate costs'!AO$16,'2a Aggregate costs'!AO$17,'2a Aggregate costs'!AO48, '2a Aggregate costs'!AO86)*'3a Demand'!$C$9+'2a Aggregate costs'!AO$18)</f>
        <v>-</v>
      </c>
      <c r="AO23" s="106" t="str">
        <f>IF('2a Aggregate costs'!AP$15="-","-",SUM('2a Aggregate costs'!AP$15,'2a Aggregate costs'!AP$16,'2a Aggregate costs'!AP$17,'2a Aggregate costs'!AP48, '2a Aggregate costs'!AP86)*'3a Demand'!$C$9+'2a Aggregate costs'!AP$18)</f>
        <v>-</v>
      </c>
      <c r="AP23" s="106" t="str">
        <f>IF('2a Aggregate costs'!AQ$15="-","-",SUM('2a Aggregate costs'!AQ$15,'2a Aggregate costs'!AQ$16,'2a Aggregate costs'!AQ$17,'2a Aggregate costs'!AQ48, '2a Aggregate costs'!AQ86)*'3a Demand'!$C$9+'2a Aggregate costs'!AQ$18)</f>
        <v>-</v>
      </c>
      <c r="AQ23" s="106" t="str">
        <f>IF('2a Aggregate costs'!AR$15="-","-",SUM('2a Aggregate costs'!AR$15,'2a Aggregate costs'!AR$16,'2a Aggregate costs'!AR$17,'2a Aggregate costs'!AR48, '2a Aggregate costs'!AR86)*'3a Demand'!$C$9+'2a Aggregate costs'!AR$18)</f>
        <v>-</v>
      </c>
      <c r="AR23" s="106" t="str">
        <f>IF('2a Aggregate costs'!AS$15="-","-",SUM('2a Aggregate costs'!AS$15,'2a Aggregate costs'!AS$16,'2a Aggregate costs'!AS$17,'2a Aggregate costs'!AS48, '2a Aggregate costs'!AS86)*'3a Demand'!$C$9+'2a Aggregate costs'!AS$18)</f>
        <v>-</v>
      </c>
      <c r="AS23" s="106" t="str">
        <f>IF('2a Aggregate costs'!AT$15="-","-",SUM('2a Aggregate costs'!AT$15,'2a Aggregate costs'!AT$16,'2a Aggregate costs'!AT$17,'2a Aggregate costs'!AT48, '2a Aggregate costs'!AT86)*'3a Demand'!$C$9+'2a Aggregate costs'!AT$18)</f>
        <v>-</v>
      </c>
      <c r="AT23" s="106" t="str">
        <f>IF('2a Aggregate costs'!AU$15="-","-",SUM('2a Aggregate costs'!AU$15,'2a Aggregate costs'!AU$16,'2a Aggregate costs'!AU$17,'2a Aggregate costs'!AU48, '2a Aggregate costs'!AU86)*'3a Demand'!$C$9+'2a Aggregate costs'!AU$18)</f>
        <v>-</v>
      </c>
      <c r="AU23" s="106" t="str">
        <f>IF('2a Aggregate costs'!AV$15="-","-",SUM('2a Aggregate costs'!AV$15,'2a Aggregate costs'!AV$16,'2a Aggregate costs'!AV$17,'2a Aggregate costs'!AV48, '2a Aggregate costs'!AV86)*'3a Demand'!$C$9+'2a Aggregate costs'!AV$18)</f>
        <v>-</v>
      </c>
      <c r="AV23" s="106" t="str">
        <f>IF('2a Aggregate costs'!AW$15="-","-",SUM('2a Aggregate costs'!AW$15,'2a Aggregate costs'!AW$16,'2a Aggregate costs'!AW$17,'2a Aggregate costs'!AW48, '2a Aggregate costs'!AW86)*'3a Demand'!$C$9+'2a Aggregate costs'!AW$18)</f>
        <v>-</v>
      </c>
      <c r="AW23" s="106" t="str">
        <f>IF('2a Aggregate costs'!AX$15="-","-",SUM('2a Aggregate costs'!AX$15,'2a Aggregate costs'!AX$16,'2a Aggregate costs'!AX$17,'2a Aggregate costs'!AX48, '2a Aggregate costs'!AX86)*'3a Demand'!$C$9+'2a Aggregate costs'!AX$18)</f>
        <v>-</v>
      </c>
      <c r="AX23" s="106" t="str">
        <f>IF('2a Aggregate costs'!AY$15="-","-",SUM('2a Aggregate costs'!AY$15,'2a Aggregate costs'!AY$16,'2a Aggregate costs'!AY$17,'2a Aggregate costs'!AY48, '2a Aggregate costs'!AY86)*'3a Demand'!$C$9+'2a Aggregate costs'!AY$18)</f>
        <v>-</v>
      </c>
      <c r="AY23" s="106" t="str">
        <f>IF('2a Aggregate costs'!AZ$15="-","-",SUM('2a Aggregate costs'!AZ$15,'2a Aggregate costs'!AZ$16,'2a Aggregate costs'!AZ$17,'2a Aggregate costs'!AZ48, '2a Aggregate costs'!AZ86)*'3a Demand'!$C$9+'2a Aggregate costs'!AZ$18)</f>
        <v>-</v>
      </c>
      <c r="AZ23" s="106" t="str">
        <f>IF('2a Aggregate costs'!BA$15="-","-",SUM('2a Aggregate costs'!BA$15,'2a Aggregate costs'!BA$16,'2a Aggregate costs'!BA$17,'2a Aggregate costs'!BA48, '2a Aggregate costs'!BA86)*'3a Demand'!$C$9+'2a Aggregate costs'!BA$18)</f>
        <v>-</v>
      </c>
      <c r="BA23" s="106" t="str">
        <f>IF('2a Aggregate costs'!BB$15="-","-",SUM('2a Aggregate costs'!BB$15,'2a Aggregate costs'!BB$16,'2a Aggregate costs'!BB$17,'2a Aggregate costs'!BB48, '2a Aggregate costs'!BB86)*'3a Demand'!$C$9+'2a Aggregate costs'!BB$18)</f>
        <v>-</v>
      </c>
      <c r="BB23" s="106" t="str">
        <f>IF('2a Aggregate costs'!BC$15="-","-",SUM('2a Aggregate costs'!BC$15,'2a Aggregate costs'!BC$16,'2a Aggregate costs'!BC$17,'2a Aggregate costs'!BC48, '2a Aggregate costs'!BC86)*'3a Demand'!$C$9+'2a Aggregate costs'!BC$18)</f>
        <v>-</v>
      </c>
      <c r="BC23" s="106" t="str">
        <f>IF('2a Aggregate costs'!BD$15="-","-",SUM('2a Aggregate costs'!BD$15,'2a Aggregate costs'!BD$16,'2a Aggregate costs'!BD$17,'2a Aggregate costs'!BD48, '2a Aggregate costs'!BD86)*'3a Demand'!$C$9+'2a Aggregate costs'!BD$18)</f>
        <v>-</v>
      </c>
      <c r="BD23" s="106" t="str">
        <f>IF('2a Aggregate costs'!BE$15="-","-",SUM('2a Aggregate costs'!BE$15,'2a Aggregate costs'!BE$16,'2a Aggregate costs'!BE$17,'2a Aggregate costs'!BE48, '2a Aggregate costs'!BE86)*'3a Demand'!$C$9+'2a Aggregate costs'!BE$18)</f>
        <v>-</v>
      </c>
      <c r="BE23" s="106" t="str">
        <f>IF('2a Aggregate costs'!BF$15="-","-",SUM('2a Aggregate costs'!BF$15,'2a Aggregate costs'!BF$16,'2a Aggregate costs'!BF$17,'2a Aggregate costs'!BF48, '2a Aggregate costs'!BF86)*'3a Demand'!$C$9+'2a Aggregate costs'!BF$18)</f>
        <v>-</v>
      </c>
    </row>
    <row r="24" spans="1:57" ht="12.75" customHeight="1">
      <c r="A24" s="14"/>
      <c r="B24" s="338"/>
      <c r="C24" s="108" t="s">
        <v>254</v>
      </c>
      <c r="D24" s="332"/>
      <c r="E24" s="359"/>
      <c r="F24" s="28"/>
      <c r="G24" s="106">
        <f>IF('2a Aggregate costs'!H$15="-","-",SUM('2a Aggregate costs'!H$15,'2a Aggregate costs'!H$16,'2a Aggregate costs'!H$17,'2a Aggregate costs'!H49, '2a Aggregate costs'!H87)*'3a Demand'!$C$9+'2a Aggregate costs'!H$18)</f>
        <v>68.551645969717612</v>
      </c>
      <c r="H24" s="106">
        <f>IF('2a Aggregate costs'!I$15="-","-",SUM('2a Aggregate costs'!I$15,'2a Aggregate costs'!I$16,'2a Aggregate costs'!I$17,'2a Aggregate costs'!I49, '2a Aggregate costs'!I87)*'3a Demand'!$C$9+'2a Aggregate costs'!I$18)</f>
        <v>68.531625030246786</v>
      </c>
      <c r="I24" s="106">
        <f>IF('2a Aggregate costs'!J$15="-","-",SUM('2a Aggregate costs'!J$15,'2a Aggregate costs'!J$16,'2a Aggregate costs'!J$17,'2a Aggregate costs'!J49, '2a Aggregate costs'!J87)*'3a Demand'!$C$9+'2a Aggregate costs'!J$18)</f>
        <v>83.600561556792172</v>
      </c>
      <c r="J24" s="106">
        <f>IF('2a Aggregate costs'!K$15="-","-",SUM('2a Aggregate costs'!K$15,'2a Aggregate costs'!K$16,'2a Aggregate costs'!K$17,'2a Aggregate costs'!K49, '2a Aggregate costs'!K87)*'3a Demand'!$C$9+'2a Aggregate costs'!K$18)</f>
        <v>83.523105510668344</v>
      </c>
      <c r="K24" s="106">
        <f>IF('2a Aggregate costs'!L$15="-","-",SUM('2a Aggregate costs'!L$15,'2a Aggregate costs'!L$16,'2a Aggregate costs'!L$17,'2a Aggregate costs'!L49, '2a Aggregate costs'!L87)*'3a Demand'!$C$9+'2a Aggregate costs'!L$18)</f>
        <v>88.902883756032622</v>
      </c>
      <c r="L24" s="106">
        <f>IF('2a Aggregate costs'!M$15="-","-",SUM('2a Aggregate costs'!M$15,'2a Aggregate costs'!M$16,'2a Aggregate costs'!M$17,'2a Aggregate costs'!M49, '2a Aggregate costs'!M87)*'3a Demand'!$C$9+'2a Aggregate costs'!M$18)</f>
        <v>89.217909878536574</v>
      </c>
      <c r="M24" s="106">
        <f>IF('2a Aggregate costs'!N$15="-","-",SUM('2a Aggregate costs'!N$15,'2a Aggregate costs'!N$16,'2a Aggregate costs'!N$17,'2a Aggregate costs'!N49, '2a Aggregate costs'!N87)*'3a Demand'!$C$9+'2a Aggregate costs'!N$18)</f>
        <v>103.18045219826936</v>
      </c>
      <c r="N24" s="106">
        <f>IF('2a Aggregate costs'!O$15="-","-",SUM('2a Aggregate costs'!O$15,'2a Aggregate costs'!O$16,'2a Aggregate costs'!O$17,'2a Aggregate costs'!O49, '2a Aggregate costs'!O87)*'3a Demand'!$C$9+'2a Aggregate costs'!O$18)</f>
        <v>103.24942201788187</v>
      </c>
      <c r="O24" s="84"/>
      <c r="P24" s="106">
        <f>IF('2a Aggregate costs'!Q$15="-","-",SUM('2a Aggregate costs'!Q$15,'2a Aggregate costs'!Q$16,'2a Aggregate costs'!Q$17,'2a Aggregate costs'!Q49, '2a Aggregate costs'!Q87)*'3a Demand'!$C$9+'2a Aggregate costs'!Q$18)</f>
        <v>103.24942201788187</v>
      </c>
      <c r="Q24" s="106">
        <f>IF('2a Aggregate costs'!R$15="-","-",SUM('2a Aggregate costs'!R$15,'2a Aggregate costs'!R$16,'2a Aggregate costs'!R$17,'2a Aggregate costs'!R49, '2a Aggregate costs'!R87)*'3a Demand'!$C$9+'2a Aggregate costs'!R$18)</f>
        <v>110.3805645564847</v>
      </c>
      <c r="R24" s="106">
        <f>IF('2a Aggregate costs'!S$15="-","-",SUM('2a Aggregate costs'!S$15,'2a Aggregate costs'!S$16,'2a Aggregate costs'!S$17,'2a Aggregate costs'!S49, '2a Aggregate costs'!S87)*'3a Demand'!$C$9+'2a Aggregate costs'!S$18)</f>
        <v>111.69121919139204</v>
      </c>
      <c r="S24" s="106">
        <f>IF('2a Aggregate costs'!T$15="-","-",SUM('2a Aggregate costs'!T$15,'2a Aggregate costs'!T$16,'2a Aggregate costs'!T$17,'2a Aggregate costs'!T49, '2a Aggregate costs'!T87)*'3a Demand'!$C$9+'2a Aggregate costs'!T$18)</f>
        <v>114.88219483508649</v>
      </c>
      <c r="T24" s="106">
        <f>IF('2a Aggregate costs'!U$15="-","-",SUM('2a Aggregate costs'!U$15,'2a Aggregate costs'!U$16,'2a Aggregate costs'!U$17,'2a Aggregate costs'!U49, '2a Aggregate costs'!U87)*'3a Demand'!$C$9+'2a Aggregate costs'!U$18)</f>
        <v>114.39718367156834</v>
      </c>
      <c r="U24" s="106">
        <f>IF('2a Aggregate costs'!V$15="-","-",SUM('2a Aggregate costs'!V$15,'2a Aggregate costs'!V$16,'2a Aggregate costs'!V$17,'2a Aggregate costs'!V49, '2a Aggregate costs'!V87)*'3a Demand'!$C$9+'2a Aggregate costs'!V$18)</f>
        <v>121.02601455728704</v>
      </c>
      <c r="V24" s="106">
        <f>IF('2a Aggregate costs'!W$15="-","-",SUM('2a Aggregate costs'!W$15,'2a Aggregate costs'!W$16,'2a Aggregate costs'!W$17,'2a Aggregate costs'!W49, '2a Aggregate costs'!W87)*'3a Demand'!$C$9+'2a Aggregate costs'!W$18)</f>
        <v>120.43609497203327</v>
      </c>
      <c r="W24" s="106">
        <f>IF('2a Aggregate costs'!X$15="-","-",SUM('2a Aggregate costs'!X$15,'2a Aggregate costs'!X$16,'2a Aggregate costs'!X$17,'2a Aggregate costs'!X49, '2a Aggregate costs'!X87)*'3a Demand'!$C$9+'2a Aggregate costs'!X$18)</f>
        <v>126.55825210065206</v>
      </c>
      <c r="X24" s="84"/>
      <c r="Y24" s="106">
        <f>IF('2a Aggregate costs'!Z$15="-","-",SUM('2a Aggregate costs'!Z$15,'2a Aggregate costs'!Z$16,'2a Aggregate costs'!Z$17,'2a Aggregate costs'!Z49, '2a Aggregate costs'!Z87)*'3a Demand'!$C$9+'2a Aggregate costs'!Z$18)</f>
        <v>125.4844290531592</v>
      </c>
      <c r="Z24" s="106">
        <f>IF('2a Aggregate costs'!AA$15="-","-",SUM('2a Aggregate costs'!AA$15,'2a Aggregate costs'!AA$16,'2a Aggregate costs'!AA$17,'2a Aggregate costs'!AA49, '2a Aggregate costs'!AA87)*'3a Demand'!$C$9+'2a Aggregate costs'!AA$18)</f>
        <v>125.4844290531592</v>
      </c>
      <c r="AA24" s="106">
        <f>IF('2a Aggregate costs'!AB$15="-","-",SUM('2a Aggregate costs'!AB$15,'2a Aggregate costs'!AB$16,'2a Aggregate costs'!AB$17,'2a Aggregate costs'!AB49, '2a Aggregate costs'!AB87)*'3a Demand'!$C$9+'2a Aggregate costs'!AB$18)</f>
        <v>139.70484944091874</v>
      </c>
      <c r="AB24" s="106">
        <f>IF('2a Aggregate costs'!AC$15="-","-",SUM('2a Aggregate costs'!AC$15,'2a Aggregate costs'!AC$16,'2a Aggregate costs'!AC$17,'2a Aggregate costs'!AC49, '2a Aggregate costs'!AC87)*'3a Demand'!$C$9+'2a Aggregate costs'!AC$18)</f>
        <v>139.70484944091874</v>
      </c>
      <c r="AC24" s="106">
        <f>IF('2a Aggregate costs'!AD$15="-","-",SUM('2a Aggregate costs'!AD$15,'2a Aggregate costs'!AD$16,'2a Aggregate costs'!AD$17,'2a Aggregate costs'!AD49, '2a Aggregate costs'!AD87)*'3a Demand'!$C$9+'2a Aggregate costs'!AD$18)</f>
        <v>141.38181195709561</v>
      </c>
      <c r="AD24" s="106">
        <f>IF('2a Aggregate costs'!AE$15="-","-",SUM('2a Aggregate costs'!AE$15,'2a Aggregate costs'!AE$16,'2a Aggregate costs'!AE$17,'2a Aggregate costs'!AE49, '2a Aggregate costs'!AE87)*'3a Demand'!$C$9+'2a Aggregate costs'!AE$18)</f>
        <v>141.38181195709561</v>
      </c>
      <c r="AE24" s="106">
        <f>IF('2a Aggregate costs'!AF$15="-","-",SUM('2a Aggregate costs'!AF$15,'2a Aggregate costs'!AF$16,'2a Aggregate costs'!AF$17,'2a Aggregate costs'!AF49, '2a Aggregate costs'!AF87)*'3a Demand'!$C$9+'2a Aggregate costs'!AF$18)</f>
        <v>161.60907663720343</v>
      </c>
      <c r="AF24" s="106">
        <f>IF('2a Aggregate costs'!AG$15="-","-",SUM('2a Aggregate costs'!AG$15,'2a Aggregate costs'!AG$16,'2a Aggregate costs'!AG$17,'2a Aggregate costs'!AG49, '2a Aggregate costs'!AG87)*'3a Demand'!$C$9+'2a Aggregate costs'!AG$18)</f>
        <v>161.60907663720343</v>
      </c>
      <c r="AG24" s="106">
        <f>IF('2a Aggregate costs'!AH$15="-","-",SUM('2a Aggregate costs'!AH$15,'2a Aggregate costs'!AH$16,'2a Aggregate costs'!AH$17,'2a Aggregate costs'!AH49, '2a Aggregate costs'!AH87)*'3a Demand'!$C$9+'2a Aggregate costs'!AH$18)</f>
        <v>160.45705975864536</v>
      </c>
      <c r="AH24" s="106">
        <f>IF('2a Aggregate costs'!AI$15="-","-",SUM('2a Aggregate costs'!AI$15,'2a Aggregate costs'!AI$16,'2a Aggregate costs'!AI$17,'2a Aggregate costs'!AI49, '2a Aggregate costs'!AI87)*'3a Demand'!$C$9+'2a Aggregate costs'!AI$18)</f>
        <v>160.45705975864536</v>
      </c>
      <c r="AI24" s="106">
        <f>IF('2a Aggregate costs'!AJ$15="-","-",SUM('2a Aggregate costs'!AJ$15,'2a Aggregate costs'!AJ$16,'2a Aggregate costs'!AJ$17,'2a Aggregate costs'!AJ49, '2a Aggregate costs'!AJ87)*'3a Demand'!$C$9+'2a Aggregate costs'!AJ$18)</f>
        <v>168.59277988309896</v>
      </c>
      <c r="AJ24" s="106">
        <f>IF('2a Aggregate costs'!AK$15="-","-",SUM('2a Aggregate costs'!AK$15,'2a Aggregate costs'!AK$16,'2a Aggregate costs'!AK$17,'2a Aggregate costs'!AK49, '2a Aggregate costs'!AK87)*'3a Demand'!$C$9+'2a Aggregate costs'!AK$18)</f>
        <v>168.59277988309896</v>
      </c>
      <c r="AK24" s="106">
        <f>IF('2a Aggregate costs'!AL$15="-","-",SUM('2a Aggregate costs'!AL$15,'2a Aggregate costs'!AL$16,'2a Aggregate costs'!AL$17,'2a Aggregate costs'!AL49, '2a Aggregate costs'!AL87)*'3a Demand'!$C$9+'2a Aggregate costs'!AL$18)</f>
        <v>176.29715172117153</v>
      </c>
      <c r="AL24" s="106" t="str">
        <f>IF('2a Aggregate costs'!AM$15="-","-",SUM('2a Aggregate costs'!AM$15,'2a Aggregate costs'!AM$16,'2a Aggregate costs'!AM$17,'2a Aggregate costs'!AM49, '2a Aggregate costs'!AM87)*'3a Demand'!$C$9+'2a Aggregate costs'!AM$18)</f>
        <v>-</v>
      </c>
      <c r="AM24" s="106" t="str">
        <f>IF('2a Aggregate costs'!AN$15="-","-",SUM('2a Aggregate costs'!AN$15,'2a Aggregate costs'!AN$16,'2a Aggregate costs'!AN$17,'2a Aggregate costs'!AN49, '2a Aggregate costs'!AN87)*'3a Demand'!$C$9+'2a Aggregate costs'!AN$18)</f>
        <v>-</v>
      </c>
      <c r="AN24" s="106" t="str">
        <f>IF('2a Aggregate costs'!AO$15="-","-",SUM('2a Aggregate costs'!AO$15,'2a Aggregate costs'!AO$16,'2a Aggregate costs'!AO$17,'2a Aggregate costs'!AO49, '2a Aggregate costs'!AO87)*'3a Demand'!$C$9+'2a Aggregate costs'!AO$18)</f>
        <v>-</v>
      </c>
      <c r="AO24" s="106" t="str">
        <f>IF('2a Aggregate costs'!AP$15="-","-",SUM('2a Aggregate costs'!AP$15,'2a Aggregate costs'!AP$16,'2a Aggregate costs'!AP$17,'2a Aggregate costs'!AP49, '2a Aggregate costs'!AP87)*'3a Demand'!$C$9+'2a Aggregate costs'!AP$18)</f>
        <v>-</v>
      </c>
      <c r="AP24" s="106" t="str">
        <f>IF('2a Aggregate costs'!AQ$15="-","-",SUM('2a Aggregate costs'!AQ$15,'2a Aggregate costs'!AQ$16,'2a Aggregate costs'!AQ$17,'2a Aggregate costs'!AQ49, '2a Aggregate costs'!AQ87)*'3a Demand'!$C$9+'2a Aggregate costs'!AQ$18)</f>
        <v>-</v>
      </c>
      <c r="AQ24" s="106" t="str">
        <f>IF('2a Aggregate costs'!AR$15="-","-",SUM('2a Aggregate costs'!AR$15,'2a Aggregate costs'!AR$16,'2a Aggregate costs'!AR$17,'2a Aggregate costs'!AR49, '2a Aggregate costs'!AR87)*'3a Demand'!$C$9+'2a Aggregate costs'!AR$18)</f>
        <v>-</v>
      </c>
      <c r="AR24" s="106" t="str">
        <f>IF('2a Aggregate costs'!AS$15="-","-",SUM('2a Aggregate costs'!AS$15,'2a Aggregate costs'!AS$16,'2a Aggregate costs'!AS$17,'2a Aggregate costs'!AS49, '2a Aggregate costs'!AS87)*'3a Demand'!$C$9+'2a Aggregate costs'!AS$18)</f>
        <v>-</v>
      </c>
      <c r="AS24" s="106" t="str">
        <f>IF('2a Aggregate costs'!AT$15="-","-",SUM('2a Aggregate costs'!AT$15,'2a Aggregate costs'!AT$16,'2a Aggregate costs'!AT$17,'2a Aggregate costs'!AT49, '2a Aggregate costs'!AT87)*'3a Demand'!$C$9+'2a Aggregate costs'!AT$18)</f>
        <v>-</v>
      </c>
      <c r="AT24" s="106" t="str">
        <f>IF('2a Aggregate costs'!AU$15="-","-",SUM('2a Aggregate costs'!AU$15,'2a Aggregate costs'!AU$16,'2a Aggregate costs'!AU$17,'2a Aggregate costs'!AU49, '2a Aggregate costs'!AU87)*'3a Demand'!$C$9+'2a Aggregate costs'!AU$18)</f>
        <v>-</v>
      </c>
      <c r="AU24" s="106" t="str">
        <f>IF('2a Aggregate costs'!AV$15="-","-",SUM('2a Aggregate costs'!AV$15,'2a Aggregate costs'!AV$16,'2a Aggregate costs'!AV$17,'2a Aggregate costs'!AV49, '2a Aggregate costs'!AV87)*'3a Demand'!$C$9+'2a Aggregate costs'!AV$18)</f>
        <v>-</v>
      </c>
      <c r="AV24" s="106" t="str">
        <f>IF('2a Aggregate costs'!AW$15="-","-",SUM('2a Aggregate costs'!AW$15,'2a Aggregate costs'!AW$16,'2a Aggregate costs'!AW$17,'2a Aggregate costs'!AW49, '2a Aggregate costs'!AW87)*'3a Demand'!$C$9+'2a Aggregate costs'!AW$18)</f>
        <v>-</v>
      </c>
      <c r="AW24" s="106" t="str">
        <f>IF('2a Aggregate costs'!AX$15="-","-",SUM('2a Aggregate costs'!AX$15,'2a Aggregate costs'!AX$16,'2a Aggregate costs'!AX$17,'2a Aggregate costs'!AX49, '2a Aggregate costs'!AX87)*'3a Demand'!$C$9+'2a Aggregate costs'!AX$18)</f>
        <v>-</v>
      </c>
      <c r="AX24" s="106" t="str">
        <f>IF('2a Aggregate costs'!AY$15="-","-",SUM('2a Aggregate costs'!AY$15,'2a Aggregate costs'!AY$16,'2a Aggregate costs'!AY$17,'2a Aggregate costs'!AY49, '2a Aggregate costs'!AY87)*'3a Demand'!$C$9+'2a Aggregate costs'!AY$18)</f>
        <v>-</v>
      </c>
      <c r="AY24" s="106" t="str">
        <f>IF('2a Aggregate costs'!AZ$15="-","-",SUM('2a Aggregate costs'!AZ$15,'2a Aggregate costs'!AZ$16,'2a Aggregate costs'!AZ$17,'2a Aggregate costs'!AZ49, '2a Aggregate costs'!AZ87)*'3a Demand'!$C$9+'2a Aggregate costs'!AZ$18)</f>
        <v>-</v>
      </c>
      <c r="AZ24" s="106" t="str">
        <f>IF('2a Aggregate costs'!BA$15="-","-",SUM('2a Aggregate costs'!BA$15,'2a Aggregate costs'!BA$16,'2a Aggregate costs'!BA$17,'2a Aggregate costs'!BA49, '2a Aggregate costs'!BA87)*'3a Demand'!$C$9+'2a Aggregate costs'!BA$18)</f>
        <v>-</v>
      </c>
      <c r="BA24" s="106" t="str">
        <f>IF('2a Aggregate costs'!BB$15="-","-",SUM('2a Aggregate costs'!BB$15,'2a Aggregate costs'!BB$16,'2a Aggregate costs'!BB$17,'2a Aggregate costs'!BB49, '2a Aggregate costs'!BB87)*'3a Demand'!$C$9+'2a Aggregate costs'!BB$18)</f>
        <v>-</v>
      </c>
      <c r="BB24" s="106" t="str">
        <f>IF('2a Aggregate costs'!BC$15="-","-",SUM('2a Aggregate costs'!BC$15,'2a Aggregate costs'!BC$16,'2a Aggregate costs'!BC$17,'2a Aggregate costs'!BC49, '2a Aggregate costs'!BC87)*'3a Demand'!$C$9+'2a Aggregate costs'!BC$18)</f>
        <v>-</v>
      </c>
      <c r="BC24" s="106" t="str">
        <f>IF('2a Aggregate costs'!BD$15="-","-",SUM('2a Aggregate costs'!BD$15,'2a Aggregate costs'!BD$16,'2a Aggregate costs'!BD$17,'2a Aggregate costs'!BD49, '2a Aggregate costs'!BD87)*'3a Demand'!$C$9+'2a Aggregate costs'!BD$18)</f>
        <v>-</v>
      </c>
      <c r="BD24" s="106" t="str">
        <f>IF('2a Aggregate costs'!BE$15="-","-",SUM('2a Aggregate costs'!BE$15,'2a Aggregate costs'!BE$16,'2a Aggregate costs'!BE$17,'2a Aggregate costs'!BE49, '2a Aggregate costs'!BE87)*'3a Demand'!$C$9+'2a Aggregate costs'!BE$18)</f>
        <v>-</v>
      </c>
      <c r="BE24" s="106" t="str">
        <f>IF('2a Aggregate costs'!BF$15="-","-",SUM('2a Aggregate costs'!BF$15,'2a Aggregate costs'!BF$16,'2a Aggregate costs'!BF$17,'2a Aggregate costs'!BF49, '2a Aggregate costs'!BF87)*'3a Demand'!$C$9+'2a Aggregate costs'!BF$18)</f>
        <v>-</v>
      </c>
    </row>
    <row r="25" spans="1:57" ht="12.75" customHeight="1">
      <c r="A25" s="14"/>
      <c r="B25" s="338"/>
      <c r="C25" s="108" t="s">
        <v>255</v>
      </c>
      <c r="D25" s="332"/>
      <c r="E25" s="359"/>
      <c r="F25" s="28"/>
      <c r="G25" s="106">
        <f>IF('2a Aggregate costs'!H$15="-","-",SUM('2a Aggregate costs'!H$15,'2a Aggregate costs'!H$16,'2a Aggregate costs'!H$17,'2a Aggregate costs'!H50, '2a Aggregate costs'!H88)*'3a Demand'!$C$9+'2a Aggregate costs'!H$18)</f>
        <v>68.539550896779375</v>
      </c>
      <c r="H25" s="106">
        <f>IF('2a Aggregate costs'!I$15="-","-",SUM('2a Aggregate costs'!I$15,'2a Aggregate costs'!I$16,'2a Aggregate costs'!I$17,'2a Aggregate costs'!I50, '2a Aggregate costs'!I88)*'3a Demand'!$C$9+'2a Aggregate costs'!I$18)</f>
        <v>68.5197239186556</v>
      </c>
      <c r="I25" s="106">
        <f>IF('2a Aggregate costs'!J$15="-","-",SUM('2a Aggregate costs'!J$15,'2a Aggregate costs'!J$16,'2a Aggregate costs'!J$17,'2a Aggregate costs'!J50, '2a Aggregate costs'!J88)*'3a Demand'!$C$9+'2a Aggregate costs'!J$18)</f>
        <v>83.588374818522794</v>
      </c>
      <c r="J25" s="106">
        <f>IF('2a Aggregate costs'!K$15="-","-",SUM('2a Aggregate costs'!K$15,'2a Aggregate costs'!K$16,'2a Aggregate costs'!K$17,'2a Aggregate costs'!K50, '2a Aggregate costs'!K88)*'3a Demand'!$C$9+'2a Aggregate costs'!K$18)</f>
        <v>83.510390798210835</v>
      </c>
      <c r="K25" s="106">
        <f>IF('2a Aggregate costs'!L$15="-","-",SUM('2a Aggregate costs'!L$15,'2a Aggregate costs'!L$16,'2a Aggregate costs'!L$17,'2a Aggregate costs'!L50, '2a Aggregate costs'!L88)*'3a Demand'!$C$9+'2a Aggregate costs'!L$18)</f>
        <v>88.889940178750891</v>
      </c>
      <c r="L25" s="106">
        <f>IF('2a Aggregate costs'!M$15="-","-",SUM('2a Aggregate costs'!M$15,'2a Aggregate costs'!M$16,'2a Aggregate costs'!M$17,'2a Aggregate costs'!M50, '2a Aggregate costs'!M88)*'3a Demand'!$C$9+'2a Aggregate costs'!M$18)</f>
        <v>89.205202312573178</v>
      </c>
      <c r="M25" s="106">
        <f>IF('2a Aggregate costs'!N$15="-","-",SUM('2a Aggregate costs'!N$15,'2a Aggregate costs'!N$16,'2a Aggregate costs'!N$17,'2a Aggregate costs'!N50, '2a Aggregate costs'!N88)*'3a Demand'!$C$9+'2a Aggregate costs'!N$18)</f>
        <v>103.17088658516163</v>
      </c>
      <c r="N25" s="106">
        <f>IF('2a Aggregate costs'!O$15="-","-",SUM('2a Aggregate costs'!O$15,'2a Aggregate costs'!O$16,'2a Aggregate costs'!O$17,'2a Aggregate costs'!O50, '2a Aggregate costs'!O88)*'3a Demand'!$C$9+'2a Aggregate costs'!O$18)</f>
        <v>103.23964607013669</v>
      </c>
      <c r="O25" s="84"/>
      <c r="P25" s="106">
        <f>IF('2a Aggregate costs'!Q$15="-","-",SUM('2a Aggregate costs'!Q$15,'2a Aggregate costs'!Q$16,'2a Aggregate costs'!Q$17,'2a Aggregate costs'!Q50, '2a Aggregate costs'!Q88)*'3a Demand'!$C$9+'2a Aggregate costs'!Q$18)</f>
        <v>103.23964607013669</v>
      </c>
      <c r="Q25" s="106">
        <f>IF('2a Aggregate costs'!R$15="-","-",SUM('2a Aggregate costs'!R$15,'2a Aggregate costs'!R$16,'2a Aggregate costs'!R$17,'2a Aggregate costs'!R50, '2a Aggregate costs'!R88)*'3a Demand'!$C$9+'2a Aggregate costs'!R$18)</f>
        <v>110.37504353598116</v>
      </c>
      <c r="R25" s="106">
        <f>IF('2a Aggregate costs'!S$15="-","-",SUM('2a Aggregate costs'!S$15,'2a Aggregate costs'!S$16,'2a Aggregate costs'!S$17,'2a Aggregate costs'!S50, '2a Aggregate costs'!S88)*'3a Demand'!$C$9+'2a Aggregate costs'!S$18)</f>
        <v>111.68549842027564</v>
      </c>
      <c r="S25" s="106">
        <f>IF('2a Aggregate costs'!T$15="-","-",SUM('2a Aggregate costs'!T$15,'2a Aggregate costs'!T$16,'2a Aggregate costs'!T$17,'2a Aggregate costs'!T50, '2a Aggregate costs'!T88)*'3a Demand'!$C$9+'2a Aggregate costs'!T$18)</f>
        <v>114.87963726752957</v>
      </c>
      <c r="T25" s="106">
        <f>IF('2a Aggregate costs'!U$15="-","-",SUM('2a Aggregate costs'!U$15,'2a Aggregate costs'!U$16,'2a Aggregate costs'!U$17,'2a Aggregate costs'!U50, '2a Aggregate costs'!U88)*'3a Demand'!$C$9+'2a Aggregate costs'!U$18)</f>
        <v>114.39430782369746</v>
      </c>
      <c r="U25" s="106">
        <f>IF('2a Aggregate costs'!V$15="-","-",SUM('2a Aggregate costs'!V$15,'2a Aggregate costs'!V$16,'2a Aggregate costs'!V$17,'2a Aggregate costs'!V50, '2a Aggregate costs'!V88)*'3a Demand'!$C$9+'2a Aggregate costs'!V$18)</f>
        <v>121.01750784944342</v>
      </c>
      <c r="V25" s="106">
        <f>IF('2a Aggregate costs'!W$15="-","-",SUM('2a Aggregate costs'!W$15,'2a Aggregate costs'!W$16,'2a Aggregate costs'!W$17,'2a Aggregate costs'!W50, '2a Aggregate costs'!W88)*'3a Demand'!$C$9+'2a Aggregate costs'!W$18)</f>
        <v>120.42817308134462</v>
      </c>
      <c r="W25" s="106">
        <f>IF('2a Aggregate costs'!X$15="-","-",SUM('2a Aggregate costs'!X$15,'2a Aggregate costs'!X$16,'2a Aggregate costs'!X$17,'2a Aggregate costs'!X50, '2a Aggregate costs'!X88)*'3a Demand'!$C$9+'2a Aggregate costs'!X$18)</f>
        <v>126.53507412297992</v>
      </c>
      <c r="X25" s="84"/>
      <c r="Y25" s="106">
        <f>IF('2a Aggregate costs'!Z$15="-","-",SUM('2a Aggregate costs'!Z$15,'2a Aggregate costs'!Z$16,'2a Aggregate costs'!Z$17,'2a Aggregate costs'!Z50, '2a Aggregate costs'!Z88)*'3a Demand'!$C$9+'2a Aggregate costs'!Z$18)</f>
        <v>125.46212437871127</v>
      </c>
      <c r="Z25" s="106">
        <f>IF('2a Aggregate costs'!AA$15="-","-",SUM('2a Aggregate costs'!AA$15,'2a Aggregate costs'!AA$16,'2a Aggregate costs'!AA$17,'2a Aggregate costs'!AA50, '2a Aggregate costs'!AA88)*'3a Demand'!$C$9+'2a Aggregate costs'!AA$18)</f>
        <v>125.46212437871127</v>
      </c>
      <c r="AA25" s="106">
        <f>IF('2a Aggregate costs'!AB$15="-","-",SUM('2a Aggregate costs'!AB$15,'2a Aggregate costs'!AB$16,'2a Aggregate costs'!AB$17,'2a Aggregate costs'!AB50, '2a Aggregate costs'!AB88)*'3a Demand'!$C$9+'2a Aggregate costs'!AB$18)</f>
        <v>139.67798529916868</v>
      </c>
      <c r="AB25" s="106">
        <f>IF('2a Aggregate costs'!AC$15="-","-",SUM('2a Aggregate costs'!AC$15,'2a Aggregate costs'!AC$16,'2a Aggregate costs'!AC$17,'2a Aggregate costs'!AC50, '2a Aggregate costs'!AC88)*'3a Demand'!$C$9+'2a Aggregate costs'!AC$18)</f>
        <v>139.67798529916868</v>
      </c>
      <c r="AC25" s="106">
        <f>IF('2a Aggregate costs'!AD$15="-","-",SUM('2a Aggregate costs'!AD$15,'2a Aggregate costs'!AD$16,'2a Aggregate costs'!AD$17,'2a Aggregate costs'!AD50, '2a Aggregate costs'!AD88)*'3a Demand'!$C$9+'2a Aggregate costs'!AD$18)</f>
        <v>141.3572294056772</v>
      </c>
      <c r="AD25" s="106">
        <f>IF('2a Aggregate costs'!AE$15="-","-",SUM('2a Aggregate costs'!AE$15,'2a Aggregate costs'!AE$16,'2a Aggregate costs'!AE$17,'2a Aggregate costs'!AE50, '2a Aggregate costs'!AE88)*'3a Demand'!$C$9+'2a Aggregate costs'!AE$18)</f>
        <v>141.3572294056772</v>
      </c>
      <c r="AE25" s="106">
        <f>IF('2a Aggregate costs'!AF$15="-","-",SUM('2a Aggregate costs'!AF$15,'2a Aggregate costs'!AF$16,'2a Aggregate costs'!AF$17,'2a Aggregate costs'!AF50, '2a Aggregate costs'!AF88)*'3a Demand'!$C$9+'2a Aggregate costs'!AF$18)</f>
        <v>161.57652302456279</v>
      </c>
      <c r="AF25" s="106">
        <f>IF('2a Aggregate costs'!AG$15="-","-",SUM('2a Aggregate costs'!AG$15,'2a Aggregate costs'!AG$16,'2a Aggregate costs'!AG$17,'2a Aggregate costs'!AG50, '2a Aggregate costs'!AG88)*'3a Demand'!$C$9+'2a Aggregate costs'!AG$18)</f>
        <v>161.57652302456279</v>
      </c>
      <c r="AG25" s="106">
        <f>IF('2a Aggregate costs'!AH$15="-","-",SUM('2a Aggregate costs'!AH$15,'2a Aggregate costs'!AH$16,'2a Aggregate costs'!AH$17,'2a Aggregate costs'!AH50, '2a Aggregate costs'!AH88)*'3a Demand'!$C$9+'2a Aggregate costs'!AH$18)</f>
        <v>160.42692807521527</v>
      </c>
      <c r="AH25" s="106">
        <f>IF('2a Aggregate costs'!AI$15="-","-",SUM('2a Aggregate costs'!AI$15,'2a Aggregate costs'!AI$16,'2a Aggregate costs'!AI$17,'2a Aggregate costs'!AI50, '2a Aggregate costs'!AI88)*'3a Demand'!$C$9+'2a Aggregate costs'!AI$18)</f>
        <v>160.42692807521527</v>
      </c>
      <c r="AI25" s="106">
        <f>IF('2a Aggregate costs'!AJ$15="-","-",SUM('2a Aggregate costs'!AJ$15,'2a Aggregate costs'!AJ$16,'2a Aggregate costs'!AJ$17,'2a Aggregate costs'!AJ50, '2a Aggregate costs'!AJ88)*'3a Demand'!$C$9+'2a Aggregate costs'!AJ$18)</f>
        <v>168.52573206393174</v>
      </c>
      <c r="AJ25" s="106">
        <f>IF('2a Aggregate costs'!AK$15="-","-",SUM('2a Aggregate costs'!AK$15,'2a Aggregate costs'!AK$16,'2a Aggregate costs'!AK$17,'2a Aggregate costs'!AK50, '2a Aggregate costs'!AK88)*'3a Demand'!$C$9+'2a Aggregate costs'!AK$18)</f>
        <v>168.52573206393174</v>
      </c>
      <c r="AK25" s="106">
        <f>IF('2a Aggregate costs'!AL$15="-","-",SUM('2a Aggregate costs'!AL$15,'2a Aggregate costs'!AL$16,'2a Aggregate costs'!AL$17,'2a Aggregate costs'!AL50, '2a Aggregate costs'!AL88)*'3a Demand'!$C$9+'2a Aggregate costs'!AL$18)</f>
        <v>176.23229863680604</v>
      </c>
      <c r="AL25" s="106" t="str">
        <f>IF('2a Aggregate costs'!AM$15="-","-",SUM('2a Aggregate costs'!AM$15,'2a Aggregate costs'!AM$16,'2a Aggregate costs'!AM$17,'2a Aggregate costs'!AM50, '2a Aggregate costs'!AM88)*'3a Demand'!$C$9+'2a Aggregate costs'!AM$18)</f>
        <v>-</v>
      </c>
      <c r="AM25" s="106" t="str">
        <f>IF('2a Aggregate costs'!AN$15="-","-",SUM('2a Aggregate costs'!AN$15,'2a Aggregate costs'!AN$16,'2a Aggregate costs'!AN$17,'2a Aggregate costs'!AN50, '2a Aggregate costs'!AN88)*'3a Demand'!$C$9+'2a Aggregate costs'!AN$18)</f>
        <v>-</v>
      </c>
      <c r="AN25" s="106" t="str">
        <f>IF('2a Aggregate costs'!AO$15="-","-",SUM('2a Aggregate costs'!AO$15,'2a Aggregate costs'!AO$16,'2a Aggregate costs'!AO$17,'2a Aggregate costs'!AO50, '2a Aggregate costs'!AO88)*'3a Demand'!$C$9+'2a Aggregate costs'!AO$18)</f>
        <v>-</v>
      </c>
      <c r="AO25" s="106" t="str">
        <f>IF('2a Aggregate costs'!AP$15="-","-",SUM('2a Aggregate costs'!AP$15,'2a Aggregate costs'!AP$16,'2a Aggregate costs'!AP$17,'2a Aggregate costs'!AP50, '2a Aggregate costs'!AP88)*'3a Demand'!$C$9+'2a Aggregate costs'!AP$18)</f>
        <v>-</v>
      </c>
      <c r="AP25" s="106" t="str">
        <f>IF('2a Aggregate costs'!AQ$15="-","-",SUM('2a Aggregate costs'!AQ$15,'2a Aggregate costs'!AQ$16,'2a Aggregate costs'!AQ$17,'2a Aggregate costs'!AQ50, '2a Aggregate costs'!AQ88)*'3a Demand'!$C$9+'2a Aggregate costs'!AQ$18)</f>
        <v>-</v>
      </c>
      <c r="AQ25" s="106" t="str">
        <f>IF('2a Aggregate costs'!AR$15="-","-",SUM('2a Aggregate costs'!AR$15,'2a Aggregate costs'!AR$16,'2a Aggregate costs'!AR$17,'2a Aggregate costs'!AR50, '2a Aggregate costs'!AR88)*'3a Demand'!$C$9+'2a Aggregate costs'!AR$18)</f>
        <v>-</v>
      </c>
      <c r="AR25" s="106" t="str">
        <f>IF('2a Aggregate costs'!AS$15="-","-",SUM('2a Aggregate costs'!AS$15,'2a Aggregate costs'!AS$16,'2a Aggregate costs'!AS$17,'2a Aggregate costs'!AS50, '2a Aggregate costs'!AS88)*'3a Demand'!$C$9+'2a Aggregate costs'!AS$18)</f>
        <v>-</v>
      </c>
      <c r="AS25" s="106" t="str">
        <f>IF('2a Aggregate costs'!AT$15="-","-",SUM('2a Aggregate costs'!AT$15,'2a Aggregate costs'!AT$16,'2a Aggregate costs'!AT$17,'2a Aggregate costs'!AT50, '2a Aggregate costs'!AT88)*'3a Demand'!$C$9+'2a Aggregate costs'!AT$18)</f>
        <v>-</v>
      </c>
      <c r="AT25" s="106" t="str">
        <f>IF('2a Aggregate costs'!AU$15="-","-",SUM('2a Aggregate costs'!AU$15,'2a Aggregate costs'!AU$16,'2a Aggregate costs'!AU$17,'2a Aggregate costs'!AU50, '2a Aggregate costs'!AU88)*'3a Demand'!$C$9+'2a Aggregate costs'!AU$18)</f>
        <v>-</v>
      </c>
      <c r="AU25" s="106" t="str">
        <f>IF('2a Aggregate costs'!AV$15="-","-",SUM('2a Aggregate costs'!AV$15,'2a Aggregate costs'!AV$16,'2a Aggregate costs'!AV$17,'2a Aggregate costs'!AV50, '2a Aggregate costs'!AV88)*'3a Demand'!$C$9+'2a Aggregate costs'!AV$18)</f>
        <v>-</v>
      </c>
      <c r="AV25" s="106" t="str">
        <f>IF('2a Aggregate costs'!AW$15="-","-",SUM('2a Aggregate costs'!AW$15,'2a Aggregate costs'!AW$16,'2a Aggregate costs'!AW$17,'2a Aggregate costs'!AW50, '2a Aggregate costs'!AW88)*'3a Demand'!$C$9+'2a Aggregate costs'!AW$18)</f>
        <v>-</v>
      </c>
      <c r="AW25" s="106" t="str">
        <f>IF('2a Aggregate costs'!AX$15="-","-",SUM('2a Aggregate costs'!AX$15,'2a Aggregate costs'!AX$16,'2a Aggregate costs'!AX$17,'2a Aggregate costs'!AX50, '2a Aggregate costs'!AX88)*'3a Demand'!$C$9+'2a Aggregate costs'!AX$18)</f>
        <v>-</v>
      </c>
      <c r="AX25" s="106" t="str">
        <f>IF('2a Aggregate costs'!AY$15="-","-",SUM('2a Aggregate costs'!AY$15,'2a Aggregate costs'!AY$16,'2a Aggregate costs'!AY$17,'2a Aggregate costs'!AY50, '2a Aggregate costs'!AY88)*'3a Demand'!$C$9+'2a Aggregate costs'!AY$18)</f>
        <v>-</v>
      </c>
      <c r="AY25" s="106" t="str">
        <f>IF('2a Aggregate costs'!AZ$15="-","-",SUM('2a Aggregate costs'!AZ$15,'2a Aggregate costs'!AZ$16,'2a Aggregate costs'!AZ$17,'2a Aggregate costs'!AZ50, '2a Aggregate costs'!AZ88)*'3a Demand'!$C$9+'2a Aggregate costs'!AZ$18)</f>
        <v>-</v>
      </c>
      <c r="AZ25" s="106" t="str">
        <f>IF('2a Aggregate costs'!BA$15="-","-",SUM('2a Aggregate costs'!BA$15,'2a Aggregate costs'!BA$16,'2a Aggregate costs'!BA$17,'2a Aggregate costs'!BA50, '2a Aggregate costs'!BA88)*'3a Demand'!$C$9+'2a Aggregate costs'!BA$18)</f>
        <v>-</v>
      </c>
      <c r="BA25" s="106" t="str">
        <f>IF('2a Aggregate costs'!BB$15="-","-",SUM('2a Aggregate costs'!BB$15,'2a Aggregate costs'!BB$16,'2a Aggregate costs'!BB$17,'2a Aggregate costs'!BB50, '2a Aggregate costs'!BB88)*'3a Demand'!$C$9+'2a Aggregate costs'!BB$18)</f>
        <v>-</v>
      </c>
      <c r="BB25" s="106" t="str">
        <f>IF('2a Aggregate costs'!BC$15="-","-",SUM('2a Aggregate costs'!BC$15,'2a Aggregate costs'!BC$16,'2a Aggregate costs'!BC$17,'2a Aggregate costs'!BC50, '2a Aggregate costs'!BC88)*'3a Demand'!$C$9+'2a Aggregate costs'!BC$18)</f>
        <v>-</v>
      </c>
      <c r="BC25" s="106" t="str">
        <f>IF('2a Aggregate costs'!BD$15="-","-",SUM('2a Aggregate costs'!BD$15,'2a Aggregate costs'!BD$16,'2a Aggregate costs'!BD$17,'2a Aggregate costs'!BD50, '2a Aggregate costs'!BD88)*'3a Demand'!$C$9+'2a Aggregate costs'!BD$18)</f>
        <v>-</v>
      </c>
      <c r="BD25" s="106" t="str">
        <f>IF('2a Aggregate costs'!BE$15="-","-",SUM('2a Aggregate costs'!BE$15,'2a Aggregate costs'!BE$16,'2a Aggregate costs'!BE$17,'2a Aggregate costs'!BE50, '2a Aggregate costs'!BE88)*'3a Demand'!$C$9+'2a Aggregate costs'!BE$18)</f>
        <v>-</v>
      </c>
      <c r="BE25" s="106" t="str">
        <f>IF('2a Aggregate costs'!BF$15="-","-",SUM('2a Aggregate costs'!BF$15,'2a Aggregate costs'!BF$16,'2a Aggregate costs'!BF$17,'2a Aggregate costs'!BF50, '2a Aggregate costs'!BF88)*'3a Demand'!$C$9+'2a Aggregate costs'!BF$18)</f>
        <v>-</v>
      </c>
    </row>
    <row r="26" spans="1:57" ht="12.75" customHeight="1">
      <c r="A26" s="14"/>
      <c r="B26" s="338"/>
      <c r="C26" s="108" t="s">
        <v>256</v>
      </c>
      <c r="D26" s="332"/>
      <c r="E26" s="359"/>
      <c r="F26" s="28"/>
      <c r="G26" s="106">
        <f>IF('2a Aggregate costs'!H$15="-","-",SUM('2a Aggregate costs'!H$15,'2a Aggregate costs'!H$16,'2a Aggregate costs'!H$17,'2a Aggregate costs'!H51, '2a Aggregate costs'!H89)*'3a Demand'!$C$9+'2a Aggregate costs'!H$18)</f>
        <v>68.566257480138134</v>
      </c>
      <c r="H26" s="106">
        <f>IF('2a Aggregate costs'!I$15="-","-",SUM('2a Aggregate costs'!I$15,'2a Aggregate costs'!I$16,'2a Aggregate costs'!I$17,'2a Aggregate costs'!I51, '2a Aggregate costs'!I89)*'3a Demand'!$C$9+'2a Aggregate costs'!I$18)</f>
        <v>68.54600222473897</v>
      </c>
      <c r="I26" s="106">
        <f>IF('2a Aggregate costs'!J$15="-","-",SUM('2a Aggregate costs'!J$15,'2a Aggregate costs'!J$16,'2a Aggregate costs'!J$17,'2a Aggregate costs'!J51, '2a Aggregate costs'!J89)*'3a Demand'!$C$9+'2a Aggregate costs'!J$18)</f>
        <v>83.615283803952153</v>
      </c>
      <c r="J26" s="106">
        <f>IF('2a Aggregate costs'!K$15="-","-",SUM('2a Aggregate costs'!K$15,'2a Aggregate costs'!K$16,'2a Aggregate costs'!K$17,'2a Aggregate costs'!K51, '2a Aggregate costs'!K89)*'3a Demand'!$C$9+'2a Aggregate costs'!K$18)</f>
        <v>83.538465579558803</v>
      </c>
      <c r="K26" s="106">
        <f>IF('2a Aggregate costs'!L$15="-","-",SUM('2a Aggregate costs'!L$15,'2a Aggregate costs'!L$16,'2a Aggregate costs'!L$17,'2a Aggregate costs'!L51, '2a Aggregate costs'!L89)*'3a Demand'!$C$9+'2a Aggregate costs'!L$18)</f>
        <v>88.918520306163103</v>
      </c>
      <c r="L26" s="106">
        <f>IF('2a Aggregate costs'!M$15="-","-",SUM('2a Aggregate costs'!M$15,'2a Aggregate costs'!M$16,'2a Aggregate costs'!M$17,'2a Aggregate costs'!M51, '2a Aggregate costs'!M89)*'3a Demand'!$C$9+'2a Aggregate costs'!M$18)</f>
        <v>89.23326131407083</v>
      </c>
      <c r="M26" s="106">
        <f>IF('2a Aggregate costs'!N$15="-","-",SUM('2a Aggregate costs'!N$15,'2a Aggregate costs'!N$16,'2a Aggregate costs'!N$17,'2a Aggregate costs'!N51, '2a Aggregate costs'!N89)*'3a Demand'!$C$9+'2a Aggregate costs'!N$18)</f>
        <v>103.19313190317045</v>
      </c>
      <c r="N26" s="106">
        <f>IF('2a Aggregate costs'!O$15="-","-",SUM('2a Aggregate costs'!O$15,'2a Aggregate costs'!O$16,'2a Aggregate costs'!O$17,'2a Aggregate costs'!O51, '2a Aggregate costs'!O89)*'3a Demand'!$C$9+'2a Aggregate costs'!O$18)</f>
        <v>103.26238053200336</v>
      </c>
      <c r="O26" s="84"/>
      <c r="P26" s="106">
        <f>IF('2a Aggregate costs'!Q$15="-","-",SUM('2a Aggregate costs'!Q$15,'2a Aggregate costs'!Q$16,'2a Aggregate costs'!Q$17,'2a Aggregate costs'!Q51, '2a Aggregate costs'!Q89)*'3a Demand'!$C$9+'2a Aggregate costs'!Q$18)</f>
        <v>103.26238053200336</v>
      </c>
      <c r="Q26" s="106">
        <f>IF('2a Aggregate costs'!R$15="-","-",SUM('2a Aggregate costs'!R$15,'2a Aggregate costs'!R$16,'2a Aggregate costs'!R$17,'2a Aggregate costs'!R51, '2a Aggregate costs'!R89)*'3a Demand'!$C$9+'2a Aggregate costs'!R$18)</f>
        <v>110.39362986281387</v>
      </c>
      <c r="R26" s="106">
        <f>IF('2a Aggregate costs'!S$15="-","-",SUM('2a Aggregate costs'!S$15,'2a Aggregate costs'!S$16,'2a Aggregate costs'!S$17,'2a Aggregate costs'!S51, '2a Aggregate costs'!S89)*'3a Demand'!$C$9+'2a Aggregate costs'!S$18)</f>
        <v>111.70476541113041</v>
      </c>
      <c r="S26" s="106">
        <f>IF('2a Aggregate costs'!T$15="-","-",SUM('2a Aggregate costs'!T$15,'2a Aggregate costs'!T$16,'2a Aggregate costs'!T$17,'2a Aggregate costs'!T51, '2a Aggregate costs'!T89)*'3a Demand'!$C$9+'2a Aggregate costs'!T$18)</f>
        <v>114.9046356255967</v>
      </c>
      <c r="T26" s="106">
        <f>IF('2a Aggregate costs'!U$15="-","-",SUM('2a Aggregate costs'!U$15,'2a Aggregate costs'!U$16,'2a Aggregate costs'!U$17,'2a Aggregate costs'!U51, '2a Aggregate costs'!U89)*'3a Demand'!$C$9+'2a Aggregate costs'!U$18)</f>
        <v>114.42248377213858</v>
      </c>
      <c r="U26" s="106">
        <f>IF('2a Aggregate costs'!V$15="-","-",SUM('2a Aggregate costs'!V$15,'2a Aggregate costs'!V$16,'2a Aggregate costs'!V$17,'2a Aggregate costs'!V51, '2a Aggregate costs'!V89)*'3a Demand'!$C$9+'2a Aggregate costs'!V$18)</f>
        <v>121.06347608883701</v>
      </c>
      <c r="V26" s="106">
        <f>IF('2a Aggregate costs'!W$15="-","-",SUM('2a Aggregate costs'!W$15,'2a Aggregate costs'!W$16,'2a Aggregate costs'!W$17,'2a Aggregate costs'!W51, '2a Aggregate costs'!W89)*'3a Demand'!$C$9+'2a Aggregate costs'!W$18)</f>
        <v>120.47092116189678</v>
      </c>
      <c r="W26" s="106">
        <f>IF('2a Aggregate costs'!X$15="-","-",SUM('2a Aggregate costs'!X$15,'2a Aggregate costs'!X$16,'2a Aggregate costs'!X$17,'2a Aggregate costs'!X51, '2a Aggregate costs'!X89)*'3a Demand'!$C$9+'2a Aggregate costs'!X$18)</f>
        <v>126.58490194252974</v>
      </c>
      <c r="X26" s="84"/>
      <c r="Y26" s="106">
        <f>IF('2a Aggregate costs'!Z$15="-","-",SUM('2a Aggregate costs'!Z$15,'2a Aggregate costs'!Z$16,'2a Aggregate costs'!Z$17,'2a Aggregate costs'!Z51, '2a Aggregate costs'!Z89)*'3a Demand'!$C$9+'2a Aggregate costs'!Z$18)</f>
        <v>125.51006076203592</v>
      </c>
      <c r="Z26" s="106">
        <f>IF('2a Aggregate costs'!AA$15="-","-",SUM('2a Aggregate costs'!AA$15,'2a Aggregate costs'!AA$16,'2a Aggregate costs'!AA$17,'2a Aggregate costs'!AA51, '2a Aggregate costs'!AA89)*'3a Demand'!$C$9+'2a Aggregate costs'!AA$18)</f>
        <v>125.51006076203592</v>
      </c>
      <c r="AA26" s="106">
        <f>IF('2a Aggregate costs'!AB$15="-","-",SUM('2a Aggregate costs'!AB$15,'2a Aggregate costs'!AB$16,'2a Aggregate costs'!AB$17,'2a Aggregate costs'!AB51, '2a Aggregate costs'!AB89)*'3a Demand'!$C$9+'2a Aggregate costs'!AB$18)</f>
        <v>139.73380995006059</v>
      </c>
      <c r="AB26" s="106">
        <f>IF('2a Aggregate costs'!AC$15="-","-",SUM('2a Aggregate costs'!AC$15,'2a Aggregate costs'!AC$16,'2a Aggregate costs'!AC$17,'2a Aggregate costs'!AC51, '2a Aggregate costs'!AC89)*'3a Demand'!$C$9+'2a Aggregate costs'!AC$18)</f>
        <v>139.73380995006059</v>
      </c>
      <c r="AC26" s="106">
        <f>IF('2a Aggregate costs'!AD$15="-","-",SUM('2a Aggregate costs'!AD$15,'2a Aggregate costs'!AD$16,'2a Aggregate costs'!AD$17,'2a Aggregate costs'!AD51, '2a Aggregate costs'!AD89)*'3a Demand'!$C$9+'2a Aggregate costs'!AD$18)</f>
        <v>141.40812443429675</v>
      </c>
      <c r="AD26" s="106">
        <f>IF('2a Aggregate costs'!AE$15="-","-",SUM('2a Aggregate costs'!AE$15,'2a Aggregate costs'!AE$16,'2a Aggregate costs'!AE$17,'2a Aggregate costs'!AE51, '2a Aggregate costs'!AE89)*'3a Demand'!$C$9+'2a Aggregate costs'!AE$18)</f>
        <v>141.40812443429675</v>
      </c>
      <c r="AE26" s="106">
        <f>IF('2a Aggregate costs'!AF$15="-","-",SUM('2a Aggregate costs'!AF$15,'2a Aggregate costs'!AF$16,'2a Aggregate costs'!AF$17,'2a Aggregate costs'!AF51, '2a Aggregate costs'!AF89)*'3a Demand'!$C$9+'2a Aggregate costs'!AF$18)</f>
        <v>161.63162390219151</v>
      </c>
      <c r="AF26" s="106">
        <f>IF('2a Aggregate costs'!AG$15="-","-",SUM('2a Aggregate costs'!AG$15,'2a Aggregate costs'!AG$16,'2a Aggregate costs'!AG$17,'2a Aggregate costs'!AG51, '2a Aggregate costs'!AG89)*'3a Demand'!$C$9+'2a Aggregate costs'!AG$18)</f>
        <v>161.63162390219151</v>
      </c>
      <c r="AG26" s="106">
        <f>IF('2a Aggregate costs'!AH$15="-","-",SUM('2a Aggregate costs'!AH$15,'2a Aggregate costs'!AH$16,'2a Aggregate costs'!AH$17,'2a Aggregate costs'!AH51, '2a Aggregate costs'!AH89)*'3a Demand'!$C$9+'2a Aggregate costs'!AH$18)</f>
        <v>160.49217338608389</v>
      </c>
      <c r="AH26" s="106">
        <f>IF('2a Aggregate costs'!AI$15="-","-",SUM('2a Aggregate costs'!AI$15,'2a Aggregate costs'!AI$16,'2a Aggregate costs'!AI$17,'2a Aggregate costs'!AI51, '2a Aggregate costs'!AI89)*'3a Demand'!$C$9+'2a Aggregate costs'!AI$18)</f>
        <v>160.49217338608389</v>
      </c>
      <c r="AI26" s="106">
        <f>IF('2a Aggregate costs'!AJ$15="-","-",SUM('2a Aggregate costs'!AJ$15,'2a Aggregate costs'!AJ$16,'2a Aggregate costs'!AJ$17,'2a Aggregate costs'!AJ51, '2a Aggregate costs'!AJ89)*'3a Demand'!$C$9+'2a Aggregate costs'!AJ$18)</f>
        <v>168.68494514298285</v>
      </c>
      <c r="AJ26" s="106">
        <f>IF('2a Aggregate costs'!AK$15="-","-",SUM('2a Aggregate costs'!AK$15,'2a Aggregate costs'!AK$16,'2a Aggregate costs'!AK$17,'2a Aggregate costs'!AK51, '2a Aggregate costs'!AK89)*'3a Demand'!$C$9+'2a Aggregate costs'!AK$18)</f>
        <v>168.68494514298285</v>
      </c>
      <c r="AK26" s="106">
        <f>IF('2a Aggregate costs'!AL$15="-","-",SUM('2a Aggregate costs'!AL$15,'2a Aggregate costs'!AL$16,'2a Aggregate costs'!AL$17,'2a Aggregate costs'!AL51, '2a Aggregate costs'!AL89)*'3a Demand'!$C$9+'2a Aggregate costs'!AL$18)</f>
        <v>176.384556265903</v>
      </c>
      <c r="AL26" s="106" t="str">
        <f>IF('2a Aggregate costs'!AM$15="-","-",SUM('2a Aggregate costs'!AM$15,'2a Aggregate costs'!AM$16,'2a Aggregate costs'!AM$17,'2a Aggregate costs'!AM51, '2a Aggregate costs'!AM89)*'3a Demand'!$C$9+'2a Aggregate costs'!AM$18)</f>
        <v>-</v>
      </c>
      <c r="AM26" s="106" t="str">
        <f>IF('2a Aggregate costs'!AN$15="-","-",SUM('2a Aggregate costs'!AN$15,'2a Aggregate costs'!AN$16,'2a Aggregate costs'!AN$17,'2a Aggregate costs'!AN51, '2a Aggregate costs'!AN89)*'3a Demand'!$C$9+'2a Aggregate costs'!AN$18)</f>
        <v>-</v>
      </c>
      <c r="AN26" s="106" t="str">
        <f>IF('2a Aggregate costs'!AO$15="-","-",SUM('2a Aggregate costs'!AO$15,'2a Aggregate costs'!AO$16,'2a Aggregate costs'!AO$17,'2a Aggregate costs'!AO51, '2a Aggregate costs'!AO89)*'3a Demand'!$C$9+'2a Aggregate costs'!AO$18)</f>
        <v>-</v>
      </c>
      <c r="AO26" s="106" t="str">
        <f>IF('2a Aggregate costs'!AP$15="-","-",SUM('2a Aggregate costs'!AP$15,'2a Aggregate costs'!AP$16,'2a Aggregate costs'!AP$17,'2a Aggregate costs'!AP51, '2a Aggregate costs'!AP89)*'3a Demand'!$C$9+'2a Aggregate costs'!AP$18)</f>
        <v>-</v>
      </c>
      <c r="AP26" s="106" t="str">
        <f>IF('2a Aggregate costs'!AQ$15="-","-",SUM('2a Aggregate costs'!AQ$15,'2a Aggregate costs'!AQ$16,'2a Aggregate costs'!AQ$17,'2a Aggregate costs'!AQ51, '2a Aggregate costs'!AQ89)*'3a Demand'!$C$9+'2a Aggregate costs'!AQ$18)</f>
        <v>-</v>
      </c>
      <c r="AQ26" s="106" t="str">
        <f>IF('2a Aggregate costs'!AR$15="-","-",SUM('2a Aggregate costs'!AR$15,'2a Aggregate costs'!AR$16,'2a Aggregate costs'!AR$17,'2a Aggregate costs'!AR51, '2a Aggregate costs'!AR89)*'3a Demand'!$C$9+'2a Aggregate costs'!AR$18)</f>
        <v>-</v>
      </c>
      <c r="AR26" s="106" t="str">
        <f>IF('2a Aggregate costs'!AS$15="-","-",SUM('2a Aggregate costs'!AS$15,'2a Aggregate costs'!AS$16,'2a Aggregate costs'!AS$17,'2a Aggregate costs'!AS51, '2a Aggregate costs'!AS89)*'3a Demand'!$C$9+'2a Aggregate costs'!AS$18)</f>
        <v>-</v>
      </c>
      <c r="AS26" s="106" t="str">
        <f>IF('2a Aggregate costs'!AT$15="-","-",SUM('2a Aggregate costs'!AT$15,'2a Aggregate costs'!AT$16,'2a Aggregate costs'!AT$17,'2a Aggregate costs'!AT51, '2a Aggregate costs'!AT89)*'3a Demand'!$C$9+'2a Aggregate costs'!AT$18)</f>
        <v>-</v>
      </c>
      <c r="AT26" s="106" t="str">
        <f>IF('2a Aggregate costs'!AU$15="-","-",SUM('2a Aggregate costs'!AU$15,'2a Aggregate costs'!AU$16,'2a Aggregate costs'!AU$17,'2a Aggregate costs'!AU51, '2a Aggregate costs'!AU89)*'3a Demand'!$C$9+'2a Aggregate costs'!AU$18)</f>
        <v>-</v>
      </c>
      <c r="AU26" s="106" t="str">
        <f>IF('2a Aggregate costs'!AV$15="-","-",SUM('2a Aggregate costs'!AV$15,'2a Aggregate costs'!AV$16,'2a Aggregate costs'!AV$17,'2a Aggregate costs'!AV51, '2a Aggregate costs'!AV89)*'3a Demand'!$C$9+'2a Aggregate costs'!AV$18)</f>
        <v>-</v>
      </c>
      <c r="AV26" s="106" t="str">
        <f>IF('2a Aggregate costs'!AW$15="-","-",SUM('2a Aggregate costs'!AW$15,'2a Aggregate costs'!AW$16,'2a Aggregate costs'!AW$17,'2a Aggregate costs'!AW51, '2a Aggregate costs'!AW89)*'3a Demand'!$C$9+'2a Aggregate costs'!AW$18)</f>
        <v>-</v>
      </c>
      <c r="AW26" s="106" t="str">
        <f>IF('2a Aggregate costs'!AX$15="-","-",SUM('2a Aggregate costs'!AX$15,'2a Aggregate costs'!AX$16,'2a Aggregate costs'!AX$17,'2a Aggregate costs'!AX51, '2a Aggregate costs'!AX89)*'3a Demand'!$C$9+'2a Aggregate costs'!AX$18)</f>
        <v>-</v>
      </c>
      <c r="AX26" s="106" t="str">
        <f>IF('2a Aggregate costs'!AY$15="-","-",SUM('2a Aggregate costs'!AY$15,'2a Aggregate costs'!AY$16,'2a Aggregate costs'!AY$17,'2a Aggregate costs'!AY51, '2a Aggregate costs'!AY89)*'3a Demand'!$C$9+'2a Aggregate costs'!AY$18)</f>
        <v>-</v>
      </c>
      <c r="AY26" s="106" t="str">
        <f>IF('2a Aggregate costs'!AZ$15="-","-",SUM('2a Aggregate costs'!AZ$15,'2a Aggregate costs'!AZ$16,'2a Aggregate costs'!AZ$17,'2a Aggregate costs'!AZ51, '2a Aggregate costs'!AZ89)*'3a Demand'!$C$9+'2a Aggregate costs'!AZ$18)</f>
        <v>-</v>
      </c>
      <c r="AZ26" s="106" t="str">
        <f>IF('2a Aggregate costs'!BA$15="-","-",SUM('2a Aggregate costs'!BA$15,'2a Aggregate costs'!BA$16,'2a Aggregate costs'!BA$17,'2a Aggregate costs'!BA51, '2a Aggregate costs'!BA89)*'3a Demand'!$C$9+'2a Aggregate costs'!BA$18)</f>
        <v>-</v>
      </c>
      <c r="BA26" s="106" t="str">
        <f>IF('2a Aggregate costs'!BB$15="-","-",SUM('2a Aggregate costs'!BB$15,'2a Aggregate costs'!BB$16,'2a Aggregate costs'!BB$17,'2a Aggregate costs'!BB51, '2a Aggregate costs'!BB89)*'3a Demand'!$C$9+'2a Aggregate costs'!BB$18)</f>
        <v>-</v>
      </c>
      <c r="BB26" s="106" t="str">
        <f>IF('2a Aggregate costs'!BC$15="-","-",SUM('2a Aggregate costs'!BC$15,'2a Aggregate costs'!BC$16,'2a Aggregate costs'!BC$17,'2a Aggregate costs'!BC51, '2a Aggregate costs'!BC89)*'3a Demand'!$C$9+'2a Aggregate costs'!BC$18)</f>
        <v>-</v>
      </c>
      <c r="BC26" s="106" t="str">
        <f>IF('2a Aggregate costs'!BD$15="-","-",SUM('2a Aggregate costs'!BD$15,'2a Aggregate costs'!BD$16,'2a Aggregate costs'!BD$17,'2a Aggregate costs'!BD51, '2a Aggregate costs'!BD89)*'3a Demand'!$C$9+'2a Aggregate costs'!BD$18)</f>
        <v>-</v>
      </c>
      <c r="BD26" s="106" t="str">
        <f>IF('2a Aggregate costs'!BE$15="-","-",SUM('2a Aggregate costs'!BE$15,'2a Aggregate costs'!BE$16,'2a Aggregate costs'!BE$17,'2a Aggregate costs'!BE51, '2a Aggregate costs'!BE89)*'3a Demand'!$C$9+'2a Aggregate costs'!BE$18)</f>
        <v>-</v>
      </c>
      <c r="BE26" s="106" t="str">
        <f>IF('2a Aggregate costs'!BF$15="-","-",SUM('2a Aggregate costs'!BF$15,'2a Aggregate costs'!BF$16,'2a Aggregate costs'!BF$17,'2a Aggregate costs'!BF51, '2a Aggregate costs'!BF89)*'3a Demand'!$C$9+'2a Aggregate costs'!BF$18)</f>
        <v>-</v>
      </c>
    </row>
    <row r="27" spans="1:57" ht="12.75" customHeight="1">
      <c r="A27" s="14"/>
      <c r="B27" s="338"/>
      <c r="C27" s="108" t="s">
        <v>257</v>
      </c>
      <c r="D27" s="332"/>
      <c r="E27" s="359"/>
      <c r="F27" s="28"/>
      <c r="G27" s="106">
        <f>IF('2a Aggregate costs'!H$15="-","-",SUM('2a Aggregate costs'!H$15,'2a Aggregate costs'!H$16,'2a Aggregate costs'!H$17,'2a Aggregate costs'!H52, '2a Aggregate costs'!H90)*'3a Demand'!$C$9+'2a Aggregate costs'!H$18)</f>
        <v>68.561272633346178</v>
      </c>
      <c r="H27" s="106">
        <f>IF('2a Aggregate costs'!I$15="-","-",SUM('2a Aggregate costs'!I$15,'2a Aggregate costs'!I$16,'2a Aggregate costs'!I$17,'2a Aggregate costs'!I52, '2a Aggregate costs'!I90)*'3a Demand'!$C$9+'2a Aggregate costs'!I$18)</f>
        <v>68.541097316910879</v>
      </c>
      <c r="I27" s="106">
        <f>IF('2a Aggregate costs'!J$15="-","-",SUM('2a Aggregate costs'!J$15,'2a Aggregate costs'!J$16,'2a Aggregate costs'!J$17,'2a Aggregate costs'!J52, '2a Aggregate costs'!J90)*'3a Demand'!$C$9+'2a Aggregate costs'!J$18)</f>
        <v>83.610261178336188</v>
      </c>
      <c r="J27" s="106">
        <f>IF('2a Aggregate costs'!K$15="-","-",SUM('2a Aggregate costs'!K$15,'2a Aggregate costs'!K$16,'2a Aggregate costs'!K$17,'2a Aggregate costs'!K52, '2a Aggregate costs'!K90)*'3a Demand'!$C$9+'2a Aggregate costs'!K$18)</f>
        <v>83.533225355384204</v>
      </c>
      <c r="K27" s="106">
        <f>IF('2a Aggregate costs'!L$15="-","-",SUM('2a Aggregate costs'!L$15,'2a Aggregate costs'!L$16,'2a Aggregate costs'!L$17,'2a Aggregate costs'!L52, '2a Aggregate costs'!L90)*'3a Demand'!$C$9+'2a Aggregate costs'!L$18)</f>
        <v>88.913185757953372</v>
      </c>
      <c r="L27" s="106">
        <f>IF('2a Aggregate costs'!M$15="-","-",SUM('2a Aggregate costs'!M$15,'2a Aggregate costs'!M$16,'2a Aggregate costs'!M$17,'2a Aggregate costs'!M52, '2a Aggregate costs'!M90)*'3a Demand'!$C$9+'2a Aggregate costs'!M$18)</f>
        <v>89.228024035242527</v>
      </c>
      <c r="M27" s="106">
        <f>IF('2a Aggregate costs'!N$15="-","-",SUM('2a Aggregate costs'!N$15,'2a Aggregate costs'!N$16,'2a Aggregate costs'!N$17,'2a Aggregate costs'!N52, '2a Aggregate costs'!N90)*'3a Demand'!$C$9+'2a Aggregate costs'!N$18)</f>
        <v>103.20172610134659</v>
      </c>
      <c r="N27" s="106">
        <f>IF('2a Aggregate costs'!O$15="-","-",SUM('2a Aggregate costs'!O$15,'2a Aggregate costs'!O$16,'2a Aggregate costs'!O$17,'2a Aggregate costs'!O52, '2a Aggregate costs'!O90)*'3a Demand'!$C$9+'2a Aggregate costs'!O$18)</f>
        <v>103.27116370474258</v>
      </c>
      <c r="O27" s="84"/>
      <c r="P27" s="106">
        <f>IF('2a Aggregate costs'!Q$15="-","-",SUM('2a Aggregate costs'!Q$15,'2a Aggregate costs'!Q$16,'2a Aggregate costs'!Q$17,'2a Aggregate costs'!Q52, '2a Aggregate costs'!Q90)*'3a Demand'!$C$9+'2a Aggregate costs'!Q$18)</f>
        <v>103.27116370474258</v>
      </c>
      <c r="Q27" s="106">
        <f>IF('2a Aggregate costs'!R$15="-","-",SUM('2a Aggregate costs'!R$15,'2a Aggregate costs'!R$16,'2a Aggregate costs'!R$17,'2a Aggregate costs'!R52, '2a Aggregate costs'!R90)*'3a Demand'!$C$9+'2a Aggregate costs'!R$18)</f>
        <v>110.40261218544866</v>
      </c>
      <c r="R27" s="106">
        <f>IF('2a Aggregate costs'!S$15="-","-",SUM('2a Aggregate costs'!S$15,'2a Aggregate costs'!S$16,'2a Aggregate costs'!S$17,'2a Aggregate costs'!S52, '2a Aggregate costs'!S90)*'3a Demand'!$C$9+'2a Aggregate costs'!S$18)</f>
        <v>111.71407723629213</v>
      </c>
      <c r="S27" s="106">
        <f>IF('2a Aggregate costs'!T$15="-","-",SUM('2a Aggregate costs'!T$15,'2a Aggregate costs'!T$16,'2a Aggregate costs'!T$17,'2a Aggregate costs'!T52, '2a Aggregate costs'!T90)*'3a Demand'!$C$9+'2a Aggregate costs'!T$18)</f>
        <v>114.90968574928812</v>
      </c>
      <c r="T27" s="106">
        <f>IF('2a Aggregate costs'!U$15="-","-",SUM('2a Aggregate costs'!U$15,'2a Aggregate costs'!U$16,'2a Aggregate costs'!U$17,'2a Aggregate costs'!U52, '2a Aggregate costs'!U90)*'3a Demand'!$C$9+'2a Aggregate costs'!U$18)</f>
        <v>114.42817758934933</v>
      </c>
      <c r="U27" s="106">
        <f>IF('2a Aggregate costs'!V$15="-","-",SUM('2a Aggregate costs'!V$15,'2a Aggregate costs'!V$16,'2a Aggregate costs'!V$17,'2a Aggregate costs'!V52, '2a Aggregate costs'!V90)*'3a Demand'!$C$9+'2a Aggregate costs'!V$18)</f>
        <v>121.07147261883324</v>
      </c>
      <c r="V27" s="106">
        <f>IF('2a Aggregate costs'!W$15="-","-",SUM('2a Aggregate costs'!W$15,'2a Aggregate costs'!W$16,'2a Aggregate costs'!W$17,'2a Aggregate costs'!W52, '2a Aggregate costs'!W90)*'3a Demand'!$C$9+'2a Aggregate costs'!W$18)</f>
        <v>120.47834809609292</v>
      </c>
      <c r="W27" s="106">
        <f>IF('2a Aggregate costs'!X$15="-","-",SUM('2a Aggregate costs'!X$15,'2a Aggregate costs'!X$16,'2a Aggregate costs'!X$17,'2a Aggregate costs'!X52, '2a Aggregate costs'!X90)*'3a Demand'!$C$9+'2a Aggregate costs'!X$18)</f>
        <v>126.59583342312249</v>
      </c>
      <c r="X27" s="84"/>
      <c r="Y27" s="106">
        <f>IF('2a Aggregate costs'!Z$15="-","-",SUM('2a Aggregate costs'!Z$15,'2a Aggregate costs'!Z$16,'2a Aggregate costs'!Z$17,'2a Aggregate costs'!Z52, '2a Aggregate costs'!Z90)*'3a Demand'!$C$9+'2a Aggregate costs'!Z$18)</f>
        <v>125.52059600564726</v>
      </c>
      <c r="Z27" s="106">
        <f>IF('2a Aggregate costs'!AA$15="-","-",SUM('2a Aggregate costs'!AA$15,'2a Aggregate costs'!AA$16,'2a Aggregate costs'!AA$17,'2a Aggregate costs'!AA52, '2a Aggregate costs'!AA90)*'3a Demand'!$C$9+'2a Aggregate costs'!AA$18)</f>
        <v>125.52059600564726</v>
      </c>
      <c r="AA27" s="106">
        <f>IF('2a Aggregate costs'!AB$15="-","-",SUM('2a Aggregate costs'!AB$15,'2a Aggregate costs'!AB$16,'2a Aggregate costs'!AB$17,'2a Aggregate costs'!AB52, '2a Aggregate costs'!AB90)*'3a Demand'!$C$9+'2a Aggregate costs'!AB$18)</f>
        <v>139.7459433141735</v>
      </c>
      <c r="AB27" s="106">
        <f>IF('2a Aggregate costs'!AC$15="-","-",SUM('2a Aggregate costs'!AC$15,'2a Aggregate costs'!AC$16,'2a Aggregate costs'!AC$17,'2a Aggregate costs'!AC52, '2a Aggregate costs'!AC90)*'3a Demand'!$C$9+'2a Aggregate costs'!AC$18)</f>
        <v>139.7459433141735</v>
      </c>
      <c r="AC27" s="106">
        <f>IF('2a Aggregate costs'!AD$15="-","-",SUM('2a Aggregate costs'!AD$15,'2a Aggregate costs'!AD$16,'2a Aggregate costs'!AD$17,'2a Aggregate costs'!AD52, '2a Aggregate costs'!AD90)*'3a Demand'!$C$9+'2a Aggregate costs'!AD$18)</f>
        <v>141.41915641756847</v>
      </c>
      <c r="AD27" s="106">
        <f>IF('2a Aggregate costs'!AE$15="-","-",SUM('2a Aggregate costs'!AE$15,'2a Aggregate costs'!AE$16,'2a Aggregate costs'!AE$17,'2a Aggregate costs'!AE52, '2a Aggregate costs'!AE90)*'3a Demand'!$C$9+'2a Aggregate costs'!AE$18)</f>
        <v>141.41915641756847</v>
      </c>
      <c r="AE27" s="106">
        <f>IF('2a Aggregate costs'!AF$15="-","-",SUM('2a Aggregate costs'!AF$15,'2a Aggregate costs'!AF$16,'2a Aggregate costs'!AF$17,'2a Aggregate costs'!AF52, '2a Aggregate costs'!AF90)*'3a Demand'!$C$9+'2a Aggregate costs'!AF$18)</f>
        <v>161.64950999667238</v>
      </c>
      <c r="AF27" s="106">
        <f>IF('2a Aggregate costs'!AG$15="-","-",SUM('2a Aggregate costs'!AG$15,'2a Aggregate costs'!AG$16,'2a Aggregate costs'!AG$17,'2a Aggregate costs'!AG52, '2a Aggregate costs'!AG90)*'3a Demand'!$C$9+'2a Aggregate costs'!AG$18)</f>
        <v>161.64950999667238</v>
      </c>
      <c r="AG27" s="106">
        <f>IF('2a Aggregate costs'!AH$15="-","-",SUM('2a Aggregate costs'!AH$15,'2a Aggregate costs'!AH$16,'2a Aggregate costs'!AH$17,'2a Aggregate costs'!AH52, '2a Aggregate costs'!AH90)*'3a Demand'!$C$9+'2a Aggregate costs'!AH$18)</f>
        <v>160.49434421846325</v>
      </c>
      <c r="AH27" s="106">
        <f>IF('2a Aggregate costs'!AI$15="-","-",SUM('2a Aggregate costs'!AI$15,'2a Aggregate costs'!AI$16,'2a Aggregate costs'!AI$17,'2a Aggregate costs'!AI52, '2a Aggregate costs'!AI90)*'3a Demand'!$C$9+'2a Aggregate costs'!AI$18)</f>
        <v>160.49434421846325</v>
      </c>
      <c r="AI27" s="106">
        <f>IF('2a Aggregate costs'!AJ$15="-","-",SUM('2a Aggregate costs'!AJ$15,'2a Aggregate costs'!AJ$16,'2a Aggregate costs'!AJ$17,'2a Aggregate costs'!AJ52, '2a Aggregate costs'!AJ90)*'3a Demand'!$C$9+'2a Aggregate costs'!AJ$18)</f>
        <v>168.49358868372579</v>
      </c>
      <c r="AJ27" s="106">
        <f>IF('2a Aggregate costs'!AK$15="-","-",SUM('2a Aggregate costs'!AK$15,'2a Aggregate costs'!AK$16,'2a Aggregate costs'!AK$17,'2a Aggregate costs'!AK52, '2a Aggregate costs'!AK90)*'3a Demand'!$C$9+'2a Aggregate costs'!AK$18)</f>
        <v>168.49358868372579</v>
      </c>
      <c r="AK27" s="106">
        <f>IF('2a Aggregate costs'!AL$15="-","-",SUM('2a Aggregate costs'!AL$15,'2a Aggregate costs'!AL$16,'2a Aggregate costs'!AL$17,'2a Aggregate costs'!AL52, '2a Aggregate costs'!AL90)*'3a Demand'!$C$9+'2a Aggregate costs'!AL$18)</f>
        <v>176.3550662636255</v>
      </c>
      <c r="AL27" s="106" t="str">
        <f>IF('2a Aggregate costs'!AM$15="-","-",SUM('2a Aggregate costs'!AM$15,'2a Aggregate costs'!AM$16,'2a Aggregate costs'!AM$17,'2a Aggregate costs'!AM52, '2a Aggregate costs'!AM90)*'3a Demand'!$C$9+'2a Aggregate costs'!AM$18)</f>
        <v>-</v>
      </c>
      <c r="AM27" s="106" t="str">
        <f>IF('2a Aggregate costs'!AN$15="-","-",SUM('2a Aggregate costs'!AN$15,'2a Aggregate costs'!AN$16,'2a Aggregate costs'!AN$17,'2a Aggregate costs'!AN52, '2a Aggregate costs'!AN90)*'3a Demand'!$C$9+'2a Aggregate costs'!AN$18)</f>
        <v>-</v>
      </c>
      <c r="AN27" s="106" t="str">
        <f>IF('2a Aggregate costs'!AO$15="-","-",SUM('2a Aggregate costs'!AO$15,'2a Aggregate costs'!AO$16,'2a Aggregate costs'!AO$17,'2a Aggregate costs'!AO52, '2a Aggregate costs'!AO90)*'3a Demand'!$C$9+'2a Aggregate costs'!AO$18)</f>
        <v>-</v>
      </c>
      <c r="AO27" s="106" t="str">
        <f>IF('2a Aggregate costs'!AP$15="-","-",SUM('2a Aggregate costs'!AP$15,'2a Aggregate costs'!AP$16,'2a Aggregate costs'!AP$17,'2a Aggregate costs'!AP52, '2a Aggregate costs'!AP90)*'3a Demand'!$C$9+'2a Aggregate costs'!AP$18)</f>
        <v>-</v>
      </c>
      <c r="AP27" s="106" t="str">
        <f>IF('2a Aggregate costs'!AQ$15="-","-",SUM('2a Aggregate costs'!AQ$15,'2a Aggregate costs'!AQ$16,'2a Aggregate costs'!AQ$17,'2a Aggregate costs'!AQ52, '2a Aggregate costs'!AQ90)*'3a Demand'!$C$9+'2a Aggregate costs'!AQ$18)</f>
        <v>-</v>
      </c>
      <c r="AQ27" s="106" t="str">
        <f>IF('2a Aggregate costs'!AR$15="-","-",SUM('2a Aggregate costs'!AR$15,'2a Aggregate costs'!AR$16,'2a Aggregate costs'!AR$17,'2a Aggregate costs'!AR52, '2a Aggregate costs'!AR90)*'3a Demand'!$C$9+'2a Aggregate costs'!AR$18)</f>
        <v>-</v>
      </c>
      <c r="AR27" s="106" t="str">
        <f>IF('2a Aggregate costs'!AS$15="-","-",SUM('2a Aggregate costs'!AS$15,'2a Aggregate costs'!AS$16,'2a Aggregate costs'!AS$17,'2a Aggregate costs'!AS52, '2a Aggregate costs'!AS90)*'3a Demand'!$C$9+'2a Aggregate costs'!AS$18)</f>
        <v>-</v>
      </c>
      <c r="AS27" s="106" t="str">
        <f>IF('2a Aggregate costs'!AT$15="-","-",SUM('2a Aggregate costs'!AT$15,'2a Aggregate costs'!AT$16,'2a Aggregate costs'!AT$17,'2a Aggregate costs'!AT52, '2a Aggregate costs'!AT90)*'3a Demand'!$C$9+'2a Aggregate costs'!AT$18)</f>
        <v>-</v>
      </c>
      <c r="AT27" s="106" t="str">
        <f>IF('2a Aggregate costs'!AU$15="-","-",SUM('2a Aggregate costs'!AU$15,'2a Aggregate costs'!AU$16,'2a Aggregate costs'!AU$17,'2a Aggregate costs'!AU52, '2a Aggregate costs'!AU90)*'3a Demand'!$C$9+'2a Aggregate costs'!AU$18)</f>
        <v>-</v>
      </c>
      <c r="AU27" s="106" t="str">
        <f>IF('2a Aggregate costs'!AV$15="-","-",SUM('2a Aggregate costs'!AV$15,'2a Aggregate costs'!AV$16,'2a Aggregate costs'!AV$17,'2a Aggregate costs'!AV52, '2a Aggregate costs'!AV90)*'3a Demand'!$C$9+'2a Aggregate costs'!AV$18)</f>
        <v>-</v>
      </c>
      <c r="AV27" s="106" t="str">
        <f>IF('2a Aggregate costs'!AW$15="-","-",SUM('2a Aggregate costs'!AW$15,'2a Aggregate costs'!AW$16,'2a Aggregate costs'!AW$17,'2a Aggregate costs'!AW52, '2a Aggregate costs'!AW90)*'3a Demand'!$C$9+'2a Aggregate costs'!AW$18)</f>
        <v>-</v>
      </c>
      <c r="AW27" s="106" t="str">
        <f>IF('2a Aggregate costs'!AX$15="-","-",SUM('2a Aggregate costs'!AX$15,'2a Aggregate costs'!AX$16,'2a Aggregate costs'!AX$17,'2a Aggregate costs'!AX52, '2a Aggregate costs'!AX90)*'3a Demand'!$C$9+'2a Aggregate costs'!AX$18)</f>
        <v>-</v>
      </c>
      <c r="AX27" s="106" t="str">
        <f>IF('2a Aggregate costs'!AY$15="-","-",SUM('2a Aggregate costs'!AY$15,'2a Aggregate costs'!AY$16,'2a Aggregate costs'!AY$17,'2a Aggregate costs'!AY52, '2a Aggregate costs'!AY90)*'3a Demand'!$C$9+'2a Aggregate costs'!AY$18)</f>
        <v>-</v>
      </c>
      <c r="AY27" s="106" t="str">
        <f>IF('2a Aggregate costs'!AZ$15="-","-",SUM('2a Aggregate costs'!AZ$15,'2a Aggregate costs'!AZ$16,'2a Aggregate costs'!AZ$17,'2a Aggregate costs'!AZ52, '2a Aggregate costs'!AZ90)*'3a Demand'!$C$9+'2a Aggregate costs'!AZ$18)</f>
        <v>-</v>
      </c>
      <c r="AZ27" s="106" t="str">
        <f>IF('2a Aggregate costs'!BA$15="-","-",SUM('2a Aggregate costs'!BA$15,'2a Aggregate costs'!BA$16,'2a Aggregate costs'!BA$17,'2a Aggregate costs'!BA52, '2a Aggregate costs'!BA90)*'3a Demand'!$C$9+'2a Aggregate costs'!BA$18)</f>
        <v>-</v>
      </c>
      <c r="BA27" s="106" t="str">
        <f>IF('2a Aggregate costs'!BB$15="-","-",SUM('2a Aggregate costs'!BB$15,'2a Aggregate costs'!BB$16,'2a Aggregate costs'!BB$17,'2a Aggregate costs'!BB52, '2a Aggregate costs'!BB90)*'3a Demand'!$C$9+'2a Aggregate costs'!BB$18)</f>
        <v>-</v>
      </c>
      <c r="BB27" s="106" t="str">
        <f>IF('2a Aggregate costs'!BC$15="-","-",SUM('2a Aggregate costs'!BC$15,'2a Aggregate costs'!BC$16,'2a Aggregate costs'!BC$17,'2a Aggregate costs'!BC52, '2a Aggregate costs'!BC90)*'3a Demand'!$C$9+'2a Aggregate costs'!BC$18)</f>
        <v>-</v>
      </c>
      <c r="BC27" s="106" t="str">
        <f>IF('2a Aggregate costs'!BD$15="-","-",SUM('2a Aggregate costs'!BD$15,'2a Aggregate costs'!BD$16,'2a Aggregate costs'!BD$17,'2a Aggregate costs'!BD52, '2a Aggregate costs'!BD90)*'3a Demand'!$C$9+'2a Aggregate costs'!BD$18)</f>
        <v>-</v>
      </c>
      <c r="BD27" s="106" t="str">
        <f>IF('2a Aggregate costs'!BE$15="-","-",SUM('2a Aggregate costs'!BE$15,'2a Aggregate costs'!BE$16,'2a Aggregate costs'!BE$17,'2a Aggregate costs'!BE52, '2a Aggregate costs'!BE90)*'3a Demand'!$C$9+'2a Aggregate costs'!BE$18)</f>
        <v>-</v>
      </c>
      <c r="BE27" s="106" t="str">
        <f>IF('2a Aggregate costs'!BF$15="-","-",SUM('2a Aggregate costs'!BF$15,'2a Aggregate costs'!BF$16,'2a Aggregate costs'!BF$17,'2a Aggregate costs'!BF52, '2a Aggregate costs'!BF90)*'3a Demand'!$C$9+'2a Aggregate costs'!BF$18)</f>
        <v>-</v>
      </c>
    </row>
    <row r="28" spans="1:57" ht="12.75" customHeight="1">
      <c r="A28" s="14"/>
      <c r="B28" s="358"/>
      <c r="C28" s="108" t="s">
        <v>258</v>
      </c>
      <c r="D28" s="332"/>
      <c r="E28" s="359"/>
      <c r="F28" s="28"/>
      <c r="G28" s="106">
        <f>IF('2a Aggregate costs'!H$15="-","-",SUM('2a Aggregate costs'!H$15,'2a Aggregate costs'!H$16,'2a Aggregate costs'!H$17,'2a Aggregate costs'!H53, '2a Aggregate costs'!H91)*'3a Demand'!$C$9+'2a Aggregate costs'!H$18)</f>
        <v>68.561535547115341</v>
      </c>
      <c r="H28" s="106">
        <f>IF('2a Aggregate costs'!I$15="-","-",SUM('2a Aggregate costs'!I$15,'2a Aggregate costs'!I$16,'2a Aggregate costs'!I$17,'2a Aggregate costs'!I53, '2a Aggregate costs'!I91)*'3a Demand'!$C$9+'2a Aggregate costs'!I$18)</f>
        <v>68.541356014491441</v>
      </c>
      <c r="I28" s="106">
        <f>IF('2a Aggregate costs'!J$15="-","-",SUM('2a Aggregate costs'!J$15,'2a Aggregate costs'!J$16,'2a Aggregate costs'!J$17,'2a Aggregate costs'!J53, '2a Aggregate costs'!J91)*'3a Demand'!$C$9+'2a Aggregate costs'!J$18)</f>
        <v>83.610526084658687</v>
      </c>
      <c r="J28" s="106">
        <f>IF('2a Aggregate costs'!K$15="-","-",SUM('2a Aggregate costs'!K$15,'2a Aggregate costs'!K$16,'2a Aggregate costs'!K$17,'2a Aggregate costs'!K53, '2a Aggregate costs'!K91)*'3a Demand'!$C$9+'2a Aggregate costs'!K$18)</f>
        <v>83.533501738419957</v>
      </c>
      <c r="K28" s="106">
        <f>IF('2a Aggregate costs'!L$15="-","-",SUM('2a Aggregate costs'!L$15,'2a Aggregate costs'!L$16,'2a Aggregate costs'!L$17,'2a Aggregate costs'!L53, '2a Aggregate costs'!L91)*'3a Demand'!$C$9+'2a Aggregate costs'!L$18)</f>
        <v>88.913467115883748</v>
      </c>
      <c r="L28" s="106">
        <f>IF('2a Aggregate costs'!M$15="-","-",SUM('2a Aggregate costs'!M$15,'2a Aggregate costs'!M$16,'2a Aggregate costs'!M$17,'2a Aggregate costs'!M53, '2a Aggregate costs'!M91)*'3a Demand'!$C$9+'2a Aggregate costs'!M$18)</f>
        <v>89.228300262933061</v>
      </c>
      <c r="M28" s="106">
        <f>IF('2a Aggregate costs'!N$15="-","-",SUM('2a Aggregate costs'!N$15,'2a Aggregate costs'!N$16,'2a Aggregate costs'!N$17,'2a Aggregate costs'!N53, '2a Aggregate costs'!N91)*'3a Demand'!$C$9+'2a Aggregate costs'!N$18)</f>
        <v>103.1975772857277</v>
      </c>
      <c r="N28" s="106">
        <f>IF('2a Aggregate costs'!O$15="-","-",SUM('2a Aggregate costs'!O$15,'2a Aggregate costs'!O$16,'2a Aggregate costs'!O$17,'2a Aggregate costs'!O53, '2a Aggregate costs'!O91)*'3a Demand'!$C$9+'2a Aggregate costs'!O$18)</f>
        <v>103.26692366239108</v>
      </c>
      <c r="O28" s="84"/>
      <c r="P28" s="106">
        <f>IF('2a Aggregate costs'!Q$15="-","-",SUM('2a Aggregate costs'!Q$15,'2a Aggregate costs'!Q$16,'2a Aggregate costs'!Q$17,'2a Aggregate costs'!Q53, '2a Aggregate costs'!Q91)*'3a Demand'!$C$9+'2a Aggregate costs'!Q$18)</f>
        <v>103.26692366239108</v>
      </c>
      <c r="Q28" s="106">
        <f>IF('2a Aggregate costs'!R$15="-","-",SUM('2a Aggregate costs'!R$15,'2a Aggregate costs'!R$16,'2a Aggregate costs'!R$17,'2a Aggregate costs'!R53, '2a Aggregate costs'!R91)*'3a Demand'!$C$9+'2a Aggregate costs'!R$18)</f>
        <v>110.39865962258104</v>
      </c>
      <c r="R28" s="106">
        <f>IF('2a Aggregate costs'!S$15="-","-",SUM('2a Aggregate costs'!S$15,'2a Aggregate costs'!S$16,'2a Aggregate costs'!S$17,'2a Aggregate costs'!S53, '2a Aggregate costs'!S91)*'3a Demand'!$C$9+'2a Aggregate costs'!S$18)</f>
        <v>111.70578352345682</v>
      </c>
      <c r="S28" s="106">
        <f>IF('2a Aggregate costs'!T$15="-","-",SUM('2a Aggregate costs'!T$15,'2a Aggregate costs'!T$16,'2a Aggregate costs'!T$17,'2a Aggregate costs'!T53, '2a Aggregate costs'!T91)*'3a Demand'!$C$9+'2a Aggregate costs'!T$18)</f>
        <v>114.90052002495398</v>
      </c>
      <c r="T28" s="106">
        <f>IF('2a Aggregate costs'!U$15="-","-",SUM('2a Aggregate costs'!U$15,'2a Aggregate costs'!U$16,'2a Aggregate costs'!U$17,'2a Aggregate costs'!U53, '2a Aggregate costs'!U91)*'3a Demand'!$C$9+'2a Aggregate costs'!U$18)</f>
        <v>114.42647410138612</v>
      </c>
      <c r="U28" s="106">
        <f>IF('2a Aggregate costs'!V$15="-","-",SUM('2a Aggregate costs'!V$15,'2a Aggregate costs'!V$16,'2a Aggregate costs'!V$17,'2a Aggregate costs'!V53, '2a Aggregate costs'!V91)*'3a Demand'!$C$9+'2a Aggregate costs'!V$18)</f>
        <v>121.06777152784824</v>
      </c>
      <c r="V28" s="106">
        <f>IF('2a Aggregate costs'!W$15="-","-",SUM('2a Aggregate costs'!W$15,'2a Aggregate costs'!W$16,'2a Aggregate costs'!W$17,'2a Aggregate costs'!W53, '2a Aggregate costs'!W91)*'3a Demand'!$C$9+'2a Aggregate costs'!W$18)</f>
        <v>120.48357221108611</v>
      </c>
      <c r="W28" s="106">
        <f>IF('2a Aggregate costs'!X$15="-","-",SUM('2a Aggregate costs'!X$15,'2a Aggregate costs'!X$16,'2a Aggregate costs'!X$17,'2a Aggregate costs'!X53, '2a Aggregate costs'!X91)*'3a Demand'!$C$9+'2a Aggregate costs'!X$18)</f>
        <v>126.59301454762269</v>
      </c>
      <c r="X28" s="84"/>
      <c r="Y28" s="106">
        <f>IF('2a Aggregate costs'!Z$15="-","-",SUM('2a Aggregate costs'!Z$15,'2a Aggregate costs'!Z$16,'2a Aggregate costs'!Z$17,'2a Aggregate costs'!Z53, '2a Aggregate costs'!Z91)*'3a Demand'!$C$9+'2a Aggregate costs'!Z$18)</f>
        <v>125.51105855929146</v>
      </c>
      <c r="Z28" s="106">
        <f>IF('2a Aggregate costs'!AA$15="-","-",SUM('2a Aggregate costs'!AA$15,'2a Aggregate costs'!AA$16,'2a Aggregate costs'!AA$17,'2a Aggregate costs'!AA53, '2a Aggregate costs'!AA91)*'3a Demand'!$C$9+'2a Aggregate costs'!AA$18)</f>
        <v>125.51105855929146</v>
      </c>
      <c r="AA28" s="106">
        <f>IF('2a Aggregate costs'!AB$15="-","-",SUM('2a Aggregate costs'!AB$15,'2a Aggregate costs'!AB$16,'2a Aggregate costs'!AB$17,'2a Aggregate costs'!AB53, '2a Aggregate costs'!AB91)*'3a Demand'!$C$9+'2a Aggregate costs'!AB$18)</f>
        <v>139.73493733164406</v>
      </c>
      <c r="AB28" s="106">
        <f>IF('2a Aggregate costs'!AC$15="-","-",SUM('2a Aggregate costs'!AC$15,'2a Aggregate costs'!AC$16,'2a Aggregate costs'!AC$17,'2a Aggregate costs'!AC53, '2a Aggregate costs'!AC91)*'3a Demand'!$C$9+'2a Aggregate costs'!AC$18)</f>
        <v>139.73493733164406</v>
      </c>
      <c r="AC28" s="106">
        <f>IF('2a Aggregate costs'!AD$15="-","-",SUM('2a Aggregate costs'!AD$15,'2a Aggregate costs'!AD$16,'2a Aggregate costs'!AD$17,'2a Aggregate costs'!AD53, '2a Aggregate costs'!AD91)*'3a Demand'!$C$9+'2a Aggregate costs'!AD$18)</f>
        <v>141.40937514983133</v>
      </c>
      <c r="AD28" s="106">
        <f>IF('2a Aggregate costs'!AE$15="-","-",SUM('2a Aggregate costs'!AE$15,'2a Aggregate costs'!AE$16,'2a Aggregate costs'!AE$17,'2a Aggregate costs'!AE53, '2a Aggregate costs'!AE91)*'3a Demand'!$C$9+'2a Aggregate costs'!AE$18)</f>
        <v>141.40937514983133</v>
      </c>
      <c r="AE28" s="106">
        <f>IF('2a Aggregate costs'!AF$15="-","-",SUM('2a Aggregate costs'!AF$15,'2a Aggregate costs'!AF$16,'2a Aggregate costs'!AF$17,'2a Aggregate costs'!AF53, '2a Aggregate costs'!AF91)*'3a Demand'!$C$9+'2a Aggregate costs'!AF$18)</f>
        <v>161.63297797400338</v>
      </c>
      <c r="AF28" s="106">
        <f>IF('2a Aggregate costs'!AG$15="-","-",SUM('2a Aggregate costs'!AG$15,'2a Aggregate costs'!AG$16,'2a Aggregate costs'!AG$17,'2a Aggregate costs'!AG53, '2a Aggregate costs'!AG91)*'3a Demand'!$C$9+'2a Aggregate costs'!AG$18)</f>
        <v>161.63297797400338</v>
      </c>
      <c r="AG28" s="106">
        <f>IF('2a Aggregate costs'!AH$15="-","-",SUM('2a Aggregate costs'!AH$15,'2a Aggregate costs'!AH$16,'2a Aggregate costs'!AH$17,'2a Aggregate costs'!AH53, '2a Aggregate costs'!AH91)*'3a Demand'!$C$9+'2a Aggregate costs'!AH$18)</f>
        <v>160.47923285375899</v>
      </c>
      <c r="AH28" s="106">
        <f>IF('2a Aggregate costs'!AI$15="-","-",SUM('2a Aggregate costs'!AI$15,'2a Aggregate costs'!AI$16,'2a Aggregate costs'!AI$17,'2a Aggregate costs'!AI53, '2a Aggregate costs'!AI91)*'3a Demand'!$C$9+'2a Aggregate costs'!AI$18)</f>
        <v>160.47923285375899</v>
      </c>
      <c r="AI28" s="106">
        <f>IF('2a Aggregate costs'!AJ$15="-","-",SUM('2a Aggregate costs'!AJ$15,'2a Aggregate costs'!AJ$16,'2a Aggregate costs'!AJ$17,'2a Aggregate costs'!AJ53, '2a Aggregate costs'!AJ91)*'3a Demand'!$C$9+'2a Aggregate costs'!AJ$18)</f>
        <v>168.34719194763008</v>
      </c>
      <c r="AJ28" s="106">
        <f>IF('2a Aggregate costs'!AK$15="-","-",SUM('2a Aggregate costs'!AK$15,'2a Aggregate costs'!AK$16,'2a Aggregate costs'!AK$17,'2a Aggregate costs'!AK53, '2a Aggregate costs'!AK91)*'3a Demand'!$C$9+'2a Aggregate costs'!AK$18)</f>
        <v>168.34719194763008</v>
      </c>
      <c r="AK28" s="106">
        <f>IF('2a Aggregate costs'!AL$15="-","-",SUM('2a Aggregate costs'!AL$15,'2a Aggregate costs'!AL$16,'2a Aggregate costs'!AL$17,'2a Aggregate costs'!AL53, '2a Aggregate costs'!AL91)*'3a Demand'!$C$9+'2a Aggregate costs'!AL$18)</f>
        <v>176.21348813878589</v>
      </c>
      <c r="AL28" s="106" t="str">
        <f>IF('2a Aggregate costs'!AM$15="-","-",SUM('2a Aggregate costs'!AM$15,'2a Aggregate costs'!AM$16,'2a Aggregate costs'!AM$17,'2a Aggregate costs'!AM53, '2a Aggregate costs'!AM91)*'3a Demand'!$C$9+'2a Aggregate costs'!AM$18)</f>
        <v>-</v>
      </c>
      <c r="AM28" s="106" t="str">
        <f>IF('2a Aggregate costs'!AN$15="-","-",SUM('2a Aggregate costs'!AN$15,'2a Aggregate costs'!AN$16,'2a Aggregate costs'!AN$17,'2a Aggregate costs'!AN53, '2a Aggregate costs'!AN91)*'3a Demand'!$C$9+'2a Aggregate costs'!AN$18)</f>
        <v>-</v>
      </c>
      <c r="AN28" s="106" t="str">
        <f>IF('2a Aggregate costs'!AO$15="-","-",SUM('2a Aggregate costs'!AO$15,'2a Aggregate costs'!AO$16,'2a Aggregate costs'!AO$17,'2a Aggregate costs'!AO53, '2a Aggregate costs'!AO91)*'3a Demand'!$C$9+'2a Aggregate costs'!AO$18)</f>
        <v>-</v>
      </c>
      <c r="AO28" s="106" t="str">
        <f>IF('2a Aggregate costs'!AP$15="-","-",SUM('2a Aggregate costs'!AP$15,'2a Aggregate costs'!AP$16,'2a Aggregate costs'!AP$17,'2a Aggregate costs'!AP53, '2a Aggregate costs'!AP91)*'3a Demand'!$C$9+'2a Aggregate costs'!AP$18)</f>
        <v>-</v>
      </c>
      <c r="AP28" s="106" t="str">
        <f>IF('2a Aggregate costs'!AQ$15="-","-",SUM('2a Aggregate costs'!AQ$15,'2a Aggregate costs'!AQ$16,'2a Aggregate costs'!AQ$17,'2a Aggregate costs'!AQ53, '2a Aggregate costs'!AQ91)*'3a Demand'!$C$9+'2a Aggregate costs'!AQ$18)</f>
        <v>-</v>
      </c>
      <c r="AQ28" s="106" t="str">
        <f>IF('2a Aggregate costs'!AR$15="-","-",SUM('2a Aggregate costs'!AR$15,'2a Aggregate costs'!AR$16,'2a Aggregate costs'!AR$17,'2a Aggregate costs'!AR53, '2a Aggregate costs'!AR91)*'3a Demand'!$C$9+'2a Aggregate costs'!AR$18)</f>
        <v>-</v>
      </c>
      <c r="AR28" s="106" t="str">
        <f>IF('2a Aggregate costs'!AS$15="-","-",SUM('2a Aggregate costs'!AS$15,'2a Aggregate costs'!AS$16,'2a Aggregate costs'!AS$17,'2a Aggregate costs'!AS53, '2a Aggregate costs'!AS91)*'3a Demand'!$C$9+'2a Aggregate costs'!AS$18)</f>
        <v>-</v>
      </c>
      <c r="AS28" s="106" t="str">
        <f>IF('2a Aggregate costs'!AT$15="-","-",SUM('2a Aggregate costs'!AT$15,'2a Aggregate costs'!AT$16,'2a Aggregate costs'!AT$17,'2a Aggregate costs'!AT53, '2a Aggregate costs'!AT91)*'3a Demand'!$C$9+'2a Aggregate costs'!AT$18)</f>
        <v>-</v>
      </c>
      <c r="AT28" s="106" t="str">
        <f>IF('2a Aggregate costs'!AU$15="-","-",SUM('2a Aggregate costs'!AU$15,'2a Aggregate costs'!AU$16,'2a Aggregate costs'!AU$17,'2a Aggregate costs'!AU53, '2a Aggregate costs'!AU91)*'3a Demand'!$C$9+'2a Aggregate costs'!AU$18)</f>
        <v>-</v>
      </c>
      <c r="AU28" s="106" t="str">
        <f>IF('2a Aggregate costs'!AV$15="-","-",SUM('2a Aggregate costs'!AV$15,'2a Aggregate costs'!AV$16,'2a Aggregate costs'!AV$17,'2a Aggregate costs'!AV53, '2a Aggregate costs'!AV91)*'3a Demand'!$C$9+'2a Aggregate costs'!AV$18)</f>
        <v>-</v>
      </c>
      <c r="AV28" s="106" t="str">
        <f>IF('2a Aggregate costs'!AW$15="-","-",SUM('2a Aggregate costs'!AW$15,'2a Aggregate costs'!AW$16,'2a Aggregate costs'!AW$17,'2a Aggregate costs'!AW53, '2a Aggregate costs'!AW91)*'3a Demand'!$C$9+'2a Aggregate costs'!AW$18)</f>
        <v>-</v>
      </c>
      <c r="AW28" s="106" t="str">
        <f>IF('2a Aggregate costs'!AX$15="-","-",SUM('2a Aggregate costs'!AX$15,'2a Aggregate costs'!AX$16,'2a Aggregate costs'!AX$17,'2a Aggregate costs'!AX53, '2a Aggregate costs'!AX91)*'3a Demand'!$C$9+'2a Aggregate costs'!AX$18)</f>
        <v>-</v>
      </c>
      <c r="AX28" s="106" t="str">
        <f>IF('2a Aggregate costs'!AY$15="-","-",SUM('2a Aggregate costs'!AY$15,'2a Aggregate costs'!AY$16,'2a Aggregate costs'!AY$17,'2a Aggregate costs'!AY53, '2a Aggregate costs'!AY91)*'3a Demand'!$C$9+'2a Aggregate costs'!AY$18)</f>
        <v>-</v>
      </c>
      <c r="AY28" s="106" t="str">
        <f>IF('2a Aggregate costs'!AZ$15="-","-",SUM('2a Aggregate costs'!AZ$15,'2a Aggregate costs'!AZ$16,'2a Aggregate costs'!AZ$17,'2a Aggregate costs'!AZ53, '2a Aggregate costs'!AZ91)*'3a Demand'!$C$9+'2a Aggregate costs'!AZ$18)</f>
        <v>-</v>
      </c>
      <c r="AZ28" s="106" t="str">
        <f>IF('2a Aggregate costs'!BA$15="-","-",SUM('2a Aggregate costs'!BA$15,'2a Aggregate costs'!BA$16,'2a Aggregate costs'!BA$17,'2a Aggregate costs'!BA53, '2a Aggregate costs'!BA91)*'3a Demand'!$C$9+'2a Aggregate costs'!BA$18)</f>
        <v>-</v>
      </c>
      <c r="BA28" s="106" t="str">
        <f>IF('2a Aggregate costs'!BB$15="-","-",SUM('2a Aggregate costs'!BB$15,'2a Aggregate costs'!BB$16,'2a Aggregate costs'!BB$17,'2a Aggregate costs'!BB53, '2a Aggregate costs'!BB91)*'3a Demand'!$C$9+'2a Aggregate costs'!BB$18)</f>
        <v>-</v>
      </c>
      <c r="BB28" s="106" t="str">
        <f>IF('2a Aggregate costs'!BC$15="-","-",SUM('2a Aggregate costs'!BC$15,'2a Aggregate costs'!BC$16,'2a Aggregate costs'!BC$17,'2a Aggregate costs'!BC53, '2a Aggregate costs'!BC91)*'3a Demand'!$C$9+'2a Aggregate costs'!BC$18)</f>
        <v>-</v>
      </c>
      <c r="BC28" s="106" t="str">
        <f>IF('2a Aggregate costs'!BD$15="-","-",SUM('2a Aggregate costs'!BD$15,'2a Aggregate costs'!BD$16,'2a Aggregate costs'!BD$17,'2a Aggregate costs'!BD53, '2a Aggregate costs'!BD91)*'3a Demand'!$C$9+'2a Aggregate costs'!BD$18)</f>
        <v>-</v>
      </c>
      <c r="BD28" s="106" t="str">
        <f>IF('2a Aggregate costs'!BE$15="-","-",SUM('2a Aggregate costs'!BE$15,'2a Aggregate costs'!BE$16,'2a Aggregate costs'!BE$17,'2a Aggregate costs'!BE53, '2a Aggregate costs'!BE91)*'3a Demand'!$C$9+'2a Aggregate costs'!BE$18)</f>
        <v>-</v>
      </c>
      <c r="BE28" s="106" t="str">
        <f>IF('2a Aggregate costs'!BF$15="-","-",SUM('2a Aggregate costs'!BF$15,'2a Aggregate costs'!BF$16,'2a Aggregate costs'!BF$17,'2a Aggregate costs'!BF53, '2a Aggregate costs'!BF91)*'3a Demand'!$C$9+'2a Aggregate costs'!BF$18)</f>
        <v>-</v>
      </c>
    </row>
    <row r="29" spans="1:57" ht="12.75" customHeight="1">
      <c r="A29" s="14"/>
      <c r="B29" s="337" t="s">
        <v>259</v>
      </c>
      <c r="C29" s="108" t="s">
        <v>244</v>
      </c>
      <c r="D29" s="332"/>
      <c r="E29" s="359"/>
      <c r="F29" s="28"/>
      <c r="G29" s="106">
        <f>IF('2a Aggregate costs'!H$21="-","-",SUM('2a Aggregate costs'!H$21,'2a Aggregate costs'!H$22,'2a Aggregate costs'!H$23,'2a Aggregate costs'!H54, '2a Aggregate costs'!H92)*'3a Demand'!$C$10+'2a Aggregate costs'!H$24)</f>
        <v>90.567117574535118</v>
      </c>
      <c r="H29" s="106">
        <f>IF('2a Aggregate costs'!I$21="-","-",SUM('2a Aggregate costs'!I$21,'2a Aggregate costs'!I$22,'2a Aggregate costs'!I$23,'2a Aggregate costs'!I54, '2a Aggregate costs'!I92)*'3a Demand'!$C$10+'2a Aggregate costs'!I$24)</f>
        <v>90.539715227948449</v>
      </c>
      <c r="I29" s="106">
        <f>IF('2a Aggregate costs'!J$21="-","-",SUM('2a Aggregate costs'!J$21,'2a Aggregate costs'!J$22,'2a Aggregate costs'!J$23,'2a Aggregate costs'!J54, '2a Aggregate costs'!J92)*'3a Demand'!$C$10+'2a Aggregate costs'!J$24)</f>
        <v>110.93375524613953</v>
      </c>
      <c r="J29" s="106">
        <f>IF('2a Aggregate costs'!K$21="-","-",SUM('2a Aggregate costs'!K$21,'2a Aggregate costs'!K$22,'2a Aggregate costs'!K$23,'2a Aggregate costs'!K54, '2a Aggregate costs'!K92)*'3a Demand'!$C$10+'2a Aggregate costs'!K$24)</f>
        <v>110.82956935883448</v>
      </c>
      <c r="K29" s="106">
        <f>IF('2a Aggregate costs'!L$21="-","-",SUM('2a Aggregate costs'!L$21,'2a Aggregate costs'!L$22,'2a Aggregate costs'!L$23,'2a Aggregate costs'!L54, '2a Aggregate costs'!L92)*'3a Demand'!$C$10+'2a Aggregate costs'!L$24)</f>
        <v>118.09032386370301</v>
      </c>
      <c r="L29" s="106">
        <f>IF('2a Aggregate costs'!M$21="-","-",SUM('2a Aggregate costs'!M$21,'2a Aggregate costs'!M$22,'2a Aggregate costs'!M$23,'2a Aggregate costs'!M54, '2a Aggregate costs'!M92)*'3a Demand'!$C$10+'2a Aggregate costs'!M$24)</f>
        <v>118.51679614989217</v>
      </c>
      <c r="M29" s="106">
        <f>IF('2a Aggregate costs'!N$21="-","-",SUM('2a Aggregate costs'!N$21,'2a Aggregate costs'!N$22,'2a Aggregate costs'!N$23,'2a Aggregate costs'!N54, '2a Aggregate costs'!N92)*'3a Demand'!$C$10+'2a Aggregate costs'!N$24)</f>
        <v>137.28103747432181</v>
      </c>
      <c r="N29" s="106">
        <f>IF('2a Aggregate costs'!O$21="-","-",SUM('2a Aggregate costs'!O$21,'2a Aggregate costs'!O$22,'2a Aggregate costs'!O$23,'2a Aggregate costs'!O54, '2a Aggregate costs'!O92)*'3a Demand'!$C$10+'2a Aggregate costs'!O$24)</f>
        <v>137.37474822713054</v>
      </c>
      <c r="O29" s="84"/>
      <c r="P29" s="106">
        <f>IF('2a Aggregate costs'!Q$21="-","-",SUM('2a Aggregate costs'!Q$21,'2a Aggregate costs'!Q$22,'2a Aggregate costs'!Q$23,'2a Aggregate costs'!Q54, '2a Aggregate costs'!Q92)*'3a Demand'!$C$10+'2a Aggregate costs'!Q$24)</f>
        <v>137.37474822713054</v>
      </c>
      <c r="Q29" s="106">
        <f>IF('2a Aggregate costs'!R$21="-","-",SUM('2a Aggregate costs'!R$21,'2a Aggregate costs'!R$22,'2a Aggregate costs'!R$23,'2a Aggregate costs'!R54, '2a Aggregate costs'!R92)*'3a Demand'!$C$10+'2a Aggregate costs'!R$24)</f>
        <v>146.98247069035597</v>
      </c>
      <c r="R29" s="106">
        <f>IF('2a Aggregate costs'!S$21="-","-",SUM('2a Aggregate costs'!S$21,'2a Aggregate costs'!S$22,'2a Aggregate costs'!S$23,'2a Aggregate costs'!S54, '2a Aggregate costs'!S92)*'3a Demand'!$C$10+'2a Aggregate costs'!S$24)</f>
        <v>148.78953098726072</v>
      </c>
      <c r="S29" s="106">
        <f>IF('2a Aggregate costs'!T$21="-","-",SUM('2a Aggregate costs'!T$21,'2a Aggregate costs'!T$22,'2a Aggregate costs'!T$23,'2a Aggregate costs'!T54, '2a Aggregate costs'!T92)*'3a Demand'!$C$10+'2a Aggregate costs'!T$24)</f>
        <v>153.05757283847046</v>
      </c>
      <c r="T29" s="106">
        <f>IF('2a Aggregate costs'!U$21="-","-",SUM('2a Aggregate costs'!U$21,'2a Aggregate costs'!U$22,'2a Aggregate costs'!U$23,'2a Aggregate costs'!U54, '2a Aggregate costs'!U92)*'3a Demand'!$C$10+'2a Aggregate costs'!U$24)</f>
        <v>152.51322827949241</v>
      </c>
      <c r="U29" s="106">
        <f>IF('2a Aggregate costs'!V$21="-","-",SUM('2a Aggregate costs'!V$21,'2a Aggregate costs'!V$22,'2a Aggregate costs'!V$23,'2a Aggregate costs'!V54, '2a Aggregate costs'!V92)*'3a Demand'!$C$10+'2a Aggregate costs'!V$24)</f>
        <v>161.48084871216054</v>
      </c>
      <c r="V29" s="106">
        <f>IF('2a Aggregate costs'!W$21="-","-",SUM('2a Aggregate costs'!W$21,'2a Aggregate costs'!W$22,'2a Aggregate costs'!W$23,'2a Aggregate costs'!W54, '2a Aggregate costs'!W92)*'3a Demand'!$C$10+'2a Aggregate costs'!W$24)</f>
        <v>160.72410222778456</v>
      </c>
      <c r="W29" s="106">
        <f>IF('2a Aggregate costs'!X$21="-","-",SUM('2a Aggregate costs'!X$21,'2a Aggregate costs'!X$22,'2a Aggregate costs'!X$23,'2a Aggregate costs'!X54, '2a Aggregate costs'!X92)*'3a Demand'!$C$10+'2a Aggregate costs'!X$24)</f>
        <v>168.0685826419278</v>
      </c>
      <c r="X29" s="84"/>
      <c r="Y29" s="106">
        <f>IF('2a Aggregate costs'!Z$21="-","-",SUM('2a Aggregate costs'!Z$21,'2a Aggregate costs'!Z$22,'2a Aggregate costs'!Z$23,'2a Aggregate costs'!Z54, '2a Aggregate costs'!Z92)*'3a Demand'!$C$10+'2a Aggregate costs'!Z$24)</f>
        <v>166.4986566806993</v>
      </c>
      <c r="Z29" s="106">
        <f>IF('2a Aggregate costs'!AA$21="-","-",SUM('2a Aggregate costs'!AA$21,'2a Aggregate costs'!AA$22,'2a Aggregate costs'!AA$23,'2a Aggregate costs'!AA54, '2a Aggregate costs'!AA92)*'3a Demand'!$C$10+'2a Aggregate costs'!AA$24)</f>
        <v>166.4986566806993</v>
      </c>
      <c r="AA29" s="106">
        <f>IF('2a Aggregate costs'!AB$21="-","-",SUM('2a Aggregate costs'!AB$21,'2a Aggregate costs'!AB$22,'2a Aggregate costs'!AB$23,'2a Aggregate costs'!AB54, '2a Aggregate costs'!AB92)*'3a Demand'!$C$10+'2a Aggregate costs'!AB$24)</f>
        <v>185.65371798796323</v>
      </c>
      <c r="AB29" s="106">
        <f>IF('2a Aggregate costs'!AC$21="-","-",SUM('2a Aggregate costs'!AC$21,'2a Aggregate costs'!AC$22,'2a Aggregate costs'!AC$23,'2a Aggregate costs'!AC54, '2a Aggregate costs'!AC92)*'3a Demand'!$C$10+'2a Aggregate costs'!AC$24)</f>
        <v>185.65371798796323</v>
      </c>
      <c r="AC29" s="106">
        <f>IF('2a Aggregate costs'!AD$21="-","-",SUM('2a Aggregate costs'!AD$21,'2a Aggregate costs'!AD$22,'2a Aggregate costs'!AD$23,'2a Aggregate costs'!AD54, '2a Aggregate costs'!AD92)*'3a Demand'!$C$10+'2a Aggregate costs'!AD$24)</f>
        <v>187.92345902355325</v>
      </c>
      <c r="AD29" s="106">
        <f>IF('2a Aggregate costs'!AE$21="-","-",SUM('2a Aggregate costs'!AE$21,'2a Aggregate costs'!AE$22,'2a Aggregate costs'!AE$23,'2a Aggregate costs'!AE54, '2a Aggregate costs'!AE92)*'3a Demand'!$C$10+'2a Aggregate costs'!AE$24)</f>
        <v>187.92345902355325</v>
      </c>
      <c r="AE29" s="106">
        <f>IF('2a Aggregate costs'!AF$21="-","-",SUM('2a Aggregate costs'!AF$21,'2a Aggregate costs'!AF$22,'2a Aggregate costs'!AF$23,'2a Aggregate costs'!AF54, '2a Aggregate costs'!AF92)*'3a Demand'!$C$10+'2a Aggregate costs'!AF$24)</f>
        <v>215.11200985901718</v>
      </c>
      <c r="AF29" s="106">
        <f>IF('2a Aggregate costs'!AG$21="-","-",SUM('2a Aggregate costs'!AG$21,'2a Aggregate costs'!AG$22,'2a Aggregate costs'!AG$23,'2a Aggregate costs'!AG54, '2a Aggregate costs'!AG92)*'3a Demand'!$C$10+'2a Aggregate costs'!AG$24)</f>
        <v>215.11200985901718</v>
      </c>
      <c r="AG29" s="106">
        <f>IF('2a Aggregate costs'!AH$21="-","-",SUM('2a Aggregate costs'!AH$21,'2a Aggregate costs'!AH$22,'2a Aggregate costs'!AH$23,'2a Aggregate costs'!AH54, '2a Aggregate costs'!AH92)*'3a Demand'!$C$10+'2a Aggregate costs'!AH$24)</f>
        <v>213.5486878786254</v>
      </c>
      <c r="AH29" s="106">
        <f>IF('2a Aggregate costs'!AI$21="-","-",SUM('2a Aggregate costs'!AI$21,'2a Aggregate costs'!AI$22,'2a Aggregate costs'!AI$23,'2a Aggregate costs'!AI54, '2a Aggregate costs'!AI92)*'3a Demand'!$C$10+'2a Aggregate costs'!AI$24)</f>
        <v>213.5486878786254</v>
      </c>
      <c r="AI29" s="106">
        <f>IF('2a Aggregate costs'!AJ$21="-","-",SUM('2a Aggregate costs'!AJ$21,'2a Aggregate costs'!AJ$22,'2a Aggregate costs'!AJ$23,'2a Aggregate costs'!AJ54, '2a Aggregate costs'!AJ92)*'3a Demand'!$C$10+'2a Aggregate costs'!AJ$24)</f>
        <v>224.5855323956273</v>
      </c>
      <c r="AJ29" s="106">
        <f>IF('2a Aggregate costs'!AK$21="-","-",SUM('2a Aggregate costs'!AK$21,'2a Aggregate costs'!AK$22,'2a Aggregate costs'!AK$23,'2a Aggregate costs'!AK54, '2a Aggregate costs'!AK92)*'3a Demand'!$C$10+'2a Aggregate costs'!AK$24)</f>
        <v>224.5855323956273</v>
      </c>
      <c r="AK29" s="106">
        <f>IF('2a Aggregate costs'!AL$21="-","-",SUM('2a Aggregate costs'!AL$21,'2a Aggregate costs'!AL$22,'2a Aggregate costs'!AL$23,'2a Aggregate costs'!AL54, '2a Aggregate costs'!AL92)*'3a Demand'!$C$10+'2a Aggregate costs'!AL$24)</f>
        <v>231.99474748449856</v>
      </c>
      <c r="AL29" s="106" t="str">
        <f>IF('2a Aggregate costs'!AM$21="-","-",SUM('2a Aggregate costs'!AM$21,'2a Aggregate costs'!AM$22,'2a Aggregate costs'!AM$23,'2a Aggregate costs'!AM54, '2a Aggregate costs'!AM92)*'3a Demand'!$C$10+'2a Aggregate costs'!AM$24)</f>
        <v>-</v>
      </c>
      <c r="AM29" s="106" t="str">
        <f>IF('2a Aggregate costs'!AN$21="-","-",SUM('2a Aggregate costs'!AN$21,'2a Aggregate costs'!AN$22,'2a Aggregate costs'!AN$23,'2a Aggregate costs'!AN54, '2a Aggregate costs'!AN92)*'3a Demand'!$C$10+'2a Aggregate costs'!AN$24)</f>
        <v>-</v>
      </c>
      <c r="AN29" s="106" t="str">
        <f>IF('2a Aggregate costs'!AO$21="-","-",SUM('2a Aggregate costs'!AO$21,'2a Aggregate costs'!AO$22,'2a Aggregate costs'!AO$23,'2a Aggregate costs'!AO54, '2a Aggregate costs'!AO92)*'3a Demand'!$C$10+'2a Aggregate costs'!AO$24)</f>
        <v>-</v>
      </c>
      <c r="AO29" s="106" t="str">
        <f>IF('2a Aggregate costs'!AP$21="-","-",SUM('2a Aggregate costs'!AP$21,'2a Aggregate costs'!AP$22,'2a Aggregate costs'!AP$23,'2a Aggregate costs'!AP54, '2a Aggregate costs'!AP92)*'3a Demand'!$C$10+'2a Aggregate costs'!AP$24)</f>
        <v>-</v>
      </c>
      <c r="AP29" s="106" t="str">
        <f>IF('2a Aggregate costs'!AQ$21="-","-",SUM('2a Aggregate costs'!AQ$21,'2a Aggregate costs'!AQ$22,'2a Aggregate costs'!AQ$23,'2a Aggregate costs'!AQ54, '2a Aggregate costs'!AQ92)*'3a Demand'!$C$10+'2a Aggregate costs'!AQ$24)</f>
        <v>-</v>
      </c>
      <c r="AQ29" s="106" t="str">
        <f>IF('2a Aggregate costs'!AR$21="-","-",SUM('2a Aggregate costs'!AR$21,'2a Aggregate costs'!AR$22,'2a Aggregate costs'!AR$23,'2a Aggregate costs'!AR54, '2a Aggregate costs'!AR92)*'3a Demand'!$C$10+'2a Aggregate costs'!AR$24)</f>
        <v>-</v>
      </c>
      <c r="AR29" s="106" t="str">
        <f>IF('2a Aggregate costs'!AS$21="-","-",SUM('2a Aggregate costs'!AS$21,'2a Aggregate costs'!AS$22,'2a Aggregate costs'!AS$23,'2a Aggregate costs'!AS54, '2a Aggregate costs'!AS92)*'3a Demand'!$C$10+'2a Aggregate costs'!AS$24)</f>
        <v>-</v>
      </c>
      <c r="AS29" s="106" t="str">
        <f>IF('2a Aggregate costs'!AT$21="-","-",SUM('2a Aggregate costs'!AT$21,'2a Aggregate costs'!AT$22,'2a Aggregate costs'!AT$23,'2a Aggregate costs'!AT54, '2a Aggregate costs'!AT92)*'3a Demand'!$C$10+'2a Aggregate costs'!AT$24)</f>
        <v>-</v>
      </c>
      <c r="AT29" s="106" t="str">
        <f>IF('2a Aggregate costs'!AU$21="-","-",SUM('2a Aggregate costs'!AU$21,'2a Aggregate costs'!AU$22,'2a Aggregate costs'!AU$23,'2a Aggregate costs'!AU54, '2a Aggregate costs'!AU92)*'3a Demand'!$C$10+'2a Aggregate costs'!AU$24)</f>
        <v>-</v>
      </c>
      <c r="AU29" s="106" t="str">
        <f>IF('2a Aggregate costs'!AV$21="-","-",SUM('2a Aggregate costs'!AV$21,'2a Aggregate costs'!AV$22,'2a Aggregate costs'!AV$23,'2a Aggregate costs'!AV54, '2a Aggregate costs'!AV92)*'3a Demand'!$C$10+'2a Aggregate costs'!AV$24)</f>
        <v>-</v>
      </c>
      <c r="AV29" s="106" t="str">
        <f>IF('2a Aggregate costs'!AW$21="-","-",SUM('2a Aggregate costs'!AW$21,'2a Aggregate costs'!AW$22,'2a Aggregate costs'!AW$23,'2a Aggregate costs'!AW54, '2a Aggregate costs'!AW92)*'3a Demand'!$C$10+'2a Aggregate costs'!AW$24)</f>
        <v>-</v>
      </c>
      <c r="AW29" s="106" t="str">
        <f>IF('2a Aggregate costs'!AX$21="-","-",SUM('2a Aggregate costs'!AX$21,'2a Aggregate costs'!AX$22,'2a Aggregate costs'!AX$23,'2a Aggregate costs'!AX54, '2a Aggregate costs'!AX92)*'3a Demand'!$C$10+'2a Aggregate costs'!AX$24)</f>
        <v>-</v>
      </c>
      <c r="AX29" s="106" t="str">
        <f>IF('2a Aggregate costs'!AY$21="-","-",SUM('2a Aggregate costs'!AY$21,'2a Aggregate costs'!AY$22,'2a Aggregate costs'!AY$23,'2a Aggregate costs'!AY54, '2a Aggregate costs'!AY92)*'3a Demand'!$C$10+'2a Aggregate costs'!AY$24)</f>
        <v>-</v>
      </c>
      <c r="AY29" s="106" t="str">
        <f>IF('2a Aggregate costs'!AZ$21="-","-",SUM('2a Aggregate costs'!AZ$21,'2a Aggregate costs'!AZ$22,'2a Aggregate costs'!AZ$23,'2a Aggregate costs'!AZ54, '2a Aggregate costs'!AZ92)*'3a Demand'!$C$10+'2a Aggregate costs'!AZ$24)</f>
        <v>-</v>
      </c>
      <c r="AZ29" s="106" t="str">
        <f>IF('2a Aggregate costs'!BA$21="-","-",SUM('2a Aggregate costs'!BA$21,'2a Aggregate costs'!BA$22,'2a Aggregate costs'!BA$23,'2a Aggregate costs'!BA54, '2a Aggregate costs'!BA92)*'3a Demand'!$C$10+'2a Aggregate costs'!BA$24)</f>
        <v>-</v>
      </c>
      <c r="BA29" s="106" t="str">
        <f>IF('2a Aggregate costs'!BB$21="-","-",SUM('2a Aggregate costs'!BB$21,'2a Aggregate costs'!BB$22,'2a Aggregate costs'!BB$23,'2a Aggregate costs'!BB54, '2a Aggregate costs'!BB92)*'3a Demand'!$C$10+'2a Aggregate costs'!BB$24)</f>
        <v>-</v>
      </c>
      <c r="BB29" s="106" t="str">
        <f>IF('2a Aggregate costs'!BC$21="-","-",SUM('2a Aggregate costs'!BC$21,'2a Aggregate costs'!BC$22,'2a Aggregate costs'!BC$23,'2a Aggregate costs'!BC54, '2a Aggregate costs'!BC92)*'3a Demand'!$C$10+'2a Aggregate costs'!BC$24)</f>
        <v>-</v>
      </c>
      <c r="BC29" s="106" t="str">
        <f>IF('2a Aggregate costs'!BD$21="-","-",SUM('2a Aggregate costs'!BD$21,'2a Aggregate costs'!BD$22,'2a Aggregate costs'!BD$23,'2a Aggregate costs'!BD54, '2a Aggregate costs'!BD92)*'3a Demand'!$C$10+'2a Aggregate costs'!BD$24)</f>
        <v>-</v>
      </c>
      <c r="BD29" s="106" t="str">
        <f>IF('2a Aggregate costs'!BE$21="-","-",SUM('2a Aggregate costs'!BE$21,'2a Aggregate costs'!BE$22,'2a Aggregate costs'!BE$23,'2a Aggregate costs'!BE54, '2a Aggregate costs'!BE92)*'3a Demand'!$C$10+'2a Aggregate costs'!BE$24)</f>
        <v>-</v>
      </c>
      <c r="BE29" s="106" t="str">
        <f>IF('2a Aggregate costs'!BF$21="-","-",SUM('2a Aggregate costs'!BF$21,'2a Aggregate costs'!BF$22,'2a Aggregate costs'!BF$23,'2a Aggregate costs'!BF54, '2a Aggregate costs'!BF92)*'3a Demand'!$C$10+'2a Aggregate costs'!BF$24)</f>
        <v>-</v>
      </c>
    </row>
    <row r="30" spans="1:57" ht="12.75" customHeight="1">
      <c r="A30" s="14"/>
      <c r="B30" s="338"/>
      <c r="C30" s="108" t="s">
        <v>246</v>
      </c>
      <c r="D30" s="332"/>
      <c r="E30" s="359"/>
      <c r="F30" s="28"/>
      <c r="G30" s="106">
        <f>IF('2a Aggregate costs'!H$21="-","-",SUM('2a Aggregate costs'!H$21,'2a Aggregate costs'!H$22,'2a Aggregate costs'!H$23,'2a Aggregate costs'!H55, '2a Aggregate costs'!H93)*'3a Demand'!$C$10+'2a Aggregate costs'!H$24)</f>
        <v>90.54609019473989</v>
      </c>
      <c r="H30" s="106">
        <f>IF('2a Aggregate costs'!I$21="-","-",SUM('2a Aggregate costs'!I$21,'2a Aggregate costs'!I$22,'2a Aggregate costs'!I$23,'2a Aggregate costs'!I55, '2a Aggregate costs'!I93)*'3a Demand'!$C$10+'2a Aggregate costs'!I$24)</f>
        <v>90.519025051486423</v>
      </c>
      <c r="I30" s="106">
        <f>IF('2a Aggregate costs'!J$21="-","-",SUM('2a Aggregate costs'!J$21,'2a Aggregate costs'!J$22,'2a Aggregate costs'!J$23,'2a Aggregate costs'!J55, '2a Aggregate costs'!J93)*'3a Demand'!$C$10+'2a Aggregate costs'!J$24)</f>
        <v>110.91256850544242</v>
      </c>
      <c r="J30" s="106">
        <f>IF('2a Aggregate costs'!K$21="-","-",SUM('2a Aggregate costs'!K$21,'2a Aggregate costs'!K$22,'2a Aggregate costs'!K$23,'2a Aggregate costs'!K55, '2a Aggregate costs'!K93)*'3a Demand'!$C$10+'2a Aggregate costs'!K$24)</f>
        <v>110.80746473084288</v>
      </c>
      <c r="K30" s="106">
        <f>IF('2a Aggregate costs'!L$21="-","-",SUM('2a Aggregate costs'!L$21,'2a Aggregate costs'!L$22,'2a Aggregate costs'!L$23,'2a Aggregate costs'!L55, '2a Aggregate costs'!L93)*'3a Demand'!$C$10+'2a Aggregate costs'!L$24)</f>
        <v>118.06782135240756</v>
      </c>
      <c r="L30" s="106">
        <f>IF('2a Aggregate costs'!M$21="-","-",SUM('2a Aggregate costs'!M$21,'2a Aggregate costs'!M$22,'2a Aggregate costs'!M$23,'2a Aggregate costs'!M55, '2a Aggregate costs'!M93)*'3a Demand'!$C$10+'2a Aggregate costs'!M$24)</f>
        <v>118.49470394613698</v>
      </c>
      <c r="M30" s="106">
        <f>IF('2a Aggregate costs'!N$21="-","-",SUM('2a Aggregate costs'!N$21,'2a Aggregate costs'!N$22,'2a Aggregate costs'!N$23,'2a Aggregate costs'!N55, '2a Aggregate costs'!N93)*'3a Demand'!$C$10+'2a Aggregate costs'!N$24)</f>
        <v>137.26969325567961</v>
      </c>
      <c r="N30" s="106">
        <f>IF('2a Aggregate costs'!O$21="-","-",SUM('2a Aggregate costs'!O$21,'2a Aggregate costs'!O$22,'2a Aggregate costs'!O$23,'2a Aggregate costs'!O55, '2a Aggregate costs'!O93)*'3a Demand'!$C$10+'2a Aggregate costs'!O$24)</f>
        <v>137.36315456476859</v>
      </c>
      <c r="O30" s="84"/>
      <c r="P30" s="106">
        <f>IF('2a Aggregate costs'!Q$21="-","-",SUM('2a Aggregate costs'!Q$21,'2a Aggregate costs'!Q$22,'2a Aggregate costs'!Q$23,'2a Aggregate costs'!Q55, '2a Aggregate costs'!Q93)*'3a Demand'!$C$10+'2a Aggregate costs'!Q$24)</f>
        <v>137.36315456476859</v>
      </c>
      <c r="Q30" s="106">
        <f>IF('2a Aggregate costs'!R$21="-","-",SUM('2a Aggregate costs'!R$21,'2a Aggregate costs'!R$22,'2a Aggregate costs'!R$23,'2a Aggregate costs'!R55, '2a Aggregate costs'!R93)*'3a Demand'!$C$10+'2a Aggregate costs'!R$24)</f>
        <v>146.96230604572821</v>
      </c>
      <c r="R30" s="106">
        <f>IF('2a Aggregate costs'!S$21="-","-",SUM('2a Aggregate costs'!S$21,'2a Aggregate costs'!S$22,'2a Aggregate costs'!S$23,'2a Aggregate costs'!S55, '2a Aggregate costs'!S93)*'3a Demand'!$C$10+'2a Aggregate costs'!S$24)</f>
        <v>148.76874688451312</v>
      </c>
      <c r="S30" s="106">
        <f>IF('2a Aggregate costs'!T$21="-","-",SUM('2a Aggregate costs'!T$21,'2a Aggregate costs'!T$22,'2a Aggregate costs'!T$23,'2a Aggregate costs'!T55, '2a Aggregate costs'!T93)*'3a Demand'!$C$10+'2a Aggregate costs'!T$24)</f>
        <v>153.03761316947248</v>
      </c>
      <c r="T30" s="106">
        <f>IF('2a Aggregate costs'!U$21="-","-",SUM('2a Aggregate costs'!U$21,'2a Aggregate costs'!U$22,'2a Aggregate costs'!U$23,'2a Aggregate costs'!U55, '2a Aggregate costs'!U93)*'3a Demand'!$C$10+'2a Aggregate costs'!U$24)</f>
        <v>152.49081670836932</v>
      </c>
      <c r="U30" s="106">
        <f>IF('2a Aggregate costs'!V$21="-","-",SUM('2a Aggregate costs'!V$21,'2a Aggregate costs'!V$22,'2a Aggregate costs'!V$23,'2a Aggregate costs'!V55, '2a Aggregate costs'!V93)*'3a Demand'!$C$10+'2a Aggregate costs'!V$24)</f>
        <v>161.44950082969834</v>
      </c>
      <c r="V30" s="106">
        <f>IF('2a Aggregate costs'!W$21="-","-",SUM('2a Aggregate costs'!W$21,'2a Aggregate costs'!W$22,'2a Aggregate costs'!W$23,'2a Aggregate costs'!W55, '2a Aggregate costs'!W93)*'3a Demand'!$C$10+'2a Aggregate costs'!W$24)</f>
        <v>160.69485302841051</v>
      </c>
      <c r="W30" s="106">
        <f>IF('2a Aggregate costs'!X$21="-","-",SUM('2a Aggregate costs'!X$21,'2a Aggregate costs'!X$22,'2a Aggregate costs'!X$23,'2a Aggregate costs'!X55, '2a Aggregate costs'!X93)*'3a Demand'!$C$10+'2a Aggregate costs'!X$24)</f>
        <v>168.03133237582864</v>
      </c>
      <c r="X30" s="84"/>
      <c r="Y30" s="106">
        <f>IF('2a Aggregate costs'!Z$21="-","-",SUM('2a Aggregate costs'!Z$21,'2a Aggregate costs'!Z$22,'2a Aggregate costs'!Z$23,'2a Aggregate costs'!Z55, '2a Aggregate costs'!Z93)*'3a Demand'!$C$10+'2a Aggregate costs'!Z$24)</f>
        <v>166.46231249158026</v>
      </c>
      <c r="Z30" s="106">
        <f>IF('2a Aggregate costs'!AA$21="-","-",SUM('2a Aggregate costs'!AA$21,'2a Aggregate costs'!AA$22,'2a Aggregate costs'!AA$23,'2a Aggregate costs'!AA55, '2a Aggregate costs'!AA93)*'3a Demand'!$C$10+'2a Aggregate costs'!AA$24)</f>
        <v>166.46231249158026</v>
      </c>
      <c r="AA30" s="106">
        <f>IF('2a Aggregate costs'!AB$21="-","-",SUM('2a Aggregate costs'!AB$21,'2a Aggregate costs'!AB$22,'2a Aggregate costs'!AB$23,'2a Aggregate costs'!AB55, '2a Aggregate costs'!AB93)*'3a Demand'!$C$10+'2a Aggregate costs'!AB$24)</f>
        <v>185.62461706082144</v>
      </c>
      <c r="AB30" s="106">
        <f>IF('2a Aggregate costs'!AC$21="-","-",SUM('2a Aggregate costs'!AC$21,'2a Aggregate costs'!AC$22,'2a Aggregate costs'!AC$23,'2a Aggregate costs'!AC55, '2a Aggregate costs'!AC93)*'3a Demand'!$C$10+'2a Aggregate costs'!AC$24)</f>
        <v>185.62461706082144</v>
      </c>
      <c r="AC30" s="106">
        <f>IF('2a Aggregate costs'!AD$21="-","-",SUM('2a Aggregate costs'!AD$21,'2a Aggregate costs'!AD$22,'2a Aggregate costs'!AD$23,'2a Aggregate costs'!AD55, '2a Aggregate costs'!AD93)*'3a Demand'!$C$10+'2a Aggregate costs'!AD$24)</f>
        <v>187.89661327989091</v>
      </c>
      <c r="AD30" s="106">
        <f>IF('2a Aggregate costs'!AE$21="-","-",SUM('2a Aggregate costs'!AE$21,'2a Aggregate costs'!AE$22,'2a Aggregate costs'!AE$23,'2a Aggregate costs'!AE55, '2a Aggregate costs'!AE93)*'3a Demand'!$C$10+'2a Aggregate costs'!AE$24)</f>
        <v>187.89661327989091</v>
      </c>
      <c r="AE30" s="106">
        <f>IF('2a Aggregate costs'!AF$21="-","-",SUM('2a Aggregate costs'!AF$21,'2a Aggregate costs'!AF$22,'2a Aggregate costs'!AF$23,'2a Aggregate costs'!AF55, '2a Aggregate costs'!AF93)*'3a Demand'!$C$10+'2a Aggregate costs'!AF$24)</f>
        <v>215.07669004030572</v>
      </c>
      <c r="AF30" s="106">
        <f>IF('2a Aggregate costs'!AG$21="-","-",SUM('2a Aggregate costs'!AG$21,'2a Aggregate costs'!AG$22,'2a Aggregate costs'!AG$23,'2a Aggregate costs'!AG55, '2a Aggregate costs'!AG93)*'3a Demand'!$C$10+'2a Aggregate costs'!AG$24)</f>
        <v>215.07669004030572</v>
      </c>
      <c r="AG30" s="106">
        <f>IF('2a Aggregate costs'!AH$21="-","-",SUM('2a Aggregate costs'!AH$21,'2a Aggregate costs'!AH$22,'2a Aggregate costs'!AH$23,'2a Aggregate costs'!AH55, '2a Aggregate costs'!AH93)*'3a Demand'!$C$10+'2a Aggregate costs'!AH$24)</f>
        <v>213.51633204389887</v>
      </c>
      <c r="AH30" s="106">
        <f>IF('2a Aggregate costs'!AI$21="-","-",SUM('2a Aggregate costs'!AI$21,'2a Aggregate costs'!AI$22,'2a Aggregate costs'!AI$23,'2a Aggregate costs'!AI55, '2a Aggregate costs'!AI93)*'3a Demand'!$C$10+'2a Aggregate costs'!AI$24)</f>
        <v>213.51633204389887</v>
      </c>
      <c r="AI30" s="106">
        <f>IF('2a Aggregate costs'!AJ$21="-","-",SUM('2a Aggregate costs'!AJ$21,'2a Aggregate costs'!AJ$22,'2a Aggregate costs'!AJ$23,'2a Aggregate costs'!AJ55, '2a Aggregate costs'!AJ93)*'3a Demand'!$C$10+'2a Aggregate costs'!AJ$24)</f>
        <v>224.47804058776973</v>
      </c>
      <c r="AJ30" s="106">
        <f>IF('2a Aggregate costs'!AK$21="-","-",SUM('2a Aggregate costs'!AK$21,'2a Aggregate costs'!AK$22,'2a Aggregate costs'!AK$23,'2a Aggregate costs'!AK55, '2a Aggregate costs'!AK93)*'3a Demand'!$C$10+'2a Aggregate costs'!AK$24)</f>
        <v>224.47804058776973</v>
      </c>
      <c r="AK30" s="106">
        <f>IF('2a Aggregate costs'!AL$21="-","-",SUM('2a Aggregate costs'!AL$21,'2a Aggregate costs'!AL$22,'2a Aggregate costs'!AL$23,'2a Aggregate costs'!AL55, '2a Aggregate costs'!AL93)*'3a Demand'!$C$10+'2a Aggregate costs'!AL$24)</f>
        <v>231.89013606357875</v>
      </c>
      <c r="AL30" s="106" t="str">
        <f>IF('2a Aggregate costs'!AM$21="-","-",SUM('2a Aggregate costs'!AM$21,'2a Aggregate costs'!AM$22,'2a Aggregate costs'!AM$23,'2a Aggregate costs'!AM55, '2a Aggregate costs'!AM93)*'3a Demand'!$C$10+'2a Aggregate costs'!AM$24)</f>
        <v>-</v>
      </c>
      <c r="AM30" s="106" t="str">
        <f>IF('2a Aggregate costs'!AN$21="-","-",SUM('2a Aggregate costs'!AN$21,'2a Aggregate costs'!AN$22,'2a Aggregate costs'!AN$23,'2a Aggregate costs'!AN55, '2a Aggregate costs'!AN93)*'3a Demand'!$C$10+'2a Aggregate costs'!AN$24)</f>
        <v>-</v>
      </c>
      <c r="AN30" s="106" t="str">
        <f>IF('2a Aggregate costs'!AO$21="-","-",SUM('2a Aggregate costs'!AO$21,'2a Aggregate costs'!AO$22,'2a Aggregate costs'!AO$23,'2a Aggregate costs'!AO55, '2a Aggregate costs'!AO93)*'3a Demand'!$C$10+'2a Aggregate costs'!AO$24)</f>
        <v>-</v>
      </c>
      <c r="AO30" s="106" t="str">
        <f>IF('2a Aggregate costs'!AP$21="-","-",SUM('2a Aggregate costs'!AP$21,'2a Aggregate costs'!AP$22,'2a Aggregate costs'!AP$23,'2a Aggregate costs'!AP55, '2a Aggregate costs'!AP93)*'3a Demand'!$C$10+'2a Aggregate costs'!AP$24)</f>
        <v>-</v>
      </c>
      <c r="AP30" s="106" t="str">
        <f>IF('2a Aggregate costs'!AQ$21="-","-",SUM('2a Aggregate costs'!AQ$21,'2a Aggregate costs'!AQ$22,'2a Aggregate costs'!AQ$23,'2a Aggregate costs'!AQ55, '2a Aggregate costs'!AQ93)*'3a Demand'!$C$10+'2a Aggregate costs'!AQ$24)</f>
        <v>-</v>
      </c>
      <c r="AQ30" s="106" t="str">
        <f>IF('2a Aggregate costs'!AR$21="-","-",SUM('2a Aggregate costs'!AR$21,'2a Aggregate costs'!AR$22,'2a Aggregate costs'!AR$23,'2a Aggregate costs'!AR55, '2a Aggregate costs'!AR93)*'3a Demand'!$C$10+'2a Aggregate costs'!AR$24)</f>
        <v>-</v>
      </c>
      <c r="AR30" s="106" t="str">
        <f>IF('2a Aggregate costs'!AS$21="-","-",SUM('2a Aggregate costs'!AS$21,'2a Aggregate costs'!AS$22,'2a Aggregate costs'!AS$23,'2a Aggregate costs'!AS55, '2a Aggregate costs'!AS93)*'3a Demand'!$C$10+'2a Aggregate costs'!AS$24)</f>
        <v>-</v>
      </c>
      <c r="AS30" s="106" t="str">
        <f>IF('2a Aggregate costs'!AT$21="-","-",SUM('2a Aggregate costs'!AT$21,'2a Aggregate costs'!AT$22,'2a Aggregate costs'!AT$23,'2a Aggregate costs'!AT55, '2a Aggregate costs'!AT93)*'3a Demand'!$C$10+'2a Aggregate costs'!AT$24)</f>
        <v>-</v>
      </c>
      <c r="AT30" s="106" t="str">
        <f>IF('2a Aggregate costs'!AU$21="-","-",SUM('2a Aggregate costs'!AU$21,'2a Aggregate costs'!AU$22,'2a Aggregate costs'!AU$23,'2a Aggregate costs'!AU55, '2a Aggregate costs'!AU93)*'3a Demand'!$C$10+'2a Aggregate costs'!AU$24)</f>
        <v>-</v>
      </c>
      <c r="AU30" s="106" t="str">
        <f>IF('2a Aggregate costs'!AV$21="-","-",SUM('2a Aggregate costs'!AV$21,'2a Aggregate costs'!AV$22,'2a Aggregate costs'!AV$23,'2a Aggregate costs'!AV55, '2a Aggregate costs'!AV93)*'3a Demand'!$C$10+'2a Aggregate costs'!AV$24)</f>
        <v>-</v>
      </c>
      <c r="AV30" s="106" t="str">
        <f>IF('2a Aggregate costs'!AW$21="-","-",SUM('2a Aggregate costs'!AW$21,'2a Aggregate costs'!AW$22,'2a Aggregate costs'!AW$23,'2a Aggregate costs'!AW55, '2a Aggregate costs'!AW93)*'3a Demand'!$C$10+'2a Aggregate costs'!AW$24)</f>
        <v>-</v>
      </c>
      <c r="AW30" s="106" t="str">
        <f>IF('2a Aggregate costs'!AX$21="-","-",SUM('2a Aggregate costs'!AX$21,'2a Aggregate costs'!AX$22,'2a Aggregate costs'!AX$23,'2a Aggregate costs'!AX55, '2a Aggregate costs'!AX93)*'3a Demand'!$C$10+'2a Aggregate costs'!AX$24)</f>
        <v>-</v>
      </c>
      <c r="AX30" s="106" t="str">
        <f>IF('2a Aggregate costs'!AY$21="-","-",SUM('2a Aggregate costs'!AY$21,'2a Aggregate costs'!AY$22,'2a Aggregate costs'!AY$23,'2a Aggregate costs'!AY55, '2a Aggregate costs'!AY93)*'3a Demand'!$C$10+'2a Aggregate costs'!AY$24)</f>
        <v>-</v>
      </c>
      <c r="AY30" s="106" t="str">
        <f>IF('2a Aggregate costs'!AZ$21="-","-",SUM('2a Aggregate costs'!AZ$21,'2a Aggregate costs'!AZ$22,'2a Aggregate costs'!AZ$23,'2a Aggregate costs'!AZ55, '2a Aggregate costs'!AZ93)*'3a Demand'!$C$10+'2a Aggregate costs'!AZ$24)</f>
        <v>-</v>
      </c>
      <c r="AZ30" s="106" t="str">
        <f>IF('2a Aggregate costs'!BA$21="-","-",SUM('2a Aggregate costs'!BA$21,'2a Aggregate costs'!BA$22,'2a Aggregate costs'!BA$23,'2a Aggregate costs'!BA55, '2a Aggregate costs'!BA93)*'3a Demand'!$C$10+'2a Aggregate costs'!BA$24)</f>
        <v>-</v>
      </c>
      <c r="BA30" s="106" t="str">
        <f>IF('2a Aggregate costs'!BB$21="-","-",SUM('2a Aggregate costs'!BB$21,'2a Aggregate costs'!BB$22,'2a Aggregate costs'!BB$23,'2a Aggregate costs'!BB55, '2a Aggregate costs'!BB93)*'3a Demand'!$C$10+'2a Aggregate costs'!BB$24)</f>
        <v>-</v>
      </c>
      <c r="BB30" s="106" t="str">
        <f>IF('2a Aggregate costs'!BC$21="-","-",SUM('2a Aggregate costs'!BC$21,'2a Aggregate costs'!BC$22,'2a Aggregate costs'!BC$23,'2a Aggregate costs'!BC55, '2a Aggregate costs'!BC93)*'3a Demand'!$C$10+'2a Aggregate costs'!BC$24)</f>
        <v>-</v>
      </c>
      <c r="BC30" s="106" t="str">
        <f>IF('2a Aggregate costs'!BD$21="-","-",SUM('2a Aggregate costs'!BD$21,'2a Aggregate costs'!BD$22,'2a Aggregate costs'!BD$23,'2a Aggregate costs'!BD55, '2a Aggregate costs'!BD93)*'3a Demand'!$C$10+'2a Aggregate costs'!BD$24)</f>
        <v>-</v>
      </c>
      <c r="BD30" s="106" t="str">
        <f>IF('2a Aggregate costs'!BE$21="-","-",SUM('2a Aggregate costs'!BE$21,'2a Aggregate costs'!BE$22,'2a Aggregate costs'!BE$23,'2a Aggregate costs'!BE55, '2a Aggregate costs'!BE93)*'3a Demand'!$C$10+'2a Aggregate costs'!BE$24)</f>
        <v>-</v>
      </c>
      <c r="BE30" s="106" t="str">
        <f>IF('2a Aggregate costs'!BF$21="-","-",SUM('2a Aggregate costs'!BF$21,'2a Aggregate costs'!BF$22,'2a Aggregate costs'!BF$23,'2a Aggregate costs'!BF55, '2a Aggregate costs'!BF93)*'3a Demand'!$C$10+'2a Aggregate costs'!BF$24)</f>
        <v>-</v>
      </c>
    </row>
    <row r="31" spans="1:57" ht="12.75" customHeight="1">
      <c r="A31" s="14"/>
      <c r="B31" s="338"/>
      <c r="C31" s="108" t="s">
        <v>247</v>
      </c>
      <c r="D31" s="332"/>
      <c r="E31" s="359"/>
      <c r="F31" s="28"/>
      <c r="G31" s="106">
        <f>IF('2a Aggregate costs'!H$21="-","-",SUM('2a Aggregate costs'!H$21,'2a Aggregate costs'!H$22,'2a Aggregate costs'!H$23,'2a Aggregate costs'!H56, '2a Aggregate costs'!H94)*'3a Demand'!$C$10+'2a Aggregate costs'!H$24)</f>
        <v>90.554631742897769</v>
      </c>
      <c r="H31" s="106">
        <f>IF('2a Aggregate costs'!I$21="-","-",SUM('2a Aggregate costs'!I$21,'2a Aggregate costs'!I$22,'2a Aggregate costs'!I$23,'2a Aggregate costs'!I56, '2a Aggregate costs'!I94)*'3a Demand'!$C$10+'2a Aggregate costs'!I$24)</f>
        <v>90.527429624018353</v>
      </c>
      <c r="I31" s="106">
        <f>IF('2a Aggregate costs'!J$21="-","-",SUM('2a Aggregate costs'!J$21,'2a Aggregate costs'!J$22,'2a Aggregate costs'!J$23,'2a Aggregate costs'!J56, '2a Aggregate costs'!J94)*'3a Demand'!$C$10+'2a Aggregate costs'!J$24)</f>
        <v>110.9211747877151</v>
      </c>
      <c r="J31" s="106">
        <f>IF('2a Aggregate costs'!K$21="-","-",SUM('2a Aggregate costs'!K$21,'2a Aggregate costs'!K$22,'2a Aggregate costs'!K$23,'2a Aggregate costs'!K56, '2a Aggregate costs'!K94)*'3a Demand'!$C$10+'2a Aggregate costs'!K$24)</f>
        <v>110.81644386882112</v>
      </c>
      <c r="K31" s="106">
        <f>IF('2a Aggregate costs'!L$21="-","-",SUM('2a Aggregate costs'!L$21,'2a Aggregate costs'!L$22,'2a Aggregate costs'!L$23,'2a Aggregate costs'!L56, '2a Aggregate costs'!L94)*'3a Demand'!$C$10+'2a Aggregate costs'!L$24)</f>
        <v>118.0769621148694</v>
      </c>
      <c r="L31" s="106">
        <f>IF('2a Aggregate costs'!M$21="-","-",SUM('2a Aggregate costs'!M$21,'2a Aggregate costs'!M$22,'2a Aggregate costs'!M$23,'2a Aggregate costs'!M56, '2a Aggregate costs'!M94)*'3a Demand'!$C$10+'2a Aggregate costs'!M$24)</f>
        <v>118.50367803725658</v>
      </c>
      <c r="M31" s="106">
        <f>IF('2a Aggregate costs'!N$21="-","-",SUM('2a Aggregate costs'!N$21,'2a Aggregate costs'!N$22,'2a Aggregate costs'!N$23,'2a Aggregate costs'!N56, '2a Aggregate costs'!N94)*'3a Demand'!$C$10+'2a Aggregate costs'!N$24)</f>
        <v>137.28023595371837</v>
      </c>
      <c r="N31" s="106">
        <f>IF('2a Aggregate costs'!O$21="-","-",SUM('2a Aggregate costs'!O$21,'2a Aggregate costs'!O$22,'2a Aggregate costs'!O$23,'2a Aggregate costs'!O56, '2a Aggregate costs'!O94)*'3a Demand'!$C$10+'2a Aggregate costs'!O$24)</f>
        <v>137.37392908219465</v>
      </c>
      <c r="O31" s="84"/>
      <c r="P31" s="106">
        <f>IF('2a Aggregate costs'!Q$21="-","-",SUM('2a Aggregate costs'!Q$21,'2a Aggregate costs'!Q$22,'2a Aggregate costs'!Q$23,'2a Aggregate costs'!Q56, '2a Aggregate costs'!Q94)*'3a Demand'!$C$10+'2a Aggregate costs'!Q$24)</f>
        <v>137.37392908219465</v>
      </c>
      <c r="Q31" s="106">
        <f>IF('2a Aggregate costs'!R$21="-","-",SUM('2a Aggregate costs'!R$21,'2a Aggregate costs'!R$22,'2a Aggregate costs'!R$23,'2a Aggregate costs'!R56, '2a Aggregate costs'!R94)*'3a Demand'!$C$10+'2a Aggregate costs'!R$24)</f>
        <v>146.97498741432821</v>
      </c>
      <c r="R31" s="106">
        <f>IF('2a Aggregate costs'!S$21="-","-",SUM('2a Aggregate costs'!S$21,'2a Aggregate costs'!S$22,'2a Aggregate costs'!S$23,'2a Aggregate costs'!S56, '2a Aggregate costs'!S94)*'3a Demand'!$C$10+'2a Aggregate costs'!S$24)</f>
        <v>148.78175714405452</v>
      </c>
      <c r="S31" s="106">
        <f>IF('2a Aggregate costs'!T$21="-","-",SUM('2a Aggregate costs'!T$21,'2a Aggregate costs'!T$22,'2a Aggregate costs'!T$23,'2a Aggregate costs'!T56, '2a Aggregate costs'!T94)*'3a Demand'!$C$10+'2a Aggregate costs'!T$24)</f>
        <v>153.04920556322577</v>
      </c>
      <c r="T31" s="106">
        <f>IF('2a Aggregate costs'!U$21="-","-",SUM('2a Aggregate costs'!U$21,'2a Aggregate costs'!U$22,'2a Aggregate costs'!U$23,'2a Aggregate costs'!U56, '2a Aggregate costs'!U94)*'3a Demand'!$C$10+'2a Aggregate costs'!U$24)</f>
        <v>152.5037434187328</v>
      </c>
      <c r="U31" s="106">
        <f>IF('2a Aggregate costs'!V$21="-","-",SUM('2a Aggregate costs'!V$21,'2a Aggregate costs'!V$22,'2a Aggregate costs'!V$23,'2a Aggregate costs'!V56, '2a Aggregate costs'!V94)*'3a Demand'!$C$10+'2a Aggregate costs'!V$24)</f>
        <v>161.47027942059188</v>
      </c>
      <c r="V31" s="106">
        <f>IF('2a Aggregate costs'!W$21="-","-",SUM('2a Aggregate costs'!W$21,'2a Aggregate costs'!W$22,'2a Aggregate costs'!W$23,'2a Aggregate costs'!W56, '2a Aggregate costs'!W94)*'3a Demand'!$C$10+'2a Aggregate costs'!W$24)</f>
        <v>160.71428617598053</v>
      </c>
      <c r="W31" s="106">
        <f>IF('2a Aggregate costs'!X$21="-","-",SUM('2a Aggregate costs'!X$21,'2a Aggregate costs'!X$22,'2a Aggregate costs'!X$23,'2a Aggregate costs'!X56, '2a Aggregate costs'!X94)*'3a Demand'!$C$10+'2a Aggregate costs'!X$24)</f>
        <v>168.06577993437384</v>
      </c>
      <c r="X31" s="84"/>
      <c r="Y31" s="106">
        <f>IF('2a Aggregate costs'!Z$21="-","-",SUM('2a Aggregate costs'!Z$21,'2a Aggregate costs'!Z$22,'2a Aggregate costs'!Z$23,'2a Aggregate costs'!Z56, '2a Aggregate costs'!Z94)*'3a Demand'!$C$10+'2a Aggregate costs'!Z$24)</f>
        <v>166.49619911863121</v>
      </c>
      <c r="Z31" s="106">
        <f>IF('2a Aggregate costs'!AA$21="-","-",SUM('2a Aggregate costs'!AA$21,'2a Aggregate costs'!AA$22,'2a Aggregate costs'!AA$23,'2a Aggregate costs'!AA56, '2a Aggregate costs'!AA94)*'3a Demand'!$C$10+'2a Aggregate costs'!AA$24)</f>
        <v>166.49619911863121</v>
      </c>
      <c r="AA31" s="106">
        <f>IF('2a Aggregate costs'!AB$21="-","-",SUM('2a Aggregate costs'!AB$21,'2a Aggregate costs'!AB$22,'2a Aggregate costs'!AB$23,'2a Aggregate costs'!AB56, '2a Aggregate costs'!AB94)*'3a Demand'!$C$10+'2a Aggregate costs'!AB$24)</f>
        <v>185.63710581968712</v>
      </c>
      <c r="AB31" s="106">
        <f>IF('2a Aggregate costs'!AC$21="-","-",SUM('2a Aggregate costs'!AC$21,'2a Aggregate costs'!AC$22,'2a Aggregate costs'!AC$23,'2a Aggregate costs'!AC56, '2a Aggregate costs'!AC94)*'3a Demand'!$C$10+'2a Aggregate costs'!AC$24)</f>
        <v>185.63710581968712</v>
      </c>
      <c r="AC31" s="106">
        <f>IF('2a Aggregate costs'!AD$21="-","-",SUM('2a Aggregate costs'!AD$21,'2a Aggregate costs'!AD$22,'2a Aggregate costs'!AD$23,'2a Aggregate costs'!AD56, '2a Aggregate costs'!AD94)*'3a Demand'!$C$10+'2a Aggregate costs'!AD$24)</f>
        <v>187.90831176077657</v>
      </c>
      <c r="AD31" s="106">
        <f>IF('2a Aggregate costs'!AE$21="-","-",SUM('2a Aggregate costs'!AE$21,'2a Aggregate costs'!AE$22,'2a Aggregate costs'!AE$23,'2a Aggregate costs'!AE56, '2a Aggregate costs'!AE94)*'3a Demand'!$C$10+'2a Aggregate costs'!AE$24)</f>
        <v>187.90831176077657</v>
      </c>
      <c r="AE31" s="106">
        <f>IF('2a Aggregate costs'!AF$21="-","-",SUM('2a Aggregate costs'!AF$21,'2a Aggregate costs'!AF$22,'2a Aggregate costs'!AF$23,'2a Aggregate costs'!AF56, '2a Aggregate costs'!AF94)*'3a Demand'!$C$10+'2a Aggregate costs'!AF$24)</f>
        <v>215.09471066414011</v>
      </c>
      <c r="AF31" s="106">
        <f>IF('2a Aggregate costs'!AG$21="-","-",SUM('2a Aggregate costs'!AG$21,'2a Aggregate costs'!AG$22,'2a Aggregate costs'!AG$23,'2a Aggregate costs'!AG56, '2a Aggregate costs'!AG94)*'3a Demand'!$C$10+'2a Aggregate costs'!AG$24)</f>
        <v>215.09471066414011</v>
      </c>
      <c r="AG31" s="106">
        <f>IF('2a Aggregate costs'!AH$21="-","-",SUM('2a Aggregate costs'!AH$21,'2a Aggregate costs'!AH$22,'2a Aggregate costs'!AH$23,'2a Aggregate costs'!AH56, '2a Aggregate costs'!AH94)*'3a Demand'!$C$10+'2a Aggregate costs'!AH$24)</f>
        <v>213.53259732849526</v>
      </c>
      <c r="AH31" s="106">
        <f>IF('2a Aggregate costs'!AI$21="-","-",SUM('2a Aggregate costs'!AI$21,'2a Aggregate costs'!AI$22,'2a Aggregate costs'!AI$23,'2a Aggregate costs'!AI56, '2a Aggregate costs'!AI94)*'3a Demand'!$C$10+'2a Aggregate costs'!AI$24)</f>
        <v>213.53259732849526</v>
      </c>
      <c r="AI31" s="106">
        <f>IF('2a Aggregate costs'!AJ$21="-","-",SUM('2a Aggregate costs'!AJ$21,'2a Aggregate costs'!AJ$22,'2a Aggregate costs'!AJ$23,'2a Aggregate costs'!AJ56, '2a Aggregate costs'!AJ94)*'3a Demand'!$C$10+'2a Aggregate costs'!AJ$24)</f>
        <v>224.60649526241079</v>
      </c>
      <c r="AJ31" s="106">
        <f>IF('2a Aggregate costs'!AK$21="-","-",SUM('2a Aggregate costs'!AK$21,'2a Aggregate costs'!AK$22,'2a Aggregate costs'!AK$23,'2a Aggregate costs'!AK56, '2a Aggregate costs'!AK94)*'3a Demand'!$C$10+'2a Aggregate costs'!AK$24)</f>
        <v>224.60649526241079</v>
      </c>
      <c r="AK31" s="106">
        <f>IF('2a Aggregate costs'!AL$21="-","-",SUM('2a Aggregate costs'!AL$21,'2a Aggregate costs'!AL$22,'2a Aggregate costs'!AL$23,'2a Aggregate costs'!AL56, '2a Aggregate costs'!AL94)*'3a Demand'!$C$10+'2a Aggregate costs'!AL$24)</f>
        <v>232.01710059491242</v>
      </c>
      <c r="AL31" s="106" t="str">
        <f>IF('2a Aggregate costs'!AM$21="-","-",SUM('2a Aggregate costs'!AM$21,'2a Aggregate costs'!AM$22,'2a Aggregate costs'!AM$23,'2a Aggregate costs'!AM56, '2a Aggregate costs'!AM94)*'3a Demand'!$C$10+'2a Aggregate costs'!AM$24)</f>
        <v>-</v>
      </c>
      <c r="AM31" s="106" t="str">
        <f>IF('2a Aggregate costs'!AN$21="-","-",SUM('2a Aggregate costs'!AN$21,'2a Aggregate costs'!AN$22,'2a Aggregate costs'!AN$23,'2a Aggregate costs'!AN56, '2a Aggregate costs'!AN94)*'3a Demand'!$C$10+'2a Aggregate costs'!AN$24)</f>
        <v>-</v>
      </c>
      <c r="AN31" s="106" t="str">
        <f>IF('2a Aggregate costs'!AO$21="-","-",SUM('2a Aggregate costs'!AO$21,'2a Aggregate costs'!AO$22,'2a Aggregate costs'!AO$23,'2a Aggregate costs'!AO56, '2a Aggregate costs'!AO94)*'3a Demand'!$C$10+'2a Aggregate costs'!AO$24)</f>
        <v>-</v>
      </c>
      <c r="AO31" s="106" t="str">
        <f>IF('2a Aggregate costs'!AP$21="-","-",SUM('2a Aggregate costs'!AP$21,'2a Aggregate costs'!AP$22,'2a Aggregate costs'!AP$23,'2a Aggregate costs'!AP56, '2a Aggregate costs'!AP94)*'3a Demand'!$C$10+'2a Aggregate costs'!AP$24)</f>
        <v>-</v>
      </c>
      <c r="AP31" s="106" t="str">
        <f>IF('2a Aggregate costs'!AQ$21="-","-",SUM('2a Aggregate costs'!AQ$21,'2a Aggregate costs'!AQ$22,'2a Aggregate costs'!AQ$23,'2a Aggregate costs'!AQ56, '2a Aggregate costs'!AQ94)*'3a Demand'!$C$10+'2a Aggregate costs'!AQ$24)</f>
        <v>-</v>
      </c>
      <c r="AQ31" s="106" t="str">
        <f>IF('2a Aggregate costs'!AR$21="-","-",SUM('2a Aggregate costs'!AR$21,'2a Aggregate costs'!AR$22,'2a Aggregate costs'!AR$23,'2a Aggregate costs'!AR56, '2a Aggregate costs'!AR94)*'3a Demand'!$C$10+'2a Aggregate costs'!AR$24)</f>
        <v>-</v>
      </c>
      <c r="AR31" s="106" t="str">
        <f>IF('2a Aggregate costs'!AS$21="-","-",SUM('2a Aggregate costs'!AS$21,'2a Aggregate costs'!AS$22,'2a Aggregate costs'!AS$23,'2a Aggregate costs'!AS56, '2a Aggregate costs'!AS94)*'3a Demand'!$C$10+'2a Aggregate costs'!AS$24)</f>
        <v>-</v>
      </c>
      <c r="AS31" s="106" t="str">
        <f>IF('2a Aggregate costs'!AT$21="-","-",SUM('2a Aggregate costs'!AT$21,'2a Aggregate costs'!AT$22,'2a Aggregate costs'!AT$23,'2a Aggregate costs'!AT56, '2a Aggregate costs'!AT94)*'3a Demand'!$C$10+'2a Aggregate costs'!AT$24)</f>
        <v>-</v>
      </c>
      <c r="AT31" s="106" t="str">
        <f>IF('2a Aggregate costs'!AU$21="-","-",SUM('2a Aggregate costs'!AU$21,'2a Aggregate costs'!AU$22,'2a Aggregate costs'!AU$23,'2a Aggregate costs'!AU56, '2a Aggregate costs'!AU94)*'3a Demand'!$C$10+'2a Aggregate costs'!AU$24)</f>
        <v>-</v>
      </c>
      <c r="AU31" s="106" t="str">
        <f>IF('2a Aggregate costs'!AV$21="-","-",SUM('2a Aggregate costs'!AV$21,'2a Aggregate costs'!AV$22,'2a Aggregate costs'!AV$23,'2a Aggregate costs'!AV56, '2a Aggregate costs'!AV94)*'3a Demand'!$C$10+'2a Aggregate costs'!AV$24)</f>
        <v>-</v>
      </c>
      <c r="AV31" s="106" t="str">
        <f>IF('2a Aggregate costs'!AW$21="-","-",SUM('2a Aggregate costs'!AW$21,'2a Aggregate costs'!AW$22,'2a Aggregate costs'!AW$23,'2a Aggregate costs'!AW56, '2a Aggregate costs'!AW94)*'3a Demand'!$C$10+'2a Aggregate costs'!AW$24)</f>
        <v>-</v>
      </c>
      <c r="AW31" s="106" t="str">
        <f>IF('2a Aggregate costs'!AX$21="-","-",SUM('2a Aggregate costs'!AX$21,'2a Aggregate costs'!AX$22,'2a Aggregate costs'!AX$23,'2a Aggregate costs'!AX56, '2a Aggregate costs'!AX94)*'3a Demand'!$C$10+'2a Aggregate costs'!AX$24)</f>
        <v>-</v>
      </c>
      <c r="AX31" s="106" t="str">
        <f>IF('2a Aggregate costs'!AY$21="-","-",SUM('2a Aggregate costs'!AY$21,'2a Aggregate costs'!AY$22,'2a Aggregate costs'!AY$23,'2a Aggregate costs'!AY56, '2a Aggregate costs'!AY94)*'3a Demand'!$C$10+'2a Aggregate costs'!AY$24)</f>
        <v>-</v>
      </c>
      <c r="AY31" s="106" t="str">
        <f>IF('2a Aggregate costs'!AZ$21="-","-",SUM('2a Aggregate costs'!AZ$21,'2a Aggregate costs'!AZ$22,'2a Aggregate costs'!AZ$23,'2a Aggregate costs'!AZ56, '2a Aggregate costs'!AZ94)*'3a Demand'!$C$10+'2a Aggregate costs'!AZ$24)</f>
        <v>-</v>
      </c>
      <c r="AZ31" s="106" t="str">
        <f>IF('2a Aggregate costs'!BA$21="-","-",SUM('2a Aggregate costs'!BA$21,'2a Aggregate costs'!BA$22,'2a Aggregate costs'!BA$23,'2a Aggregate costs'!BA56, '2a Aggregate costs'!BA94)*'3a Demand'!$C$10+'2a Aggregate costs'!BA$24)</f>
        <v>-</v>
      </c>
      <c r="BA31" s="106" t="str">
        <f>IF('2a Aggregate costs'!BB$21="-","-",SUM('2a Aggregate costs'!BB$21,'2a Aggregate costs'!BB$22,'2a Aggregate costs'!BB$23,'2a Aggregate costs'!BB56, '2a Aggregate costs'!BB94)*'3a Demand'!$C$10+'2a Aggregate costs'!BB$24)</f>
        <v>-</v>
      </c>
      <c r="BB31" s="106" t="str">
        <f>IF('2a Aggregate costs'!BC$21="-","-",SUM('2a Aggregate costs'!BC$21,'2a Aggregate costs'!BC$22,'2a Aggregate costs'!BC$23,'2a Aggregate costs'!BC56, '2a Aggregate costs'!BC94)*'3a Demand'!$C$10+'2a Aggregate costs'!BC$24)</f>
        <v>-</v>
      </c>
      <c r="BC31" s="106" t="str">
        <f>IF('2a Aggregate costs'!BD$21="-","-",SUM('2a Aggregate costs'!BD$21,'2a Aggregate costs'!BD$22,'2a Aggregate costs'!BD$23,'2a Aggregate costs'!BD56, '2a Aggregate costs'!BD94)*'3a Demand'!$C$10+'2a Aggregate costs'!BD$24)</f>
        <v>-</v>
      </c>
      <c r="BD31" s="106" t="str">
        <f>IF('2a Aggregate costs'!BE$21="-","-",SUM('2a Aggregate costs'!BE$21,'2a Aggregate costs'!BE$22,'2a Aggregate costs'!BE$23,'2a Aggregate costs'!BE56, '2a Aggregate costs'!BE94)*'3a Demand'!$C$10+'2a Aggregate costs'!BE$24)</f>
        <v>-</v>
      </c>
      <c r="BE31" s="106" t="str">
        <f>IF('2a Aggregate costs'!BF$21="-","-",SUM('2a Aggregate costs'!BF$21,'2a Aggregate costs'!BF$22,'2a Aggregate costs'!BF$23,'2a Aggregate costs'!BF56, '2a Aggregate costs'!BF94)*'3a Demand'!$C$10+'2a Aggregate costs'!BF$24)</f>
        <v>-</v>
      </c>
    </row>
    <row r="32" spans="1:57" ht="12.75" customHeight="1">
      <c r="A32" s="14"/>
      <c r="B32" s="338"/>
      <c r="C32" s="108" t="s">
        <v>248</v>
      </c>
      <c r="D32" s="332"/>
      <c r="E32" s="359"/>
      <c r="F32" s="28"/>
      <c r="G32" s="106">
        <f>IF('2a Aggregate costs'!H$21="-","-",SUM('2a Aggregate costs'!H$21,'2a Aggregate costs'!H$22,'2a Aggregate costs'!H$23,'2a Aggregate costs'!H57, '2a Aggregate costs'!H95)*'3a Demand'!$C$10+'2a Aggregate costs'!H$24)</f>
        <v>90.566085462850637</v>
      </c>
      <c r="H32" s="106">
        <f>IF('2a Aggregate costs'!I$21="-","-",SUM('2a Aggregate costs'!I$21,'2a Aggregate costs'!I$22,'2a Aggregate costs'!I$23,'2a Aggregate costs'!I57, '2a Aggregate costs'!I95)*'3a Demand'!$C$10+'2a Aggregate costs'!I$24)</f>
        <v>90.538699667612903</v>
      </c>
      <c r="I32" s="106">
        <f>IF('2a Aggregate costs'!J$21="-","-",SUM('2a Aggregate costs'!J$21,'2a Aggregate costs'!J$22,'2a Aggregate costs'!J$23,'2a Aggregate costs'!J57, '2a Aggregate costs'!J95)*'3a Demand'!$C$10+'2a Aggregate costs'!J$24)</f>
        <v>110.93271531235592</v>
      </c>
      <c r="J32" s="106">
        <f>IF('2a Aggregate costs'!K$21="-","-",SUM('2a Aggregate costs'!K$21,'2a Aggregate costs'!K$22,'2a Aggregate costs'!K$23,'2a Aggregate costs'!K57, '2a Aggregate costs'!K95)*'3a Demand'!$C$10+'2a Aggregate costs'!K$24)</f>
        <v>110.82848437130616</v>
      </c>
      <c r="K32" s="106">
        <f>IF('2a Aggregate costs'!L$21="-","-",SUM('2a Aggregate costs'!L$21,'2a Aggregate costs'!L$22,'2a Aggregate costs'!L$23,'2a Aggregate costs'!L57, '2a Aggregate costs'!L95)*'3a Demand'!$C$10+'2a Aggregate costs'!L$24)</f>
        <v>118.08921934639916</v>
      </c>
      <c r="L32" s="106">
        <f>IF('2a Aggregate costs'!M$21="-","-",SUM('2a Aggregate costs'!M$21,'2a Aggregate costs'!M$22,'2a Aggregate costs'!M$23,'2a Aggregate costs'!M57, '2a Aggregate costs'!M95)*'3a Demand'!$C$10+'2a Aggregate costs'!M$24)</f>
        <v>118.51571177219728</v>
      </c>
      <c r="M32" s="106">
        <f>IF('2a Aggregate costs'!N$21="-","-",SUM('2a Aggregate costs'!N$21,'2a Aggregate costs'!N$22,'2a Aggregate costs'!N$23,'2a Aggregate costs'!N57, '2a Aggregate costs'!N95)*'3a Demand'!$C$10+'2a Aggregate costs'!N$24)</f>
        <v>137.2989597103923</v>
      </c>
      <c r="N32" s="106">
        <f>IF('2a Aggregate costs'!O$21="-","-",SUM('2a Aggregate costs'!O$21,'2a Aggregate costs'!O$22,'2a Aggregate costs'!O$23,'2a Aggregate costs'!O57, '2a Aggregate costs'!O95)*'3a Demand'!$C$10+'2a Aggregate costs'!O$24)</f>
        <v>137.39306454845033</v>
      </c>
      <c r="O32" s="84"/>
      <c r="P32" s="106">
        <f>IF('2a Aggregate costs'!Q$21="-","-",SUM('2a Aggregate costs'!Q$21,'2a Aggregate costs'!Q$22,'2a Aggregate costs'!Q$23,'2a Aggregate costs'!Q57, '2a Aggregate costs'!Q95)*'3a Demand'!$C$10+'2a Aggregate costs'!Q$24)</f>
        <v>137.39306454845033</v>
      </c>
      <c r="Q32" s="106">
        <f>IF('2a Aggregate costs'!R$21="-","-",SUM('2a Aggregate costs'!R$21,'2a Aggregate costs'!R$22,'2a Aggregate costs'!R$23,'2a Aggregate costs'!R57, '2a Aggregate costs'!R95)*'3a Demand'!$C$10+'2a Aggregate costs'!R$24)</f>
        <v>146.99821221191939</v>
      </c>
      <c r="R32" s="106">
        <f>IF('2a Aggregate costs'!S$21="-","-",SUM('2a Aggregate costs'!S$21,'2a Aggregate costs'!S$22,'2a Aggregate costs'!S$23,'2a Aggregate costs'!S57, '2a Aggregate costs'!S95)*'3a Demand'!$C$10+'2a Aggregate costs'!S$24)</f>
        <v>148.80581336321671</v>
      </c>
      <c r="S32" s="106">
        <f>IF('2a Aggregate costs'!T$21="-","-",SUM('2a Aggregate costs'!T$21,'2a Aggregate costs'!T$22,'2a Aggregate costs'!T$23,'2a Aggregate costs'!T57, '2a Aggregate costs'!T95)*'3a Demand'!$C$10+'2a Aggregate costs'!T$24)</f>
        <v>153.08319350618063</v>
      </c>
      <c r="T32" s="106">
        <f>IF('2a Aggregate costs'!U$21="-","-",SUM('2a Aggregate costs'!U$21,'2a Aggregate costs'!U$22,'2a Aggregate costs'!U$23,'2a Aggregate costs'!U57, '2a Aggregate costs'!U95)*'3a Demand'!$C$10+'2a Aggregate costs'!U$24)</f>
        <v>152.54196742438145</v>
      </c>
      <c r="U32" s="106">
        <f>IF('2a Aggregate costs'!V$21="-","-",SUM('2a Aggregate costs'!V$21,'2a Aggregate costs'!V$22,'2a Aggregate costs'!V$23,'2a Aggregate costs'!V57, '2a Aggregate costs'!V95)*'3a Demand'!$C$10+'2a Aggregate costs'!V$24)</f>
        <v>161.5173170709491</v>
      </c>
      <c r="V32" s="106">
        <f>IF('2a Aggregate costs'!W$21="-","-",SUM('2a Aggregate costs'!W$21,'2a Aggregate costs'!W$22,'2a Aggregate costs'!W$23,'2a Aggregate costs'!W57, '2a Aggregate costs'!W95)*'3a Demand'!$C$10+'2a Aggregate costs'!W$24)</f>
        <v>160.75795065027589</v>
      </c>
      <c r="W32" s="106">
        <f>IF('2a Aggregate costs'!X$21="-","-",SUM('2a Aggregate costs'!X$21,'2a Aggregate costs'!X$22,'2a Aggregate costs'!X$23,'2a Aggregate costs'!X57, '2a Aggregate costs'!X95)*'3a Demand'!$C$10+'2a Aggregate costs'!X$24)</f>
        <v>168.11166074758674</v>
      </c>
      <c r="X32" s="84"/>
      <c r="Y32" s="106">
        <f>IF('2a Aggregate costs'!Z$21="-","-",SUM('2a Aggregate costs'!Z$21,'2a Aggregate costs'!Z$22,'2a Aggregate costs'!Z$23,'2a Aggregate costs'!Z57, '2a Aggregate costs'!Z95)*'3a Demand'!$C$10+'2a Aggregate costs'!Z$24)</f>
        <v>166.54056806817232</v>
      </c>
      <c r="Z32" s="106">
        <f>IF('2a Aggregate costs'!AA$21="-","-",SUM('2a Aggregate costs'!AA$21,'2a Aggregate costs'!AA$22,'2a Aggregate costs'!AA$23,'2a Aggregate costs'!AA57, '2a Aggregate costs'!AA95)*'3a Demand'!$C$10+'2a Aggregate costs'!AA$24)</f>
        <v>166.54056806817232</v>
      </c>
      <c r="AA32" s="106">
        <f>IF('2a Aggregate costs'!AB$21="-","-",SUM('2a Aggregate costs'!AB$21,'2a Aggregate costs'!AB$22,'2a Aggregate costs'!AB$23,'2a Aggregate costs'!AB57, '2a Aggregate costs'!AB95)*'3a Demand'!$C$10+'2a Aggregate costs'!AB$24)</f>
        <v>185.6892977908378</v>
      </c>
      <c r="AB32" s="106">
        <f>IF('2a Aggregate costs'!AC$21="-","-",SUM('2a Aggregate costs'!AC$21,'2a Aggregate costs'!AC$22,'2a Aggregate costs'!AC$23,'2a Aggregate costs'!AC57, '2a Aggregate costs'!AC95)*'3a Demand'!$C$10+'2a Aggregate costs'!AC$24)</f>
        <v>185.6892977908378</v>
      </c>
      <c r="AC32" s="106">
        <f>IF('2a Aggregate costs'!AD$21="-","-",SUM('2a Aggregate costs'!AD$21,'2a Aggregate costs'!AD$22,'2a Aggregate costs'!AD$23,'2a Aggregate costs'!AD57, '2a Aggregate costs'!AD95)*'3a Demand'!$C$10+'2a Aggregate costs'!AD$24)</f>
        <v>187.95627453851685</v>
      </c>
      <c r="AD32" s="106">
        <f>IF('2a Aggregate costs'!AE$21="-","-",SUM('2a Aggregate costs'!AE$21,'2a Aggregate costs'!AE$22,'2a Aggregate costs'!AE$23,'2a Aggregate costs'!AE57, '2a Aggregate costs'!AE95)*'3a Demand'!$C$10+'2a Aggregate costs'!AE$24)</f>
        <v>187.95627453851685</v>
      </c>
      <c r="AE32" s="106">
        <f>IF('2a Aggregate costs'!AF$21="-","-",SUM('2a Aggregate costs'!AF$21,'2a Aggregate costs'!AF$22,'2a Aggregate costs'!AF$23,'2a Aggregate costs'!AF57, '2a Aggregate costs'!AF95)*'3a Demand'!$C$10+'2a Aggregate costs'!AF$24)</f>
        <v>215.13513478898423</v>
      </c>
      <c r="AF32" s="106">
        <f>IF('2a Aggregate costs'!AG$21="-","-",SUM('2a Aggregate costs'!AG$21,'2a Aggregate costs'!AG$22,'2a Aggregate costs'!AG$23,'2a Aggregate costs'!AG57, '2a Aggregate costs'!AG95)*'3a Demand'!$C$10+'2a Aggregate costs'!AG$24)</f>
        <v>215.13513478898423</v>
      </c>
      <c r="AG32" s="106">
        <f>IF('2a Aggregate costs'!AH$21="-","-",SUM('2a Aggregate costs'!AH$21,'2a Aggregate costs'!AH$22,'2a Aggregate costs'!AH$23,'2a Aggregate costs'!AH57, '2a Aggregate costs'!AH95)*'3a Demand'!$C$10+'2a Aggregate costs'!AH$24)</f>
        <v>213.57036710252419</v>
      </c>
      <c r="AH32" s="106">
        <f>IF('2a Aggregate costs'!AI$21="-","-",SUM('2a Aggregate costs'!AI$21,'2a Aggregate costs'!AI$22,'2a Aggregate costs'!AI$23,'2a Aggregate costs'!AI57, '2a Aggregate costs'!AI95)*'3a Demand'!$C$10+'2a Aggregate costs'!AI$24)</f>
        <v>213.57036710252419</v>
      </c>
      <c r="AI32" s="106">
        <f>IF('2a Aggregate costs'!AJ$21="-","-",SUM('2a Aggregate costs'!AJ$21,'2a Aggregate costs'!AJ$22,'2a Aggregate costs'!AJ$23,'2a Aggregate costs'!AJ57, '2a Aggregate costs'!AJ95)*'3a Demand'!$C$10+'2a Aggregate costs'!AJ$24)</f>
        <v>224.67569982818998</v>
      </c>
      <c r="AJ32" s="106">
        <f>IF('2a Aggregate costs'!AK$21="-","-",SUM('2a Aggregate costs'!AK$21,'2a Aggregate costs'!AK$22,'2a Aggregate costs'!AK$23,'2a Aggregate costs'!AK57, '2a Aggregate costs'!AK95)*'3a Demand'!$C$10+'2a Aggregate costs'!AK$24)</f>
        <v>224.67569982818998</v>
      </c>
      <c r="AK32" s="106">
        <f>IF('2a Aggregate costs'!AL$21="-","-",SUM('2a Aggregate costs'!AL$21,'2a Aggregate costs'!AL$22,'2a Aggregate costs'!AL$23,'2a Aggregate costs'!AL57, '2a Aggregate costs'!AL95)*'3a Demand'!$C$10+'2a Aggregate costs'!AL$24)</f>
        <v>232.0838605090434</v>
      </c>
      <c r="AL32" s="106" t="str">
        <f>IF('2a Aggregate costs'!AM$21="-","-",SUM('2a Aggregate costs'!AM$21,'2a Aggregate costs'!AM$22,'2a Aggregate costs'!AM$23,'2a Aggregate costs'!AM57, '2a Aggregate costs'!AM95)*'3a Demand'!$C$10+'2a Aggregate costs'!AM$24)</f>
        <v>-</v>
      </c>
      <c r="AM32" s="106" t="str">
        <f>IF('2a Aggregate costs'!AN$21="-","-",SUM('2a Aggregate costs'!AN$21,'2a Aggregate costs'!AN$22,'2a Aggregate costs'!AN$23,'2a Aggregate costs'!AN57, '2a Aggregate costs'!AN95)*'3a Demand'!$C$10+'2a Aggregate costs'!AN$24)</f>
        <v>-</v>
      </c>
      <c r="AN32" s="106" t="str">
        <f>IF('2a Aggregate costs'!AO$21="-","-",SUM('2a Aggregate costs'!AO$21,'2a Aggregate costs'!AO$22,'2a Aggregate costs'!AO$23,'2a Aggregate costs'!AO57, '2a Aggregate costs'!AO95)*'3a Demand'!$C$10+'2a Aggregate costs'!AO$24)</f>
        <v>-</v>
      </c>
      <c r="AO32" s="106" t="str">
        <f>IF('2a Aggregate costs'!AP$21="-","-",SUM('2a Aggregate costs'!AP$21,'2a Aggregate costs'!AP$22,'2a Aggregate costs'!AP$23,'2a Aggregate costs'!AP57, '2a Aggregate costs'!AP95)*'3a Demand'!$C$10+'2a Aggregate costs'!AP$24)</f>
        <v>-</v>
      </c>
      <c r="AP32" s="106" t="str">
        <f>IF('2a Aggregate costs'!AQ$21="-","-",SUM('2a Aggregate costs'!AQ$21,'2a Aggregate costs'!AQ$22,'2a Aggregate costs'!AQ$23,'2a Aggregate costs'!AQ57, '2a Aggregate costs'!AQ95)*'3a Demand'!$C$10+'2a Aggregate costs'!AQ$24)</f>
        <v>-</v>
      </c>
      <c r="AQ32" s="106" t="str">
        <f>IF('2a Aggregate costs'!AR$21="-","-",SUM('2a Aggregate costs'!AR$21,'2a Aggregate costs'!AR$22,'2a Aggregate costs'!AR$23,'2a Aggregate costs'!AR57, '2a Aggregate costs'!AR95)*'3a Demand'!$C$10+'2a Aggregate costs'!AR$24)</f>
        <v>-</v>
      </c>
      <c r="AR32" s="106" t="str">
        <f>IF('2a Aggregate costs'!AS$21="-","-",SUM('2a Aggregate costs'!AS$21,'2a Aggregate costs'!AS$22,'2a Aggregate costs'!AS$23,'2a Aggregate costs'!AS57, '2a Aggregate costs'!AS95)*'3a Demand'!$C$10+'2a Aggregate costs'!AS$24)</f>
        <v>-</v>
      </c>
      <c r="AS32" s="106" t="str">
        <f>IF('2a Aggregate costs'!AT$21="-","-",SUM('2a Aggregate costs'!AT$21,'2a Aggregate costs'!AT$22,'2a Aggregate costs'!AT$23,'2a Aggregate costs'!AT57, '2a Aggregate costs'!AT95)*'3a Demand'!$C$10+'2a Aggregate costs'!AT$24)</f>
        <v>-</v>
      </c>
      <c r="AT32" s="106" t="str">
        <f>IF('2a Aggregate costs'!AU$21="-","-",SUM('2a Aggregate costs'!AU$21,'2a Aggregate costs'!AU$22,'2a Aggregate costs'!AU$23,'2a Aggregate costs'!AU57, '2a Aggregate costs'!AU95)*'3a Demand'!$C$10+'2a Aggregate costs'!AU$24)</f>
        <v>-</v>
      </c>
      <c r="AU32" s="106" t="str">
        <f>IF('2a Aggregate costs'!AV$21="-","-",SUM('2a Aggregate costs'!AV$21,'2a Aggregate costs'!AV$22,'2a Aggregate costs'!AV$23,'2a Aggregate costs'!AV57, '2a Aggregate costs'!AV95)*'3a Demand'!$C$10+'2a Aggregate costs'!AV$24)</f>
        <v>-</v>
      </c>
      <c r="AV32" s="106" t="str">
        <f>IF('2a Aggregate costs'!AW$21="-","-",SUM('2a Aggregate costs'!AW$21,'2a Aggregate costs'!AW$22,'2a Aggregate costs'!AW$23,'2a Aggregate costs'!AW57, '2a Aggregate costs'!AW95)*'3a Demand'!$C$10+'2a Aggregate costs'!AW$24)</f>
        <v>-</v>
      </c>
      <c r="AW32" s="106" t="str">
        <f>IF('2a Aggregate costs'!AX$21="-","-",SUM('2a Aggregate costs'!AX$21,'2a Aggregate costs'!AX$22,'2a Aggregate costs'!AX$23,'2a Aggregate costs'!AX57, '2a Aggregate costs'!AX95)*'3a Demand'!$C$10+'2a Aggregate costs'!AX$24)</f>
        <v>-</v>
      </c>
      <c r="AX32" s="106" t="str">
        <f>IF('2a Aggregate costs'!AY$21="-","-",SUM('2a Aggregate costs'!AY$21,'2a Aggregate costs'!AY$22,'2a Aggregate costs'!AY$23,'2a Aggregate costs'!AY57, '2a Aggregate costs'!AY95)*'3a Demand'!$C$10+'2a Aggregate costs'!AY$24)</f>
        <v>-</v>
      </c>
      <c r="AY32" s="106" t="str">
        <f>IF('2a Aggregate costs'!AZ$21="-","-",SUM('2a Aggregate costs'!AZ$21,'2a Aggregate costs'!AZ$22,'2a Aggregate costs'!AZ$23,'2a Aggregate costs'!AZ57, '2a Aggregate costs'!AZ95)*'3a Demand'!$C$10+'2a Aggregate costs'!AZ$24)</f>
        <v>-</v>
      </c>
      <c r="AZ32" s="106" t="str">
        <f>IF('2a Aggregate costs'!BA$21="-","-",SUM('2a Aggregate costs'!BA$21,'2a Aggregate costs'!BA$22,'2a Aggregate costs'!BA$23,'2a Aggregate costs'!BA57, '2a Aggregate costs'!BA95)*'3a Demand'!$C$10+'2a Aggregate costs'!BA$24)</f>
        <v>-</v>
      </c>
      <c r="BA32" s="106" t="str">
        <f>IF('2a Aggregate costs'!BB$21="-","-",SUM('2a Aggregate costs'!BB$21,'2a Aggregate costs'!BB$22,'2a Aggregate costs'!BB$23,'2a Aggregate costs'!BB57, '2a Aggregate costs'!BB95)*'3a Demand'!$C$10+'2a Aggregate costs'!BB$24)</f>
        <v>-</v>
      </c>
      <c r="BB32" s="106" t="str">
        <f>IF('2a Aggregate costs'!BC$21="-","-",SUM('2a Aggregate costs'!BC$21,'2a Aggregate costs'!BC$22,'2a Aggregate costs'!BC$23,'2a Aggregate costs'!BC57, '2a Aggregate costs'!BC95)*'3a Demand'!$C$10+'2a Aggregate costs'!BC$24)</f>
        <v>-</v>
      </c>
      <c r="BC32" s="106" t="str">
        <f>IF('2a Aggregate costs'!BD$21="-","-",SUM('2a Aggregate costs'!BD$21,'2a Aggregate costs'!BD$22,'2a Aggregate costs'!BD$23,'2a Aggregate costs'!BD57, '2a Aggregate costs'!BD95)*'3a Demand'!$C$10+'2a Aggregate costs'!BD$24)</f>
        <v>-</v>
      </c>
      <c r="BD32" s="106" t="str">
        <f>IF('2a Aggregate costs'!BE$21="-","-",SUM('2a Aggregate costs'!BE$21,'2a Aggregate costs'!BE$22,'2a Aggregate costs'!BE$23,'2a Aggregate costs'!BE57, '2a Aggregate costs'!BE95)*'3a Demand'!$C$10+'2a Aggregate costs'!BE$24)</f>
        <v>-</v>
      </c>
      <c r="BE32" s="106" t="str">
        <f>IF('2a Aggregate costs'!BF$21="-","-",SUM('2a Aggregate costs'!BF$21,'2a Aggregate costs'!BF$22,'2a Aggregate costs'!BF$23,'2a Aggregate costs'!BF57, '2a Aggregate costs'!BF95)*'3a Demand'!$C$10+'2a Aggregate costs'!BF$24)</f>
        <v>-</v>
      </c>
    </row>
    <row r="33" spans="1:57" ht="12.75" customHeight="1">
      <c r="A33" s="14"/>
      <c r="B33" s="338"/>
      <c r="C33" s="108" t="s">
        <v>249</v>
      </c>
      <c r="D33" s="332"/>
      <c r="E33" s="359"/>
      <c r="F33" s="28"/>
      <c r="G33" s="106">
        <f>IF('2a Aggregate costs'!H$21="-","-",SUM('2a Aggregate costs'!H$21,'2a Aggregate costs'!H$22,'2a Aggregate costs'!H$23,'2a Aggregate costs'!H58, '2a Aggregate costs'!H96)*'3a Demand'!$C$10+'2a Aggregate costs'!H$24)</f>
        <v>90.547556444583833</v>
      </c>
      <c r="H33" s="106">
        <f>IF('2a Aggregate costs'!I$21="-","-",SUM('2a Aggregate costs'!I$21,'2a Aggregate costs'!I$22,'2a Aggregate costs'!I$23,'2a Aggregate costs'!I58, '2a Aggregate costs'!I96)*'3a Demand'!$C$10+'2a Aggregate costs'!I$24)</f>
        <v>90.520467787971157</v>
      </c>
      <c r="I33" s="106">
        <f>IF('2a Aggregate costs'!J$21="-","-",SUM('2a Aggregate costs'!J$21,'2a Aggregate costs'!J$22,'2a Aggregate costs'!J$23,'2a Aggregate costs'!J58, '2a Aggregate costs'!J96)*'3a Demand'!$C$10+'2a Aggregate costs'!J$24)</f>
        <v>110.91404586760278</v>
      </c>
      <c r="J33" s="106">
        <f>IF('2a Aggregate costs'!K$21="-","-",SUM('2a Aggregate costs'!K$21,'2a Aggregate costs'!K$22,'2a Aggregate costs'!K$23,'2a Aggregate costs'!K58, '2a Aggregate costs'!K96)*'3a Demand'!$C$10+'2a Aggregate costs'!K$24)</f>
        <v>110.80900609774923</v>
      </c>
      <c r="K33" s="106">
        <f>IF('2a Aggregate costs'!L$21="-","-",SUM('2a Aggregate costs'!L$21,'2a Aggregate costs'!L$22,'2a Aggregate costs'!L$23,'2a Aggregate costs'!L58, '2a Aggregate costs'!L96)*'3a Demand'!$C$10+'2a Aggregate costs'!L$24)</f>
        <v>118.06939046391821</v>
      </c>
      <c r="L33" s="106">
        <f>IF('2a Aggregate costs'!M$21="-","-",SUM('2a Aggregate costs'!M$21,'2a Aggregate costs'!M$22,'2a Aggregate costs'!M$23,'2a Aggregate costs'!M58, '2a Aggregate costs'!M96)*'3a Demand'!$C$10+'2a Aggregate costs'!M$24)</f>
        <v>118.49624444669503</v>
      </c>
      <c r="M33" s="106">
        <f>IF('2a Aggregate costs'!N$21="-","-",SUM('2a Aggregate costs'!N$21,'2a Aggregate costs'!N$22,'2a Aggregate costs'!N$23,'2a Aggregate costs'!N58, '2a Aggregate costs'!N96)*'3a Demand'!$C$10+'2a Aggregate costs'!N$24)</f>
        <v>137.26899813137376</v>
      </c>
      <c r="N33" s="106">
        <f>IF('2a Aggregate costs'!O$21="-","-",SUM('2a Aggregate costs'!O$21,'2a Aggregate costs'!O$22,'2a Aggregate costs'!O$23,'2a Aggregate costs'!O58, '2a Aggregate costs'!O96)*'3a Demand'!$C$10+'2a Aggregate costs'!O$24)</f>
        <v>137.36244415563814</v>
      </c>
      <c r="O33" s="84"/>
      <c r="P33" s="106">
        <f>IF('2a Aggregate costs'!Q$21="-","-",SUM('2a Aggregate costs'!Q$21,'2a Aggregate costs'!Q$22,'2a Aggregate costs'!Q$23,'2a Aggregate costs'!Q58, '2a Aggregate costs'!Q96)*'3a Demand'!$C$10+'2a Aggregate costs'!Q$24)</f>
        <v>137.36244415563814</v>
      </c>
      <c r="Q33" s="106">
        <f>IF('2a Aggregate costs'!R$21="-","-",SUM('2a Aggregate costs'!R$21,'2a Aggregate costs'!R$22,'2a Aggregate costs'!R$23,'2a Aggregate costs'!R58, '2a Aggregate costs'!R96)*'3a Demand'!$C$10+'2a Aggregate costs'!R$24)</f>
        <v>146.96461957304555</v>
      </c>
      <c r="R33" s="106">
        <f>IF('2a Aggregate costs'!S$21="-","-",SUM('2a Aggregate costs'!S$21,'2a Aggregate costs'!S$22,'2a Aggregate costs'!S$23,'2a Aggregate costs'!S58, '2a Aggregate costs'!S96)*'3a Demand'!$C$10+'2a Aggregate costs'!S$24)</f>
        <v>148.77112454814815</v>
      </c>
      <c r="S33" s="106">
        <f>IF('2a Aggregate costs'!T$21="-","-",SUM('2a Aggregate costs'!T$21,'2a Aggregate costs'!T$22,'2a Aggregate costs'!T$23,'2a Aggregate costs'!T58, '2a Aggregate costs'!T96)*'3a Demand'!$C$10+'2a Aggregate costs'!T$24)</f>
        <v>153.04604975974598</v>
      </c>
      <c r="T33" s="106">
        <f>IF('2a Aggregate costs'!U$21="-","-",SUM('2a Aggregate costs'!U$21,'2a Aggregate costs'!U$22,'2a Aggregate costs'!U$23,'2a Aggregate costs'!U58, '2a Aggregate costs'!U96)*'3a Demand'!$C$10+'2a Aggregate costs'!U$24)</f>
        <v>152.50029132864336</v>
      </c>
      <c r="U33" s="106">
        <f>IF('2a Aggregate costs'!V$21="-","-",SUM('2a Aggregate costs'!V$21,'2a Aggregate costs'!V$22,'2a Aggregate costs'!V$23,'2a Aggregate costs'!V58, '2a Aggregate costs'!V96)*'3a Demand'!$C$10+'2a Aggregate costs'!V$24)</f>
        <v>161.46515228886494</v>
      </c>
      <c r="V33" s="106">
        <f>IF('2a Aggregate costs'!W$21="-","-",SUM('2a Aggregate costs'!W$21,'2a Aggregate costs'!W$22,'2a Aggregate costs'!W$23,'2a Aggregate costs'!W58, '2a Aggregate costs'!W96)*'3a Demand'!$C$10+'2a Aggregate costs'!W$24)</f>
        <v>160.70940848032686</v>
      </c>
      <c r="W33" s="106">
        <f>IF('2a Aggregate costs'!X$21="-","-",SUM('2a Aggregate costs'!X$21,'2a Aggregate costs'!X$22,'2a Aggregate costs'!X$23,'2a Aggregate costs'!X58, '2a Aggregate costs'!X96)*'3a Demand'!$C$10+'2a Aggregate costs'!X$24)</f>
        <v>168.0520523863828</v>
      </c>
      <c r="X33" s="84"/>
      <c r="Y33" s="106">
        <f>IF('2a Aggregate costs'!Z$21="-","-",SUM('2a Aggregate costs'!Z$21,'2a Aggregate costs'!Z$22,'2a Aggregate costs'!Z$23,'2a Aggregate costs'!Z58, '2a Aggregate costs'!Z96)*'3a Demand'!$C$10+'2a Aggregate costs'!Z$24)</f>
        <v>166.48245877803822</v>
      </c>
      <c r="Z33" s="106">
        <f>IF('2a Aggregate costs'!AA$21="-","-",SUM('2a Aggregate costs'!AA$21,'2a Aggregate costs'!AA$22,'2a Aggregate costs'!AA$23,'2a Aggregate costs'!AA58, '2a Aggregate costs'!AA96)*'3a Demand'!$C$10+'2a Aggregate costs'!AA$24)</f>
        <v>166.48245877803822</v>
      </c>
      <c r="AA33" s="106">
        <f>IF('2a Aggregate costs'!AB$21="-","-",SUM('2a Aggregate costs'!AB$21,'2a Aggregate costs'!AB$22,'2a Aggregate costs'!AB$23,'2a Aggregate costs'!AB58, '2a Aggregate costs'!AB96)*'3a Demand'!$C$10+'2a Aggregate costs'!AB$24)</f>
        <v>185.62557180081791</v>
      </c>
      <c r="AB33" s="106">
        <f>IF('2a Aggregate costs'!AC$21="-","-",SUM('2a Aggregate costs'!AC$21,'2a Aggregate costs'!AC$22,'2a Aggregate costs'!AC$23,'2a Aggregate costs'!AC58, '2a Aggregate costs'!AC96)*'3a Demand'!$C$10+'2a Aggregate costs'!AC$24)</f>
        <v>185.62557180081791</v>
      </c>
      <c r="AC33" s="106">
        <f>IF('2a Aggregate costs'!AD$21="-","-",SUM('2a Aggregate costs'!AD$21,'2a Aggregate costs'!AD$22,'2a Aggregate costs'!AD$23,'2a Aggregate costs'!AD58, '2a Aggregate costs'!AD96)*'3a Demand'!$C$10+'2a Aggregate costs'!AD$24)</f>
        <v>187.89754431881761</v>
      </c>
      <c r="AD33" s="106">
        <f>IF('2a Aggregate costs'!AE$21="-","-",SUM('2a Aggregate costs'!AE$21,'2a Aggregate costs'!AE$22,'2a Aggregate costs'!AE$23,'2a Aggregate costs'!AE58, '2a Aggregate costs'!AE96)*'3a Demand'!$C$10+'2a Aggregate costs'!AE$24)</f>
        <v>187.89754431881761</v>
      </c>
      <c r="AE33" s="106">
        <f>IF('2a Aggregate costs'!AF$21="-","-",SUM('2a Aggregate costs'!AF$21,'2a Aggregate costs'!AF$22,'2a Aggregate costs'!AF$23,'2a Aggregate costs'!AF58, '2a Aggregate costs'!AF96)*'3a Demand'!$C$10+'2a Aggregate costs'!AF$24)</f>
        <v>215.08121115837972</v>
      </c>
      <c r="AF33" s="106">
        <f>IF('2a Aggregate costs'!AG$21="-","-",SUM('2a Aggregate costs'!AG$21,'2a Aggregate costs'!AG$22,'2a Aggregate costs'!AG$23,'2a Aggregate costs'!AG58, '2a Aggregate costs'!AG96)*'3a Demand'!$C$10+'2a Aggregate costs'!AG$24)</f>
        <v>215.08121115837972</v>
      </c>
      <c r="AG33" s="106">
        <f>IF('2a Aggregate costs'!AH$21="-","-",SUM('2a Aggregate costs'!AH$21,'2a Aggregate costs'!AH$22,'2a Aggregate costs'!AH$23,'2a Aggregate costs'!AH58, '2a Aggregate costs'!AH96)*'3a Demand'!$C$10+'2a Aggregate costs'!AH$24)</f>
        <v>213.52049481471647</v>
      </c>
      <c r="AH33" s="106">
        <f>IF('2a Aggregate costs'!AI$21="-","-",SUM('2a Aggregate costs'!AI$21,'2a Aggregate costs'!AI$22,'2a Aggregate costs'!AI$23,'2a Aggregate costs'!AI58, '2a Aggregate costs'!AI96)*'3a Demand'!$C$10+'2a Aggregate costs'!AI$24)</f>
        <v>213.52049481471647</v>
      </c>
      <c r="AI33" s="106">
        <f>IF('2a Aggregate costs'!AJ$21="-","-",SUM('2a Aggregate costs'!AJ$21,'2a Aggregate costs'!AJ$22,'2a Aggregate costs'!AJ$23,'2a Aggregate costs'!AJ58, '2a Aggregate costs'!AJ96)*'3a Demand'!$C$10+'2a Aggregate costs'!AJ$24)</f>
        <v>224.51100224807291</v>
      </c>
      <c r="AJ33" s="106">
        <f>IF('2a Aggregate costs'!AK$21="-","-",SUM('2a Aggregate costs'!AK$21,'2a Aggregate costs'!AK$22,'2a Aggregate costs'!AK$23,'2a Aggregate costs'!AK58, '2a Aggregate costs'!AK96)*'3a Demand'!$C$10+'2a Aggregate costs'!AK$24)</f>
        <v>224.51100224807291</v>
      </c>
      <c r="AK33" s="106">
        <f>IF('2a Aggregate costs'!AL$21="-","-",SUM('2a Aggregate costs'!AL$21,'2a Aggregate costs'!AL$22,'2a Aggregate costs'!AL$23,'2a Aggregate costs'!AL58, '2a Aggregate costs'!AL96)*'3a Demand'!$C$10+'2a Aggregate costs'!AL$24)</f>
        <v>231.92364244950946</v>
      </c>
      <c r="AL33" s="106" t="str">
        <f>IF('2a Aggregate costs'!AM$21="-","-",SUM('2a Aggregate costs'!AM$21,'2a Aggregate costs'!AM$22,'2a Aggregate costs'!AM$23,'2a Aggregate costs'!AM58, '2a Aggregate costs'!AM96)*'3a Demand'!$C$10+'2a Aggregate costs'!AM$24)</f>
        <v>-</v>
      </c>
      <c r="AM33" s="106" t="str">
        <f>IF('2a Aggregate costs'!AN$21="-","-",SUM('2a Aggregate costs'!AN$21,'2a Aggregate costs'!AN$22,'2a Aggregate costs'!AN$23,'2a Aggregate costs'!AN58, '2a Aggregate costs'!AN96)*'3a Demand'!$C$10+'2a Aggregate costs'!AN$24)</f>
        <v>-</v>
      </c>
      <c r="AN33" s="106" t="str">
        <f>IF('2a Aggregate costs'!AO$21="-","-",SUM('2a Aggregate costs'!AO$21,'2a Aggregate costs'!AO$22,'2a Aggregate costs'!AO$23,'2a Aggregate costs'!AO58, '2a Aggregate costs'!AO96)*'3a Demand'!$C$10+'2a Aggregate costs'!AO$24)</f>
        <v>-</v>
      </c>
      <c r="AO33" s="106" t="str">
        <f>IF('2a Aggregate costs'!AP$21="-","-",SUM('2a Aggregate costs'!AP$21,'2a Aggregate costs'!AP$22,'2a Aggregate costs'!AP$23,'2a Aggregate costs'!AP58, '2a Aggregate costs'!AP96)*'3a Demand'!$C$10+'2a Aggregate costs'!AP$24)</f>
        <v>-</v>
      </c>
      <c r="AP33" s="106" t="str">
        <f>IF('2a Aggregate costs'!AQ$21="-","-",SUM('2a Aggregate costs'!AQ$21,'2a Aggregate costs'!AQ$22,'2a Aggregate costs'!AQ$23,'2a Aggregate costs'!AQ58, '2a Aggregate costs'!AQ96)*'3a Demand'!$C$10+'2a Aggregate costs'!AQ$24)</f>
        <v>-</v>
      </c>
      <c r="AQ33" s="106" t="str">
        <f>IF('2a Aggregate costs'!AR$21="-","-",SUM('2a Aggregate costs'!AR$21,'2a Aggregate costs'!AR$22,'2a Aggregate costs'!AR$23,'2a Aggregate costs'!AR58, '2a Aggregate costs'!AR96)*'3a Demand'!$C$10+'2a Aggregate costs'!AR$24)</f>
        <v>-</v>
      </c>
      <c r="AR33" s="106" t="str">
        <f>IF('2a Aggregate costs'!AS$21="-","-",SUM('2a Aggregate costs'!AS$21,'2a Aggregate costs'!AS$22,'2a Aggregate costs'!AS$23,'2a Aggregate costs'!AS58, '2a Aggregate costs'!AS96)*'3a Demand'!$C$10+'2a Aggregate costs'!AS$24)</f>
        <v>-</v>
      </c>
      <c r="AS33" s="106" t="str">
        <f>IF('2a Aggregate costs'!AT$21="-","-",SUM('2a Aggregate costs'!AT$21,'2a Aggregate costs'!AT$22,'2a Aggregate costs'!AT$23,'2a Aggregate costs'!AT58, '2a Aggregate costs'!AT96)*'3a Demand'!$C$10+'2a Aggregate costs'!AT$24)</f>
        <v>-</v>
      </c>
      <c r="AT33" s="106" t="str">
        <f>IF('2a Aggregate costs'!AU$21="-","-",SUM('2a Aggregate costs'!AU$21,'2a Aggregate costs'!AU$22,'2a Aggregate costs'!AU$23,'2a Aggregate costs'!AU58, '2a Aggregate costs'!AU96)*'3a Demand'!$C$10+'2a Aggregate costs'!AU$24)</f>
        <v>-</v>
      </c>
      <c r="AU33" s="106" t="str">
        <f>IF('2a Aggregate costs'!AV$21="-","-",SUM('2a Aggregate costs'!AV$21,'2a Aggregate costs'!AV$22,'2a Aggregate costs'!AV$23,'2a Aggregate costs'!AV58, '2a Aggregate costs'!AV96)*'3a Demand'!$C$10+'2a Aggregate costs'!AV$24)</f>
        <v>-</v>
      </c>
      <c r="AV33" s="106" t="str">
        <f>IF('2a Aggregate costs'!AW$21="-","-",SUM('2a Aggregate costs'!AW$21,'2a Aggregate costs'!AW$22,'2a Aggregate costs'!AW$23,'2a Aggregate costs'!AW58, '2a Aggregate costs'!AW96)*'3a Demand'!$C$10+'2a Aggregate costs'!AW$24)</f>
        <v>-</v>
      </c>
      <c r="AW33" s="106" t="str">
        <f>IF('2a Aggregate costs'!AX$21="-","-",SUM('2a Aggregate costs'!AX$21,'2a Aggregate costs'!AX$22,'2a Aggregate costs'!AX$23,'2a Aggregate costs'!AX58, '2a Aggregate costs'!AX96)*'3a Demand'!$C$10+'2a Aggregate costs'!AX$24)</f>
        <v>-</v>
      </c>
      <c r="AX33" s="106" t="str">
        <f>IF('2a Aggregate costs'!AY$21="-","-",SUM('2a Aggregate costs'!AY$21,'2a Aggregate costs'!AY$22,'2a Aggregate costs'!AY$23,'2a Aggregate costs'!AY58, '2a Aggregate costs'!AY96)*'3a Demand'!$C$10+'2a Aggregate costs'!AY$24)</f>
        <v>-</v>
      </c>
      <c r="AY33" s="106" t="str">
        <f>IF('2a Aggregate costs'!AZ$21="-","-",SUM('2a Aggregate costs'!AZ$21,'2a Aggregate costs'!AZ$22,'2a Aggregate costs'!AZ$23,'2a Aggregate costs'!AZ58, '2a Aggregate costs'!AZ96)*'3a Demand'!$C$10+'2a Aggregate costs'!AZ$24)</f>
        <v>-</v>
      </c>
      <c r="AZ33" s="106" t="str">
        <f>IF('2a Aggregate costs'!BA$21="-","-",SUM('2a Aggregate costs'!BA$21,'2a Aggregate costs'!BA$22,'2a Aggregate costs'!BA$23,'2a Aggregate costs'!BA58, '2a Aggregate costs'!BA96)*'3a Demand'!$C$10+'2a Aggregate costs'!BA$24)</f>
        <v>-</v>
      </c>
      <c r="BA33" s="106" t="str">
        <f>IF('2a Aggregate costs'!BB$21="-","-",SUM('2a Aggregate costs'!BB$21,'2a Aggregate costs'!BB$22,'2a Aggregate costs'!BB$23,'2a Aggregate costs'!BB58, '2a Aggregate costs'!BB96)*'3a Demand'!$C$10+'2a Aggregate costs'!BB$24)</f>
        <v>-</v>
      </c>
      <c r="BB33" s="106" t="str">
        <f>IF('2a Aggregate costs'!BC$21="-","-",SUM('2a Aggregate costs'!BC$21,'2a Aggregate costs'!BC$22,'2a Aggregate costs'!BC$23,'2a Aggregate costs'!BC58, '2a Aggregate costs'!BC96)*'3a Demand'!$C$10+'2a Aggregate costs'!BC$24)</f>
        <v>-</v>
      </c>
      <c r="BC33" s="106" t="str">
        <f>IF('2a Aggregate costs'!BD$21="-","-",SUM('2a Aggregate costs'!BD$21,'2a Aggregate costs'!BD$22,'2a Aggregate costs'!BD$23,'2a Aggregate costs'!BD58, '2a Aggregate costs'!BD96)*'3a Demand'!$C$10+'2a Aggregate costs'!BD$24)</f>
        <v>-</v>
      </c>
      <c r="BD33" s="106" t="str">
        <f>IF('2a Aggregate costs'!BE$21="-","-",SUM('2a Aggregate costs'!BE$21,'2a Aggregate costs'!BE$22,'2a Aggregate costs'!BE$23,'2a Aggregate costs'!BE58, '2a Aggregate costs'!BE96)*'3a Demand'!$C$10+'2a Aggregate costs'!BE$24)</f>
        <v>-</v>
      </c>
      <c r="BE33" s="106" t="str">
        <f>IF('2a Aggregate costs'!BF$21="-","-",SUM('2a Aggregate costs'!BF$21,'2a Aggregate costs'!BF$22,'2a Aggregate costs'!BF$23,'2a Aggregate costs'!BF58, '2a Aggregate costs'!BF96)*'3a Demand'!$C$10+'2a Aggregate costs'!BF$24)</f>
        <v>-</v>
      </c>
    </row>
    <row r="34" spans="1:57" ht="12.75" customHeight="1">
      <c r="A34" s="14"/>
      <c r="B34" s="338"/>
      <c r="C34" s="108" t="s">
        <v>250</v>
      </c>
      <c r="D34" s="332"/>
      <c r="E34" s="359"/>
      <c r="F34" s="28"/>
      <c r="G34" s="106">
        <f>IF('2a Aggregate costs'!H$21="-","-",SUM('2a Aggregate costs'!H$21,'2a Aggregate costs'!H$22,'2a Aggregate costs'!H$23,'2a Aggregate costs'!H59, '2a Aggregate costs'!H97)*'3a Demand'!$C$10+'2a Aggregate costs'!H$24)</f>
        <v>90.554689231973299</v>
      </c>
      <c r="H34" s="106">
        <f>IF('2a Aggregate costs'!I$21="-","-",SUM('2a Aggregate costs'!I$21,'2a Aggregate costs'!I$22,'2a Aggregate costs'!I$23,'2a Aggregate costs'!I59, '2a Aggregate costs'!I97)*'3a Demand'!$C$10+'2a Aggregate costs'!I$24)</f>
        <v>90.52748619117645</v>
      </c>
      <c r="I34" s="106">
        <f>IF('2a Aggregate costs'!J$21="-","-",SUM('2a Aggregate costs'!J$21,'2a Aggregate costs'!J$22,'2a Aggregate costs'!J$23,'2a Aggregate costs'!J59, '2a Aggregate costs'!J97)*'3a Demand'!$C$10+'2a Aggregate costs'!J$24)</f>
        <v>110.92123271248501</v>
      </c>
      <c r="J34" s="106">
        <f>IF('2a Aggregate costs'!K$21="-","-",SUM('2a Aggregate costs'!K$21,'2a Aggregate costs'!K$22,'2a Aggregate costs'!K$23,'2a Aggregate costs'!K59, '2a Aggregate costs'!K97)*'3a Demand'!$C$10+'2a Aggregate costs'!K$24)</f>
        <v>110.81650430310445</v>
      </c>
      <c r="K34" s="106">
        <f>IF('2a Aggregate costs'!L$21="-","-",SUM('2a Aggregate costs'!L$21,'2a Aggregate costs'!L$22,'2a Aggregate costs'!L$23,'2a Aggregate costs'!L59, '2a Aggregate costs'!L97)*'3a Demand'!$C$10+'2a Aggregate costs'!L$24)</f>
        <v>118.07702363696983</v>
      </c>
      <c r="L34" s="106">
        <f>IF('2a Aggregate costs'!M$21="-","-",SUM('2a Aggregate costs'!M$21,'2a Aggregate costs'!M$22,'2a Aggregate costs'!M$23,'2a Aggregate costs'!M59, '2a Aggregate costs'!M97)*'3a Demand'!$C$10+'2a Aggregate costs'!M$24)</f>
        <v>118.50373843757191</v>
      </c>
      <c r="M34" s="106">
        <f>IF('2a Aggregate costs'!N$21="-","-",SUM('2a Aggregate costs'!N$21,'2a Aggregate costs'!N$22,'2a Aggregate costs'!N$23,'2a Aggregate costs'!N59, '2a Aggregate costs'!N97)*'3a Demand'!$C$10+'2a Aggregate costs'!N$24)</f>
        <v>137.27470611703933</v>
      </c>
      <c r="N34" s="106">
        <f>IF('2a Aggregate costs'!O$21="-","-",SUM('2a Aggregate costs'!O$21,'2a Aggregate costs'!O$22,'2a Aggregate costs'!O$23,'2a Aggregate costs'!O59, '2a Aggregate costs'!O97)*'3a Demand'!$C$10+'2a Aggregate costs'!O$24)</f>
        <v>137.36827765203489</v>
      </c>
      <c r="O34" s="84"/>
      <c r="P34" s="106">
        <f>IF('2a Aggregate costs'!Q$21="-","-",SUM('2a Aggregate costs'!Q$21,'2a Aggregate costs'!Q$22,'2a Aggregate costs'!Q$23,'2a Aggregate costs'!Q59, '2a Aggregate costs'!Q97)*'3a Demand'!$C$10+'2a Aggregate costs'!Q$24)</f>
        <v>137.36827765203489</v>
      </c>
      <c r="Q34" s="106">
        <f>IF('2a Aggregate costs'!R$21="-","-",SUM('2a Aggregate costs'!R$21,'2a Aggregate costs'!R$22,'2a Aggregate costs'!R$23,'2a Aggregate costs'!R59, '2a Aggregate costs'!R97)*'3a Demand'!$C$10+'2a Aggregate costs'!R$24)</f>
        <v>146.96516386155642</v>
      </c>
      <c r="R34" s="106">
        <f>IF('2a Aggregate costs'!S$21="-","-",SUM('2a Aggregate costs'!S$21,'2a Aggregate costs'!S$22,'2a Aggregate costs'!S$23,'2a Aggregate costs'!S59, '2a Aggregate costs'!S97)*'3a Demand'!$C$10+'2a Aggregate costs'!S$24)</f>
        <v>148.77169347757575</v>
      </c>
      <c r="S34" s="106">
        <f>IF('2a Aggregate costs'!T$21="-","-",SUM('2a Aggregate costs'!T$21,'2a Aggregate costs'!T$22,'2a Aggregate costs'!T$23,'2a Aggregate costs'!T59, '2a Aggregate costs'!T97)*'3a Demand'!$C$10+'2a Aggregate costs'!T$24)</f>
        <v>153.03731623623639</v>
      </c>
      <c r="T34" s="106">
        <f>IF('2a Aggregate costs'!U$21="-","-",SUM('2a Aggregate costs'!U$21,'2a Aggregate costs'!U$22,'2a Aggregate costs'!U$23,'2a Aggregate costs'!U59, '2a Aggregate costs'!U97)*'3a Demand'!$C$10+'2a Aggregate costs'!U$24)</f>
        <v>152.4904789077261</v>
      </c>
      <c r="U34" s="106">
        <f>IF('2a Aggregate costs'!V$21="-","-",SUM('2a Aggregate costs'!V$21,'2a Aggregate costs'!V$22,'2a Aggregate costs'!V$23,'2a Aggregate costs'!V59, '2a Aggregate costs'!V97)*'3a Demand'!$C$10+'2a Aggregate costs'!V$24)</f>
        <v>161.45028237819352</v>
      </c>
      <c r="V34" s="106">
        <f>IF('2a Aggregate costs'!W$21="-","-",SUM('2a Aggregate costs'!W$21,'2a Aggregate costs'!W$22,'2a Aggregate costs'!W$23,'2a Aggregate costs'!W59, '2a Aggregate costs'!W97)*'3a Demand'!$C$10+'2a Aggregate costs'!W$24)</f>
        <v>160.69557419311451</v>
      </c>
      <c r="W34" s="106">
        <f>IF('2a Aggregate costs'!X$21="-","-",SUM('2a Aggregate costs'!X$21,'2a Aggregate costs'!X$22,'2a Aggregate costs'!X$23,'2a Aggregate costs'!X59, '2a Aggregate costs'!X97)*'3a Demand'!$C$10+'2a Aggregate costs'!X$24)</f>
        <v>168.03454146468238</v>
      </c>
      <c r="X34" s="84"/>
      <c r="Y34" s="106">
        <f>IF('2a Aggregate costs'!Z$21="-","-",SUM('2a Aggregate costs'!Z$21,'2a Aggregate costs'!Z$22,'2a Aggregate costs'!Z$23,'2a Aggregate costs'!Z59, '2a Aggregate costs'!Z97)*'3a Demand'!$C$10+'2a Aggregate costs'!Z$24)</f>
        <v>166.46554915770139</v>
      </c>
      <c r="Z34" s="106">
        <f>IF('2a Aggregate costs'!AA$21="-","-",SUM('2a Aggregate costs'!AA$21,'2a Aggregate costs'!AA$22,'2a Aggregate costs'!AA$23,'2a Aggregate costs'!AA59, '2a Aggregate costs'!AA97)*'3a Demand'!$C$10+'2a Aggregate costs'!AA$24)</f>
        <v>166.46554915770139</v>
      </c>
      <c r="AA34" s="106">
        <f>IF('2a Aggregate costs'!AB$21="-","-",SUM('2a Aggregate costs'!AB$21,'2a Aggregate costs'!AB$22,'2a Aggregate costs'!AB$23,'2a Aggregate costs'!AB59, '2a Aggregate costs'!AB97)*'3a Demand'!$C$10+'2a Aggregate costs'!AB$24)</f>
        <v>185.61589025339802</v>
      </c>
      <c r="AB34" s="106">
        <f>IF('2a Aggregate costs'!AC$21="-","-",SUM('2a Aggregate costs'!AC$21,'2a Aggregate costs'!AC$22,'2a Aggregate costs'!AC$23,'2a Aggregate costs'!AC59, '2a Aggregate costs'!AC97)*'3a Demand'!$C$10+'2a Aggregate costs'!AC$24)</f>
        <v>185.61589025339802</v>
      </c>
      <c r="AC34" s="106">
        <f>IF('2a Aggregate costs'!AD$21="-","-",SUM('2a Aggregate costs'!AD$21,'2a Aggregate costs'!AD$22,'2a Aggregate costs'!AD$23,'2a Aggregate costs'!AD59, '2a Aggregate costs'!AD97)*'3a Demand'!$C$10+'2a Aggregate costs'!AD$24)</f>
        <v>187.88868954165417</v>
      </c>
      <c r="AD34" s="106">
        <f>IF('2a Aggregate costs'!AE$21="-","-",SUM('2a Aggregate costs'!AE$21,'2a Aggregate costs'!AE$22,'2a Aggregate costs'!AE$23,'2a Aggregate costs'!AE59, '2a Aggregate costs'!AE97)*'3a Demand'!$C$10+'2a Aggregate costs'!AE$24)</f>
        <v>187.88868954165417</v>
      </c>
      <c r="AE34" s="106">
        <f>IF('2a Aggregate costs'!AF$21="-","-",SUM('2a Aggregate costs'!AF$21,'2a Aggregate costs'!AF$22,'2a Aggregate costs'!AF$23,'2a Aggregate costs'!AF59, '2a Aggregate costs'!AF97)*'3a Demand'!$C$10+'2a Aggregate costs'!AF$24)</f>
        <v>215.06811150242518</v>
      </c>
      <c r="AF34" s="106">
        <f>IF('2a Aggregate costs'!AG$21="-","-",SUM('2a Aggregate costs'!AG$21,'2a Aggregate costs'!AG$22,'2a Aggregate costs'!AG$23,'2a Aggregate costs'!AG59, '2a Aggregate costs'!AG97)*'3a Demand'!$C$10+'2a Aggregate costs'!AG$24)</f>
        <v>215.06811150242518</v>
      </c>
      <c r="AG34" s="106">
        <f>IF('2a Aggregate costs'!AH$21="-","-",SUM('2a Aggregate costs'!AH$21,'2a Aggregate costs'!AH$22,'2a Aggregate costs'!AH$23,'2a Aggregate costs'!AH59, '2a Aggregate costs'!AH97)*'3a Demand'!$C$10+'2a Aggregate costs'!AH$24)</f>
        <v>213.48761423835617</v>
      </c>
      <c r="AH34" s="106">
        <f>IF('2a Aggregate costs'!AI$21="-","-",SUM('2a Aggregate costs'!AI$21,'2a Aggregate costs'!AI$22,'2a Aggregate costs'!AI$23,'2a Aggregate costs'!AI59, '2a Aggregate costs'!AI97)*'3a Demand'!$C$10+'2a Aggregate costs'!AI$24)</f>
        <v>213.48761423835617</v>
      </c>
      <c r="AI34" s="106">
        <f>IF('2a Aggregate costs'!AJ$21="-","-",SUM('2a Aggregate costs'!AJ$21,'2a Aggregate costs'!AJ$22,'2a Aggregate costs'!AJ$23,'2a Aggregate costs'!AJ59, '2a Aggregate costs'!AJ97)*'3a Demand'!$C$10+'2a Aggregate costs'!AJ$24)</f>
        <v>224.43042048639728</v>
      </c>
      <c r="AJ34" s="106">
        <f>IF('2a Aggregate costs'!AK$21="-","-",SUM('2a Aggregate costs'!AK$21,'2a Aggregate costs'!AK$22,'2a Aggregate costs'!AK$23,'2a Aggregate costs'!AK59, '2a Aggregate costs'!AK97)*'3a Demand'!$C$10+'2a Aggregate costs'!AK$24)</f>
        <v>224.43042048639728</v>
      </c>
      <c r="AK34" s="106">
        <f>IF('2a Aggregate costs'!AL$21="-","-",SUM('2a Aggregate costs'!AL$21,'2a Aggregate costs'!AL$22,'2a Aggregate costs'!AL$23,'2a Aggregate costs'!AL59, '2a Aggregate costs'!AL97)*'3a Demand'!$C$10+'2a Aggregate costs'!AL$24)</f>
        <v>231.8382433678008</v>
      </c>
      <c r="AL34" s="106" t="str">
        <f>IF('2a Aggregate costs'!AM$21="-","-",SUM('2a Aggregate costs'!AM$21,'2a Aggregate costs'!AM$22,'2a Aggregate costs'!AM$23,'2a Aggregate costs'!AM59, '2a Aggregate costs'!AM97)*'3a Demand'!$C$10+'2a Aggregate costs'!AM$24)</f>
        <v>-</v>
      </c>
      <c r="AM34" s="106" t="str">
        <f>IF('2a Aggregate costs'!AN$21="-","-",SUM('2a Aggregate costs'!AN$21,'2a Aggregate costs'!AN$22,'2a Aggregate costs'!AN$23,'2a Aggregate costs'!AN59, '2a Aggregate costs'!AN97)*'3a Demand'!$C$10+'2a Aggregate costs'!AN$24)</f>
        <v>-</v>
      </c>
      <c r="AN34" s="106" t="str">
        <f>IF('2a Aggregate costs'!AO$21="-","-",SUM('2a Aggregate costs'!AO$21,'2a Aggregate costs'!AO$22,'2a Aggregate costs'!AO$23,'2a Aggregate costs'!AO59, '2a Aggregate costs'!AO97)*'3a Demand'!$C$10+'2a Aggregate costs'!AO$24)</f>
        <v>-</v>
      </c>
      <c r="AO34" s="106" t="str">
        <f>IF('2a Aggregate costs'!AP$21="-","-",SUM('2a Aggregate costs'!AP$21,'2a Aggregate costs'!AP$22,'2a Aggregate costs'!AP$23,'2a Aggregate costs'!AP59, '2a Aggregate costs'!AP97)*'3a Demand'!$C$10+'2a Aggregate costs'!AP$24)</f>
        <v>-</v>
      </c>
      <c r="AP34" s="106" t="str">
        <f>IF('2a Aggregate costs'!AQ$21="-","-",SUM('2a Aggregate costs'!AQ$21,'2a Aggregate costs'!AQ$22,'2a Aggregate costs'!AQ$23,'2a Aggregate costs'!AQ59, '2a Aggregate costs'!AQ97)*'3a Demand'!$C$10+'2a Aggregate costs'!AQ$24)</f>
        <v>-</v>
      </c>
      <c r="AQ34" s="106" t="str">
        <f>IF('2a Aggregate costs'!AR$21="-","-",SUM('2a Aggregate costs'!AR$21,'2a Aggregate costs'!AR$22,'2a Aggregate costs'!AR$23,'2a Aggregate costs'!AR59, '2a Aggregate costs'!AR97)*'3a Demand'!$C$10+'2a Aggregate costs'!AR$24)</f>
        <v>-</v>
      </c>
      <c r="AR34" s="106" t="str">
        <f>IF('2a Aggregate costs'!AS$21="-","-",SUM('2a Aggregate costs'!AS$21,'2a Aggregate costs'!AS$22,'2a Aggregate costs'!AS$23,'2a Aggregate costs'!AS59, '2a Aggregate costs'!AS97)*'3a Demand'!$C$10+'2a Aggregate costs'!AS$24)</f>
        <v>-</v>
      </c>
      <c r="AS34" s="106" t="str">
        <f>IF('2a Aggregate costs'!AT$21="-","-",SUM('2a Aggregate costs'!AT$21,'2a Aggregate costs'!AT$22,'2a Aggregate costs'!AT$23,'2a Aggregate costs'!AT59, '2a Aggregate costs'!AT97)*'3a Demand'!$C$10+'2a Aggregate costs'!AT$24)</f>
        <v>-</v>
      </c>
      <c r="AT34" s="106" t="str">
        <f>IF('2a Aggregate costs'!AU$21="-","-",SUM('2a Aggregate costs'!AU$21,'2a Aggregate costs'!AU$22,'2a Aggregate costs'!AU$23,'2a Aggregate costs'!AU59, '2a Aggregate costs'!AU97)*'3a Demand'!$C$10+'2a Aggregate costs'!AU$24)</f>
        <v>-</v>
      </c>
      <c r="AU34" s="106" t="str">
        <f>IF('2a Aggregate costs'!AV$21="-","-",SUM('2a Aggregate costs'!AV$21,'2a Aggregate costs'!AV$22,'2a Aggregate costs'!AV$23,'2a Aggregate costs'!AV59, '2a Aggregate costs'!AV97)*'3a Demand'!$C$10+'2a Aggregate costs'!AV$24)</f>
        <v>-</v>
      </c>
      <c r="AV34" s="106" t="str">
        <f>IF('2a Aggregate costs'!AW$21="-","-",SUM('2a Aggregate costs'!AW$21,'2a Aggregate costs'!AW$22,'2a Aggregate costs'!AW$23,'2a Aggregate costs'!AW59, '2a Aggregate costs'!AW97)*'3a Demand'!$C$10+'2a Aggregate costs'!AW$24)</f>
        <v>-</v>
      </c>
      <c r="AW34" s="106" t="str">
        <f>IF('2a Aggregate costs'!AX$21="-","-",SUM('2a Aggregate costs'!AX$21,'2a Aggregate costs'!AX$22,'2a Aggregate costs'!AX$23,'2a Aggregate costs'!AX59, '2a Aggregate costs'!AX97)*'3a Demand'!$C$10+'2a Aggregate costs'!AX$24)</f>
        <v>-</v>
      </c>
      <c r="AX34" s="106" t="str">
        <f>IF('2a Aggregate costs'!AY$21="-","-",SUM('2a Aggregate costs'!AY$21,'2a Aggregate costs'!AY$22,'2a Aggregate costs'!AY$23,'2a Aggregate costs'!AY59, '2a Aggregate costs'!AY97)*'3a Demand'!$C$10+'2a Aggregate costs'!AY$24)</f>
        <v>-</v>
      </c>
      <c r="AY34" s="106" t="str">
        <f>IF('2a Aggregate costs'!AZ$21="-","-",SUM('2a Aggregate costs'!AZ$21,'2a Aggregate costs'!AZ$22,'2a Aggregate costs'!AZ$23,'2a Aggregate costs'!AZ59, '2a Aggregate costs'!AZ97)*'3a Demand'!$C$10+'2a Aggregate costs'!AZ$24)</f>
        <v>-</v>
      </c>
      <c r="AZ34" s="106" t="str">
        <f>IF('2a Aggregate costs'!BA$21="-","-",SUM('2a Aggregate costs'!BA$21,'2a Aggregate costs'!BA$22,'2a Aggregate costs'!BA$23,'2a Aggregate costs'!BA59, '2a Aggregate costs'!BA97)*'3a Demand'!$C$10+'2a Aggregate costs'!BA$24)</f>
        <v>-</v>
      </c>
      <c r="BA34" s="106" t="str">
        <f>IF('2a Aggregate costs'!BB$21="-","-",SUM('2a Aggregate costs'!BB$21,'2a Aggregate costs'!BB$22,'2a Aggregate costs'!BB$23,'2a Aggregate costs'!BB59, '2a Aggregate costs'!BB97)*'3a Demand'!$C$10+'2a Aggregate costs'!BB$24)</f>
        <v>-</v>
      </c>
      <c r="BB34" s="106" t="str">
        <f>IF('2a Aggregate costs'!BC$21="-","-",SUM('2a Aggregate costs'!BC$21,'2a Aggregate costs'!BC$22,'2a Aggregate costs'!BC$23,'2a Aggregate costs'!BC59, '2a Aggregate costs'!BC97)*'3a Demand'!$C$10+'2a Aggregate costs'!BC$24)</f>
        <v>-</v>
      </c>
      <c r="BC34" s="106" t="str">
        <f>IF('2a Aggregate costs'!BD$21="-","-",SUM('2a Aggregate costs'!BD$21,'2a Aggregate costs'!BD$22,'2a Aggregate costs'!BD$23,'2a Aggregate costs'!BD59, '2a Aggregate costs'!BD97)*'3a Demand'!$C$10+'2a Aggregate costs'!BD$24)</f>
        <v>-</v>
      </c>
      <c r="BD34" s="106" t="str">
        <f>IF('2a Aggregate costs'!BE$21="-","-",SUM('2a Aggregate costs'!BE$21,'2a Aggregate costs'!BE$22,'2a Aggregate costs'!BE$23,'2a Aggregate costs'!BE59, '2a Aggregate costs'!BE97)*'3a Demand'!$C$10+'2a Aggregate costs'!BE$24)</f>
        <v>-</v>
      </c>
      <c r="BE34" s="106" t="str">
        <f>IF('2a Aggregate costs'!BF$21="-","-",SUM('2a Aggregate costs'!BF$21,'2a Aggregate costs'!BF$22,'2a Aggregate costs'!BF$23,'2a Aggregate costs'!BF59, '2a Aggregate costs'!BF97)*'3a Demand'!$C$10+'2a Aggregate costs'!BF$24)</f>
        <v>-</v>
      </c>
    </row>
    <row r="35" spans="1:57" ht="12.75" customHeight="1">
      <c r="A35" s="14"/>
      <c r="B35" s="338"/>
      <c r="C35" s="108" t="s">
        <v>251</v>
      </c>
      <c r="D35" s="332"/>
      <c r="E35" s="359"/>
      <c r="F35" s="28"/>
      <c r="G35" s="106">
        <f>IF('2a Aggregate costs'!H$21="-","-",SUM('2a Aggregate costs'!H$21,'2a Aggregate costs'!H$22,'2a Aggregate costs'!H$23,'2a Aggregate costs'!H60, '2a Aggregate costs'!H98)*'3a Demand'!$C$10+'2a Aggregate costs'!H$24)</f>
        <v>90.560159994303291</v>
      </c>
      <c r="H35" s="106">
        <f>IF('2a Aggregate costs'!I$21="-","-",SUM('2a Aggregate costs'!I$21,'2a Aggregate costs'!I$22,'2a Aggregate costs'!I$23,'2a Aggregate costs'!I60, '2a Aggregate costs'!I98)*'3a Demand'!$C$10+'2a Aggregate costs'!I$24)</f>
        <v>90.532869222209868</v>
      </c>
      <c r="I35" s="106">
        <f>IF('2a Aggregate costs'!J$21="-","-",SUM('2a Aggregate costs'!J$21,'2a Aggregate costs'!J$22,'2a Aggregate costs'!J$23,'2a Aggregate costs'!J60, '2a Aggregate costs'!J98)*'3a Demand'!$C$10+'2a Aggregate costs'!J$24)</f>
        <v>110.92674493626322</v>
      </c>
      <c r="J35" s="106">
        <f>IF('2a Aggregate costs'!K$21="-","-",SUM('2a Aggregate costs'!K$21,'2a Aggregate costs'!K$22,'2a Aggregate costs'!K$23,'2a Aggregate costs'!K60, '2a Aggregate costs'!K98)*'3a Demand'!$C$10+'2a Aggregate costs'!K$24)</f>
        <v>110.82225533662896</v>
      </c>
      <c r="K35" s="106">
        <f>IF('2a Aggregate costs'!L$21="-","-",SUM('2a Aggregate costs'!L$21,'2a Aggregate costs'!L$22,'2a Aggregate costs'!L$23,'2a Aggregate costs'!L60, '2a Aggregate costs'!L98)*'3a Demand'!$C$10+'2a Aggregate costs'!L$24)</f>
        <v>118.08287818909777</v>
      </c>
      <c r="L35" s="106">
        <f>IF('2a Aggregate costs'!M$21="-","-",SUM('2a Aggregate costs'!M$21,'2a Aggregate costs'!M$22,'2a Aggregate costs'!M$23,'2a Aggregate costs'!M60, '2a Aggregate costs'!M98)*'3a Demand'!$C$10+'2a Aggregate costs'!M$24)</f>
        <v>118.5094862386421</v>
      </c>
      <c r="M35" s="106">
        <f>IF('2a Aggregate costs'!N$21="-","-",SUM('2a Aggregate costs'!N$21,'2a Aggregate costs'!N$22,'2a Aggregate costs'!N$23,'2a Aggregate costs'!N60, '2a Aggregate costs'!N98)*'3a Demand'!$C$10+'2a Aggregate costs'!N$24)</f>
        <v>137.28979342581226</v>
      </c>
      <c r="N35" s="106">
        <f>IF('2a Aggregate costs'!O$21="-","-",SUM('2a Aggregate costs'!O$21,'2a Aggregate costs'!O$22,'2a Aggregate costs'!O$23,'2a Aggregate costs'!O60, '2a Aggregate costs'!O98)*'3a Demand'!$C$10+'2a Aggregate costs'!O$24)</f>
        <v>137.38369670991634</v>
      </c>
      <c r="O35" s="84"/>
      <c r="P35" s="106">
        <f>IF('2a Aggregate costs'!Q$21="-","-",SUM('2a Aggregate costs'!Q$21,'2a Aggregate costs'!Q$22,'2a Aggregate costs'!Q$23,'2a Aggregate costs'!Q60, '2a Aggregate costs'!Q98)*'3a Demand'!$C$10+'2a Aggregate costs'!Q$24)</f>
        <v>137.38369670991634</v>
      </c>
      <c r="Q35" s="106">
        <f>IF('2a Aggregate costs'!R$21="-","-",SUM('2a Aggregate costs'!R$21,'2a Aggregate costs'!R$22,'2a Aggregate costs'!R$23,'2a Aggregate costs'!R60, '2a Aggregate costs'!R98)*'3a Demand'!$C$10+'2a Aggregate costs'!R$24)</f>
        <v>146.98659272957821</v>
      </c>
      <c r="R35" s="106">
        <f>IF('2a Aggregate costs'!S$21="-","-",SUM('2a Aggregate costs'!S$21,'2a Aggregate costs'!S$22,'2a Aggregate costs'!S$23,'2a Aggregate costs'!S60, '2a Aggregate costs'!S98)*'3a Demand'!$C$10+'2a Aggregate costs'!S$24)</f>
        <v>148.79387311541902</v>
      </c>
      <c r="S35" s="106">
        <f>IF('2a Aggregate costs'!T$21="-","-",SUM('2a Aggregate costs'!T$21,'2a Aggregate costs'!T$22,'2a Aggregate costs'!T$23,'2a Aggregate costs'!T60, '2a Aggregate costs'!T98)*'3a Demand'!$C$10+'2a Aggregate costs'!T$24)</f>
        <v>153.06084641349003</v>
      </c>
      <c r="T35" s="106">
        <f>IF('2a Aggregate costs'!U$21="-","-",SUM('2a Aggregate costs'!U$21,'2a Aggregate costs'!U$22,'2a Aggregate costs'!U$23,'2a Aggregate costs'!U60, '2a Aggregate costs'!U98)*'3a Demand'!$C$10+'2a Aggregate costs'!U$24)</f>
        <v>152.51690130303038</v>
      </c>
      <c r="U35" s="106">
        <f>IF('2a Aggregate costs'!V$21="-","-",SUM('2a Aggregate costs'!V$21,'2a Aggregate costs'!V$22,'2a Aggregate costs'!V$23,'2a Aggregate costs'!V60, '2a Aggregate costs'!V98)*'3a Demand'!$C$10+'2a Aggregate costs'!V$24)</f>
        <v>161.47498713489335</v>
      </c>
      <c r="V35" s="106">
        <f>IF('2a Aggregate costs'!W$21="-","-",SUM('2a Aggregate costs'!W$21,'2a Aggregate costs'!W$22,'2a Aggregate costs'!W$23,'2a Aggregate costs'!W60, '2a Aggregate costs'!W98)*'3a Demand'!$C$10+'2a Aggregate costs'!W$24)</f>
        <v>160.71857782937983</v>
      </c>
      <c r="W35" s="106">
        <f>IF('2a Aggregate costs'!X$21="-","-",SUM('2a Aggregate costs'!X$21,'2a Aggregate costs'!X$22,'2a Aggregate costs'!X$23,'2a Aggregate costs'!X60, '2a Aggregate costs'!X98)*'3a Demand'!$C$10+'2a Aggregate costs'!X$24)</f>
        <v>168.05614549201195</v>
      </c>
      <c r="X35" s="84"/>
      <c r="Y35" s="106">
        <f>IF('2a Aggregate costs'!Z$21="-","-",SUM('2a Aggregate costs'!Z$21,'2a Aggregate costs'!Z$22,'2a Aggregate costs'!Z$23,'2a Aggregate costs'!Z60, '2a Aggregate costs'!Z98)*'3a Demand'!$C$10+'2a Aggregate costs'!Z$24)</f>
        <v>166.48343447129616</v>
      </c>
      <c r="Z35" s="106">
        <f>IF('2a Aggregate costs'!AA$21="-","-",SUM('2a Aggregate costs'!AA$21,'2a Aggregate costs'!AA$22,'2a Aggregate costs'!AA$23,'2a Aggregate costs'!AA60, '2a Aggregate costs'!AA98)*'3a Demand'!$C$10+'2a Aggregate costs'!AA$24)</f>
        <v>166.48343447129616</v>
      </c>
      <c r="AA35" s="106">
        <f>IF('2a Aggregate costs'!AB$21="-","-",SUM('2a Aggregate costs'!AB$21,'2a Aggregate costs'!AB$22,'2a Aggregate costs'!AB$23,'2a Aggregate costs'!AB60, '2a Aggregate costs'!AB98)*'3a Demand'!$C$10+'2a Aggregate costs'!AB$24)</f>
        <v>185.61507639344055</v>
      </c>
      <c r="AB35" s="106">
        <f>IF('2a Aggregate costs'!AC$21="-","-",SUM('2a Aggregate costs'!AC$21,'2a Aggregate costs'!AC$22,'2a Aggregate costs'!AC$23,'2a Aggregate costs'!AC60, '2a Aggregate costs'!AC98)*'3a Demand'!$C$10+'2a Aggregate costs'!AC$24)</f>
        <v>185.61507639344055</v>
      </c>
      <c r="AC35" s="106">
        <f>IF('2a Aggregate costs'!AD$21="-","-",SUM('2a Aggregate costs'!AD$21,'2a Aggregate costs'!AD$22,'2a Aggregate costs'!AD$23,'2a Aggregate costs'!AD60, '2a Aggregate costs'!AD98)*'3a Demand'!$C$10+'2a Aggregate costs'!AD$24)</f>
        <v>187.88783192572782</v>
      </c>
      <c r="AD35" s="106">
        <f>IF('2a Aggregate costs'!AE$21="-","-",SUM('2a Aggregate costs'!AE$21,'2a Aggregate costs'!AE$22,'2a Aggregate costs'!AE$23,'2a Aggregate costs'!AE60, '2a Aggregate costs'!AE98)*'3a Demand'!$C$10+'2a Aggregate costs'!AE$24)</f>
        <v>187.88783192572782</v>
      </c>
      <c r="AE35" s="106">
        <f>IF('2a Aggregate costs'!AF$21="-","-",SUM('2a Aggregate costs'!AF$21,'2a Aggregate costs'!AF$22,'2a Aggregate costs'!AF$23,'2a Aggregate costs'!AF60, '2a Aggregate costs'!AF98)*'3a Demand'!$C$10+'2a Aggregate costs'!AF$24)</f>
        <v>215.06718301507595</v>
      </c>
      <c r="AF35" s="106">
        <f>IF('2a Aggregate costs'!AG$21="-","-",SUM('2a Aggregate costs'!AG$21,'2a Aggregate costs'!AG$22,'2a Aggregate costs'!AG$23,'2a Aggregate costs'!AG60, '2a Aggregate costs'!AG98)*'3a Demand'!$C$10+'2a Aggregate costs'!AG$24)</f>
        <v>215.06718301507595</v>
      </c>
      <c r="AG35" s="106">
        <f>IF('2a Aggregate costs'!AH$21="-","-",SUM('2a Aggregate costs'!AH$21,'2a Aggregate costs'!AH$22,'2a Aggregate costs'!AH$23,'2a Aggregate costs'!AH60, '2a Aggregate costs'!AH98)*'3a Demand'!$C$10+'2a Aggregate costs'!AH$24)</f>
        <v>213.55338003969132</v>
      </c>
      <c r="AH35" s="106">
        <f>IF('2a Aggregate costs'!AI$21="-","-",SUM('2a Aggregate costs'!AI$21,'2a Aggregate costs'!AI$22,'2a Aggregate costs'!AI$23,'2a Aggregate costs'!AI60, '2a Aggregate costs'!AI98)*'3a Demand'!$C$10+'2a Aggregate costs'!AI$24)</f>
        <v>213.55338003969132</v>
      </c>
      <c r="AI35" s="106">
        <f>IF('2a Aggregate costs'!AJ$21="-","-",SUM('2a Aggregate costs'!AJ$21,'2a Aggregate costs'!AJ$22,'2a Aggregate costs'!AJ$23,'2a Aggregate costs'!AJ60, '2a Aggregate costs'!AJ98)*'3a Demand'!$C$10+'2a Aggregate costs'!AJ$24)</f>
        <v>224.53439979524163</v>
      </c>
      <c r="AJ35" s="106">
        <f>IF('2a Aggregate costs'!AK$21="-","-",SUM('2a Aggregate costs'!AK$21,'2a Aggregate costs'!AK$22,'2a Aggregate costs'!AK$23,'2a Aggregate costs'!AK60, '2a Aggregate costs'!AK98)*'3a Demand'!$C$10+'2a Aggregate costs'!AK$24)</f>
        <v>224.53439979524163</v>
      </c>
      <c r="AK35" s="106">
        <f>IF('2a Aggregate costs'!AL$21="-","-",SUM('2a Aggregate costs'!AL$21,'2a Aggregate costs'!AL$22,'2a Aggregate costs'!AL$23,'2a Aggregate costs'!AL60, '2a Aggregate costs'!AL98)*'3a Demand'!$C$10+'2a Aggregate costs'!AL$24)</f>
        <v>231.92442280812389</v>
      </c>
      <c r="AL35" s="106" t="str">
        <f>IF('2a Aggregate costs'!AM$21="-","-",SUM('2a Aggregate costs'!AM$21,'2a Aggregate costs'!AM$22,'2a Aggregate costs'!AM$23,'2a Aggregate costs'!AM60, '2a Aggregate costs'!AM98)*'3a Demand'!$C$10+'2a Aggregate costs'!AM$24)</f>
        <v>-</v>
      </c>
      <c r="AM35" s="106" t="str">
        <f>IF('2a Aggregate costs'!AN$21="-","-",SUM('2a Aggregate costs'!AN$21,'2a Aggregate costs'!AN$22,'2a Aggregate costs'!AN$23,'2a Aggregate costs'!AN60, '2a Aggregate costs'!AN98)*'3a Demand'!$C$10+'2a Aggregate costs'!AN$24)</f>
        <v>-</v>
      </c>
      <c r="AN35" s="106" t="str">
        <f>IF('2a Aggregate costs'!AO$21="-","-",SUM('2a Aggregate costs'!AO$21,'2a Aggregate costs'!AO$22,'2a Aggregate costs'!AO$23,'2a Aggregate costs'!AO60, '2a Aggregate costs'!AO98)*'3a Demand'!$C$10+'2a Aggregate costs'!AO$24)</f>
        <v>-</v>
      </c>
      <c r="AO35" s="106" t="str">
        <f>IF('2a Aggregate costs'!AP$21="-","-",SUM('2a Aggregate costs'!AP$21,'2a Aggregate costs'!AP$22,'2a Aggregate costs'!AP$23,'2a Aggregate costs'!AP60, '2a Aggregate costs'!AP98)*'3a Demand'!$C$10+'2a Aggregate costs'!AP$24)</f>
        <v>-</v>
      </c>
      <c r="AP35" s="106" t="str">
        <f>IF('2a Aggregate costs'!AQ$21="-","-",SUM('2a Aggregate costs'!AQ$21,'2a Aggregate costs'!AQ$22,'2a Aggregate costs'!AQ$23,'2a Aggregate costs'!AQ60, '2a Aggregate costs'!AQ98)*'3a Demand'!$C$10+'2a Aggregate costs'!AQ$24)</f>
        <v>-</v>
      </c>
      <c r="AQ35" s="106" t="str">
        <f>IF('2a Aggregate costs'!AR$21="-","-",SUM('2a Aggregate costs'!AR$21,'2a Aggregate costs'!AR$22,'2a Aggregate costs'!AR$23,'2a Aggregate costs'!AR60, '2a Aggregate costs'!AR98)*'3a Demand'!$C$10+'2a Aggregate costs'!AR$24)</f>
        <v>-</v>
      </c>
      <c r="AR35" s="106" t="str">
        <f>IF('2a Aggregate costs'!AS$21="-","-",SUM('2a Aggregate costs'!AS$21,'2a Aggregate costs'!AS$22,'2a Aggregate costs'!AS$23,'2a Aggregate costs'!AS60, '2a Aggregate costs'!AS98)*'3a Demand'!$C$10+'2a Aggregate costs'!AS$24)</f>
        <v>-</v>
      </c>
      <c r="AS35" s="106" t="str">
        <f>IF('2a Aggregate costs'!AT$21="-","-",SUM('2a Aggregate costs'!AT$21,'2a Aggregate costs'!AT$22,'2a Aggregate costs'!AT$23,'2a Aggregate costs'!AT60, '2a Aggregate costs'!AT98)*'3a Demand'!$C$10+'2a Aggregate costs'!AT$24)</f>
        <v>-</v>
      </c>
      <c r="AT35" s="106" t="str">
        <f>IF('2a Aggregate costs'!AU$21="-","-",SUM('2a Aggregate costs'!AU$21,'2a Aggregate costs'!AU$22,'2a Aggregate costs'!AU$23,'2a Aggregate costs'!AU60, '2a Aggregate costs'!AU98)*'3a Demand'!$C$10+'2a Aggregate costs'!AU$24)</f>
        <v>-</v>
      </c>
      <c r="AU35" s="106" t="str">
        <f>IF('2a Aggregate costs'!AV$21="-","-",SUM('2a Aggregate costs'!AV$21,'2a Aggregate costs'!AV$22,'2a Aggregate costs'!AV$23,'2a Aggregate costs'!AV60, '2a Aggregate costs'!AV98)*'3a Demand'!$C$10+'2a Aggregate costs'!AV$24)</f>
        <v>-</v>
      </c>
      <c r="AV35" s="106" t="str">
        <f>IF('2a Aggregate costs'!AW$21="-","-",SUM('2a Aggregate costs'!AW$21,'2a Aggregate costs'!AW$22,'2a Aggregate costs'!AW$23,'2a Aggregate costs'!AW60, '2a Aggregate costs'!AW98)*'3a Demand'!$C$10+'2a Aggregate costs'!AW$24)</f>
        <v>-</v>
      </c>
      <c r="AW35" s="106" t="str">
        <f>IF('2a Aggregate costs'!AX$21="-","-",SUM('2a Aggregate costs'!AX$21,'2a Aggregate costs'!AX$22,'2a Aggregate costs'!AX$23,'2a Aggregate costs'!AX60, '2a Aggregate costs'!AX98)*'3a Demand'!$C$10+'2a Aggregate costs'!AX$24)</f>
        <v>-</v>
      </c>
      <c r="AX35" s="106" t="str">
        <f>IF('2a Aggregate costs'!AY$21="-","-",SUM('2a Aggregate costs'!AY$21,'2a Aggregate costs'!AY$22,'2a Aggregate costs'!AY$23,'2a Aggregate costs'!AY60, '2a Aggregate costs'!AY98)*'3a Demand'!$C$10+'2a Aggregate costs'!AY$24)</f>
        <v>-</v>
      </c>
      <c r="AY35" s="106" t="str">
        <f>IF('2a Aggregate costs'!AZ$21="-","-",SUM('2a Aggregate costs'!AZ$21,'2a Aggregate costs'!AZ$22,'2a Aggregate costs'!AZ$23,'2a Aggregate costs'!AZ60, '2a Aggregate costs'!AZ98)*'3a Demand'!$C$10+'2a Aggregate costs'!AZ$24)</f>
        <v>-</v>
      </c>
      <c r="AZ35" s="106" t="str">
        <f>IF('2a Aggregate costs'!BA$21="-","-",SUM('2a Aggregate costs'!BA$21,'2a Aggregate costs'!BA$22,'2a Aggregate costs'!BA$23,'2a Aggregate costs'!BA60, '2a Aggregate costs'!BA98)*'3a Demand'!$C$10+'2a Aggregate costs'!BA$24)</f>
        <v>-</v>
      </c>
      <c r="BA35" s="106" t="str">
        <f>IF('2a Aggregate costs'!BB$21="-","-",SUM('2a Aggregate costs'!BB$21,'2a Aggregate costs'!BB$22,'2a Aggregate costs'!BB$23,'2a Aggregate costs'!BB60, '2a Aggregate costs'!BB98)*'3a Demand'!$C$10+'2a Aggregate costs'!BB$24)</f>
        <v>-</v>
      </c>
      <c r="BB35" s="106" t="str">
        <f>IF('2a Aggregate costs'!BC$21="-","-",SUM('2a Aggregate costs'!BC$21,'2a Aggregate costs'!BC$22,'2a Aggregate costs'!BC$23,'2a Aggregate costs'!BC60, '2a Aggregate costs'!BC98)*'3a Demand'!$C$10+'2a Aggregate costs'!BC$24)</f>
        <v>-</v>
      </c>
      <c r="BC35" s="106" t="str">
        <f>IF('2a Aggregate costs'!BD$21="-","-",SUM('2a Aggregate costs'!BD$21,'2a Aggregate costs'!BD$22,'2a Aggregate costs'!BD$23,'2a Aggregate costs'!BD60, '2a Aggregate costs'!BD98)*'3a Demand'!$C$10+'2a Aggregate costs'!BD$24)</f>
        <v>-</v>
      </c>
      <c r="BD35" s="106" t="str">
        <f>IF('2a Aggregate costs'!BE$21="-","-",SUM('2a Aggregate costs'!BE$21,'2a Aggregate costs'!BE$22,'2a Aggregate costs'!BE$23,'2a Aggregate costs'!BE60, '2a Aggregate costs'!BE98)*'3a Demand'!$C$10+'2a Aggregate costs'!BE$24)</f>
        <v>-</v>
      </c>
      <c r="BE35" s="106" t="str">
        <f>IF('2a Aggregate costs'!BF$21="-","-",SUM('2a Aggregate costs'!BF$21,'2a Aggregate costs'!BF$22,'2a Aggregate costs'!BF$23,'2a Aggregate costs'!BF60, '2a Aggregate costs'!BF98)*'3a Demand'!$C$10+'2a Aggregate costs'!BF$24)</f>
        <v>-</v>
      </c>
    </row>
    <row r="36" spans="1:57" ht="12.75" customHeight="1">
      <c r="A36" s="14"/>
      <c r="B36" s="338"/>
      <c r="C36" s="108" t="s">
        <v>252</v>
      </c>
      <c r="D36" s="332"/>
      <c r="E36" s="359"/>
      <c r="F36" s="28"/>
      <c r="G36" s="106">
        <f>IF('2a Aggregate costs'!H$21="-","-",SUM('2a Aggregate costs'!H$21,'2a Aggregate costs'!H$22,'2a Aggregate costs'!H$23,'2a Aggregate costs'!H61, '2a Aggregate costs'!H99)*'3a Demand'!$C$10+'2a Aggregate costs'!H$24)</f>
        <v>90.54348404455375</v>
      </c>
      <c r="H36" s="106">
        <f>IF('2a Aggregate costs'!I$21="-","-",SUM('2a Aggregate costs'!I$21,'2a Aggregate costs'!I$22,'2a Aggregate costs'!I$23,'2a Aggregate costs'!I61, '2a Aggregate costs'!I99)*'3a Demand'!$C$10+'2a Aggregate costs'!I$24)</f>
        <v>90.516460694549778</v>
      </c>
      <c r="I36" s="106">
        <f>IF('2a Aggregate costs'!J$21="-","-",SUM('2a Aggregate costs'!J$21,'2a Aggregate costs'!J$22,'2a Aggregate costs'!J$23,'2a Aggregate costs'!J61, '2a Aggregate costs'!J99)*'3a Demand'!$C$10+'2a Aggregate costs'!J$24)</f>
        <v>110.9099426039393</v>
      </c>
      <c r="J36" s="106">
        <f>IF('2a Aggregate costs'!K$21="-","-",SUM('2a Aggregate costs'!K$21,'2a Aggregate costs'!K$22,'2a Aggregate costs'!K$23,'2a Aggregate costs'!K61, '2a Aggregate costs'!K99)*'3a Demand'!$C$10+'2a Aggregate costs'!K$24)</f>
        <v>110.80472506565799</v>
      </c>
      <c r="K36" s="106">
        <f>IF('2a Aggregate costs'!L$21="-","-",SUM('2a Aggregate costs'!L$21,'2a Aggregate costs'!L$22,'2a Aggregate costs'!L$23,'2a Aggregate costs'!L61, '2a Aggregate costs'!L99)*'3a Demand'!$C$10+'2a Aggregate costs'!L$24)</f>
        <v>118.06503237324934</v>
      </c>
      <c r="L36" s="106">
        <f>IF('2a Aggregate costs'!M$21="-","-",SUM('2a Aggregate costs'!M$21,'2a Aggregate costs'!M$22,'2a Aggregate costs'!M$23,'2a Aggregate costs'!M61, '2a Aggregate costs'!M99)*'3a Demand'!$C$10+'2a Aggregate costs'!M$24)</f>
        <v>118.49196582082185</v>
      </c>
      <c r="M36" s="106">
        <f>IF('2a Aggregate costs'!N$21="-","-",SUM('2a Aggregate costs'!N$21,'2a Aggregate costs'!N$22,'2a Aggregate costs'!N$23,'2a Aggregate costs'!N61, '2a Aggregate costs'!N99)*'3a Demand'!$C$10+'2a Aggregate costs'!N$24)</f>
        <v>137.26771919915112</v>
      </c>
      <c r="N36" s="106">
        <f>IF('2a Aggregate costs'!O$21="-","-",SUM('2a Aggregate costs'!O$21,'2a Aggregate costs'!O$22,'2a Aggregate costs'!O$23,'2a Aggregate costs'!O61, '2a Aggregate costs'!O99)*'3a Demand'!$C$10+'2a Aggregate costs'!O$24)</f>
        <v>137.36113710146006</v>
      </c>
      <c r="O36" s="84"/>
      <c r="P36" s="106">
        <f>IF('2a Aggregate costs'!Q$21="-","-",SUM('2a Aggregate costs'!Q$21,'2a Aggregate costs'!Q$22,'2a Aggregate costs'!Q$23,'2a Aggregate costs'!Q61, '2a Aggregate costs'!Q99)*'3a Demand'!$C$10+'2a Aggregate costs'!Q$24)</f>
        <v>137.36113710146006</v>
      </c>
      <c r="Q36" s="106">
        <f>IF('2a Aggregate costs'!R$21="-","-",SUM('2a Aggregate costs'!R$21,'2a Aggregate costs'!R$22,'2a Aggregate costs'!R$23,'2a Aggregate costs'!R61, '2a Aggregate costs'!R99)*'3a Demand'!$C$10+'2a Aggregate costs'!R$24)</f>
        <v>146.96326820107984</v>
      </c>
      <c r="R36" s="106">
        <f>IF('2a Aggregate costs'!S$21="-","-",SUM('2a Aggregate costs'!S$21,'2a Aggregate costs'!S$22,'2a Aggregate costs'!S$23,'2a Aggregate costs'!S61, '2a Aggregate costs'!S99)*'3a Demand'!$C$10+'2a Aggregate costs'!S$24)</f>
        <v>148.77457848415884</v>
      </c>
      <c r="S36" s="106">
        <f>IF('2a Aggregate costs'!T$21="-","-",SUM('2a Aggregate costs'!T$21,'2a Aggregate costs'!T$22,'2a Aggregate costs'!T$23,'2a Aggregate costs'!T61, '2a Aggregate costs'!T99)*'3a Demand'!$C$10+'2a Aggregate costs'!T$24)</f>
        <v>153.04361658388507</v>
      </c>
      <c r="T36" s="106">
        <f>IF('2a Aggregate costs'!U$21="-","-",SUM('2a Aggregate costs'!U$21,'2a Aggregate costs'!U$22,'2a Aggregate costs'!U$23,'2a Aggregate costs'!U61, '2a Aggregate costs'!U99)*'3a Demand'!$C$10+'2a Aggregate costs'!U$24)</f>
        <v>152.50216532502199</v>
      </c>
      <c r="U36" s="106">
        <f>IF('2a Aggregate costs'!V$21="-","-",SUM('2a Aggregate costs'!V$21,'2a Aggregate costs'!V$22,'2a Aggregate costs'!V$23,'2a Aggregate costs'!V61, '2a Aggregate costs'!V99)*'3a Demand'!$C$10+'2a Aggregate costs'!V$24)</f>
        <v>161.46782389225558</v>
      </c>
      <c r="V36" s="106">
        <f>IF('2a Aggregate costs'!W$21="-","-",SUM('2a Aggregate costs'!W$21,'2a Aggregate costs'!W$22,'2a Aggregate costs'!W$23,'2a Aggregate costs'!W61, '2a Aggregate costs'!W99)*'3a Demand'!$C$10+'2a Aggregate costs'!W$24)</f>
        <v>160.70866171153111</v>
      </c>
      <c r="W36" s="106">
        <f>IF('2a Aggregate costs'!X$21="-","-",SUM('2a Aggregate costs'!X$21,'2a Aggregate costs'!X$22,'2a Aggregate costs'!X$23,'2a Aggregate costs'!X61, '2a Aggregate costs'!X99)*'3a Demand'!$C$10+'2a Aggregate costs'!X$24)</f>
        <v>168.04577449734751</v>
      </c>
      <c r="X36" s="84"/>
      <c r="Y36" s="106">
        <f>IF('2a Aggregate costs'!Z$21="-","-",SUM('2a Aggregate costs'!Z$21,'2a Aggregate costs'!Z$22,'2a Aggregate costs'!Z$23,'2a Aggregate costs'!Z61, '2a Aggregate costs'!Z99)*'3a Demand'!$C$10+'2a Aggregate costs'!Z$24)</f>
        <v>166.47557342342643</v>
      </c>
      <c r="Z36" s="106">
        <f>IF('2a Aggregate costs'!AA$21="-","-",SUM('2a Aggregate costs'!AA$21,'2a Aggregate costs'!AA$22,'2a Aggregate costs'!AA$23,'2a Aggregate costs'!AA61, '2a Aggregate costs'!AA99)*'3a Demand'!$C$10+'2a Aggregate costs'!AA$24)</f>
        <v>166.47557342342643</v>
      </c>
      <c r="AA36" s="106">
        <f>IF('2a Aggregate costs'!AB$21="-","-",SUM('2a Aggregate costs'!AB$21,'2a Aggregate costs'!AB$22,'2a Aggregate costs'!AB$23,'2a Aggregate costs'!AB61, '2a Aggregate costs'!AB99)*'3a Demand'!$C$10+'2a Aggregate costs'!AB$24)</f>
        <v>185.62392879546283</v>
      </c>
      <c r="AB36" s="106">
        <f>IF('2a Aggregate costs'!AC$21="-","-",SUM('2a Aggregate costs'!AC$21,'2a Aggregate costs'!AC$22,'2a Aggregate costs'!AC$23,'2a Aggregate costs'!AC61, '2a Aggregate costs'!AC99)*'3a Demand'!$C$10+'2a Aggregate costs'!AC$24)</f>
        <v>185.62392879546283</v>
      </c>
      <c r="AC36" s="106">
        <f>IF('2a Aggregate costs'!AD$21="-","-",SUM('2a Aggregate costs'!AD$21,'2a Aggregate costs'!AD$22,'2a Aggregate costs'!AD$23,'2a Aggregate costs'!AD61, '2a Aggregate costs'!AD99)*'3a Demand'!$C$10+'2a Aggregate costs'!AD$24)</f>
        <v>187.89597154442251</v>
      </c>
      <c r="AD36" s="106">
        <f>IF('2a Aggregate costs'!AE$21="-","-",SUM('2a Aggregate costs'!AE$21,'2a Aggregate costs'!AE$22,'2a Aggregate costs'!AE$23,'2a Aggregate costs'!AE61, '2a Aggregate costs'!AE99)*'3a Demand'!$C$10+'2a Aggregate costs'!AE$24)</f>
        <v>187.89597154442251</v>
      </c>
      <c r="AE36" s="106">
        <f>IF('2a Aggregate costs'!AF$21="-","-",SUM('2a Aggregate costs'!AF$21,'2a Aggregate costs'!AF$22,'2a Aggregate costs'!AF$23,'2a Aggregate costs'!AF61, '2a Aggregate costs'!AF99)*'3a Demand'!$C$10+'2a Aggregate costs'!AF$24)</f>
        <v>215.07599527328284</v>
      </c>
      <c r="AF36" s="106">
        <f>IF('2a Aggregate costs'!AG$21="-","-",SUM('2a Aggregate costs'!AG$21,'2a Aggregate costs'!AG$22,'2a Aggregate costs'!AG$23,'2a Aggregate costs'!AG61, '2a Aggregate costs'!AG99)*'3a Demand'!$C$10+'2a Aggregate costs'!AG$24)</f>
        <v>215.07599527328284</v>
      </c>
      <c r="AG36" s="106">
        <f>IF('2a Aggregate costs'!AH$21="-","-",SUM('2a Aggregate costs'!AH$21,'2a Aggregate costs'!AH$22,'2a Aggregate costs'!AH$23,'2a Aggregate costs'!AH61, '2a Aggregate costs'!AH99)*'3a Demand'!$C$10+'2a Aggregate costs'!AH$24)</f>
        <v>213.51412284422869</v>
      </c>
      <c r="AH36" s="106">
        <f>IF('2a Aggregate costs'!AI$21="-","-",SUM('2a Aggregate costs'!AI$21,'2a Aggregate costs'!AI$22,'2a Aggregate costs'!AI$23,'2a Aggregate costs'!AI61, '2a Aggregate costs'!AI99)*'3a Demand'!$C$10+'2a Aggregate costs'!AI$24)</f>
        <v>213.51412284422869</v>
      </c>
      <c r="AI36" s="106">
        <f>IF('2a Aggregate costs'!AJ$21="-","-",SUM('2a Aggregate costs'!AJ$21,'2a Aggregate costs'!AJ$22,'2a Aggregate costs'!AJ$23,'2a Aggregate costs'!AJ61, '2a Aggregate costs'!AJ99)*'3a Demand'!$C$10+'2a Aggregate costs'!AJ$24)</f>
        <v>224.50563556550225</v>
      </c>
      <c r="AJ36" s="106">
        <f>IF('2a Aggregate costs'!AK$21="-","-",SUM('2a Aggregate costs'!AK$21,'2a Aggregate costs'!AK$22,'2a Aggregate costs'!AK$23,'2a Aggregate costs'!AK61, '2a Aggregate costs'!AK99)*'3a Demand'!$C$10+'2a Aggregate costs'!AK$24)</f>
        <v>224.50563556550225</v>
      </c>
      <c r="AK36" s="106">
        <f>IF('2a Aggregate costs'!AL$21="-","-",SUM('2a Aggregate costs'!AL$21,'2a Aggregate costs'!AL$22,'2a Aggregate costs'!AL$23,'2a Aggregate costs'!AL61, '2a Aggregate costs'!AL99)*'3a Demand'!$C$10+'2a Aggregate costs'!AL$24)</f>
        <v>231.94732381709727</v>
      </c>
      <c r="AL36" s="106" t="str">
        <f>IF('2a Aggregate costs'!AM$21="-","-",SUM('2a Aggregate costs'!AM$21,'2a Aggregate costs'!AM$22,'2a Aggregate costs'!AM$23,'2a Aggregate costs'!AM61, '2a Aggregate costs'!AM99)*'3a Demand'!$C$10+'2a Aggregate costs'!AM$24)</f>
        <v>-</v>
      </c>
      <c r="AM36" s="106" t="str">
        <f>IF('2a Aggregate costs'!AN$21="-","-",SUM('2a Aggregate costs'!AN$21,'2a Aggregate costs'!AN$22,'2a Aggregate costs'!AN$23,'2a Aggregate costs'!AN61, '2a Aggregate costs'!AN99)*'3a Demand'!$C$10+'2a Aggregate costs'!AN$24)</f>
        <v>-</v>
      </c>
      <c r="AN36" s="106" t="str">
        <f>IF('2a Aggregate costs'!AO$21="-","-",SUM('2a Aggregate costs'!AO$21,'2a Aggregate costs'!AO$22,'2a Aggregate costs'!AO$23,'2a Aggregate costs'!AO61, '2a Aggregate costs'!AO99)*'3a Demand'!$C$10+'2a Aggregate costs'!AO$24)</f>
        <v>-</v>
      </c>
      <c r="AO36" s="106" t="str">
        <f>IF('2a Aggregate costs'!AP$21="-","-",SUM('2a Aggregate costs'!AP$21,'2a Aggregate costs'!AP$22,'2a Aggregate costs'!AP$23,'2a Aggregate costs'!AP61, '2a Aggregate costs'!AP99)*'3a Demand'!$C$10+'2a Aggregate costs'!AP$24)</f>
        <v>-</v>
      </c>
      <c r="AP36" s="106" t="str">
        <f>IF('2a Aggregate costs'!AQ$21="-","-",SUM('2a Aggregate costs'!AQ$21,'2a Aggregate costs'!AQ$22,'2a Aggregate costs'!AQ$23,'2a Aggregate costs'!AQ61, '2a Aggregate costs'!AQ99)*'3a Demand'!$C$10+'2a Aggregate costs'!AQ$24)</f>
        <v>-</v>
      </c>
      <c r="AQ36" s="106" t="str">
        <f>IF('2a Aggregate costs'!AR$21="-","-",SUM('2a Aggregate costs'!AR$21,'2a Aggregate costs'!AR$22,'2a Aggregate costs'!AR$23,'2a Aggregate costs'!AR61, '2a Aggregate costs'!AR99)*'3a Demand'!$C$10+'2a Aggregate costs'!AR$24)</f>
        <v>-</v>
      </c>
      <c r="AR36" s="106" t="str">
        <f>IF('2a Aggregate costs'!AS$21="-","-",SUM('2a Aggregate costs'!AS$21,'2a Aggregate costs'!AS$22,'2a Aggregate costs'!AS$23,'2a Aggregate costs'!AS61, '2a Aggregate costs'!AS99)*'3a Demand'!$C$10+'2a Aggregate costs'!AS$24)</f>
        <v>-</v>
      </c>
      <c r="AS36" s="106" t="str">
        <f>IF('2a Aggregate costs'!AT$21="-","-",SUM('2a Aggregate costs'!AT$21,'2a Aggregate costs'!AT$22,'2a Aggregate costs'!AT$23,'2a Aggregate costs'!AT61, '2a Aggregate costs'!AT99)*'3a Demand'!$C$10+'2a Aggregate costs'!AT$24)</f>
        <v>-</v>
      </c>
      <c r="AT36" s="106" t="str">
        <f>IF('2a Aggregate costs'!AU$21="-","-",SUM('2a Aggregate costs'!AU$21,'2a Aggregate costs'!AU$22,'2a Aggregate costs'!AU$23,'2a Aggregate costs'!AU61, '2a Aggregate costs'!AU99)*'3a Demand'!$C$10+'2a Aggregate costs'!AU$24)</f>
        <v>-</v>
      </c>
      <c r="AU36" s="106" t="str">
        <f>IF('2a Aggregate costs'!AV$21="-","-",SUM('2a Aggregate costs'!AV$21,'2a Aggregate costs'!AV$22,'2a Aggregate costs'!AV$23,'2a Aggregate costs'!AV61, '2a Aggregate costs'!AV99)*'3a Demand'!$C$10+'2a Aggregate costs'!AV$24)</f>
        <v>-</v>
      </c>
      <c r="AV36" s="106" t="str">
        <f>IF('2a Aggregate costs'!AW$21="-","-",SUM('2a Aggregate costs'!AW$21,'2a Aggregate costs'!AW$22,'2a Aggregate costs'!AW$23,'2a Aggregate costs'!AW61, '2a Aggregate costs'!AW99)*'3a Demand'!$C$10+'2a Aggregate costs'!AW$24)</f>
        <v>-</v>
      </c>
      <c r="AW36" s="106" t="str">
        <f>IF('2a Aggregate costs'!AX$21="-","-",SUM('2a Aggregate costs'!AX$21,'2a Aggregate costs'!AX$22,'2a Aggregate costs'!AX$23,'2a Aggregate costs'!AX61, '2a Aggregate costs'!AX99)*'3a Demand'!$C$10+'2a Aggregate costs'!AX$24)</f>
        <v>-</v>
      </c>
      <c r="AX36" s="106" t="str">
        <f>IF('2a Aggregate costs'!AY$21="-","-",SUM('2a Aggregate costs'!AY$21,'2a Aggregate costs'!AY$22,'2a Aggregate costs'!AY$23,'2a Aggregate costs'!AY61, '2a Aggregate costs'!AY99)*'3a Demand'!$C$10+'2a Aggregate costs'!AY$24)</f>
        <v>-</v>
      </c>
      <c r="AY36" s="106" t="str">
        <f>IF('2a Aggregate costs'!AZ$21="-","-",SUM('2a Aggregate costs'!AZ$21,'2a Aggregate costs'!AZ$22,'2a Aggregate costs'!AZ$23,'2a Aggregate costs'!AZ61, '2a Aggregate costs'!AZ99)*'3a Demand'!$C$10+'2a Aggregate costs'!AZ$24)</f>
        <v>-</v>
      </c>
      <c r="AZ36" s="106" t="str">
        <f>IF('2a Aggregate costs'!BA$21="-","-",SUM('2a Aggregate costs'!BA$21,'2a Aggregate costs'!BA$22,'2a Aggregate costs'!BA$23,'2a Aggregate costs'!BA61, '2a Aggregate costs'!BA99)*'3a Demand'!$C$10+'2a Aggregate costs'!BA$24)</f>
        <v>-</v>
      </c>
      <c r="BA36" s="106" t="str">
        <f>IF('2a Aggregate costs'!BB$21="-","-",SUM('2a Aggregate costs'!BB$21,'2a Aggregate costs'!BB$22,'2a Aggregate costs'!BB$23,'2a Aggregate costs'!BB61, '2a Aggregate costs'!BB99)*'3a Demand'!$C$10+'2a Aggregate costs'!BB$24)</f>
        <v>-</v>
      </c>
      <c r="BB36" s="106" t="str">
        <f>IF('2a Aggregate costs'!BC$21="-","-",SUM('2a Aggregate costs'!BC$21,'2a Aggregate costs'!BC$22,'2a Aggregate costs'!BC$23,'2a Aggregate costs'!BC61, '2a Aggregate costs'!BC99)*'3a Demand'!$C$10+'2a Aggregate costs'!BC$24)</f>
        <v>-</v>
      </c>
      <c r="BC36" s="106" t="str">
        <f>IF('2a Aggregate costs'!BD$21="-","-",SUM('2a Aggregate costs'!BD$21,'2a Aggregate costs'!BD$22,'2a Aggregate costs'!BD$23,'2a Aggregate costs'!BD61, '2a Aggregate costs'!BD99)*'3a Demand'!$C$10+'2a Aggregate costs'!BD$24)</f>
        <v>-</v>
      </c>
      <c r="BD36" s="106" t="str">
        <f>IF('2a Aggregate costs'!BE$21="-","-",SUM('2a Aggregate costs'!BE$21,'2a Aggregate costs'!BE$22,'2a Aggregate costs'!BE$23,'2a Aggregate costs'!BE61, '2a Aggregate costs'!BE99)*'3a Demand'!$C$10+'2a Aggregate costs'!BE$24)</f>
        <v>-</v>
      </c>
      <c r="BE36" s="106" t="str">
        <f>IF('2a Aggregate costs'!BF$21="-","-",SUM('2a Aggregate costs'!BF$21,'2a Aggregate costs'!BF$22,'2a Aggregate costs'!BF$23,'2a Aggregate costs'!BF61, '2a Aggregate costs'!BF99)*'3a Demand'!$C$10+'2a Aggregate costs'!BF$24)</f>
        <v>-</v>
      </c>
    </row>
    <row r="37" spans="1:57" ht="12.75" customHeight="1">
      <c r="A37" s="14"/>
      <c r="B37" s="338"/>
      <c r="C37" s="108" t="s">
        <v>253</v>
      </c>
      <c r="D37" s="332"/>
      <c r="E37" s="359"/>
      <c r="F37" s="28"/>
      <c r="G37" s="106">
        <f>IF('2a Aggregate costs'!H$21="-","-",SUM('2a Aggregate costs'!H$21,'2a Aggregate costs'!H$22,'2a Aggregate costs'!H$23,'2a Aggregate costs'!H62, '2a Aggregate costs'!H100)*'3a Demand'!$C$10+'2a Aggregate costs'!H$24)</f>
        <v>90.55277915473367</v>
      </c>
      <c r="H37" s="106">
        <f>IF('2a Aggregate costs'!I$21="-","-",SUM('2a Aggregate costs'!I$21,'2a Aggregate costs'!I$22,'2a Aggregate costs'!I$23,'2a Aggregate costs'!I62, '2a Aggregate costs'!I100)*'3a Demand'!$C$10+'2a Aggregate costs'!I$24)</f>
        <v>90.525606744686769</v>
      </c>
      <c r="I37" s="106">
        <f>IF('2a Aggregate costs'!J$21="-","-",SUM('2a Aggregate costs'!J$21,'2a Aggregate costs'!J$22,'2a Aggregate costs'!J$23,'2a Aggregate costs'!J62, '2a Aggregate costs'!J100)*'3a Demand'!$C$10+'2a Aggregate costs'!J$24)</f>
        <v>110.91930815927955</v>
      </c>
      <c r="J37" s="106">
        <f>IF('2a Aggregate costs'!K$21="-","-",SUM('2a Aggregate costs'!K$21,'2a Aggregate costs'!K$22,'2a Aggregate costs'!K$23,'2a Aggregate costs'!K62, '2a Aggregate costs'!K100)*'3a Demand'!$C$10+'2a Aggregate costs'!K$24)</f>
        <v>110.81449637119719</v>
      </c>
      <c r="K37" s="106">
        <f>IF('2a Aggregate costs'!L$21="-","-",SUM('2a Aggregate costs'!L$21,'2a Aggregate costs'!L$22,'2a Aggregate costs'!L$23,'2a Aggregate costs'!L62, '2a Aggregate costs'!L100)*'3a Demand'!$C$10+'2a Aggregate costs'!L$24)</f>
        <v>118.07497956228825</v>
      </c>
      <c r="L37" s="106">
        <f>IF('2a Aggregate costs'!M$21="-","-",SUM('2a Aggregate costs'!M$21,'2a Aggregate costs'!M$22,'2a Aggregate costs'!M$23,'2a Aggregate costs'!M62, '2a Aggregate costs'!M100)*'3a Demand'!$C$10+'2a Aggregate costs'!M$24)</f>
        <v>118.50173163425278</v>
      </c>
      <c r="M37" s="106">
        <f>IF('2a Aggregate costs'!N$21="-","-",SUM('2a Aggregate costs'!N$21,'2a Aggregate costs'!N$22,'2a Aggregate costs'!N$23,'2a Aggregate costs'!N62, '2a Aggregate costs'!N100)*'3a Demand'!$C$10+'2a Aggregate costs'!N$24)</f>
        <v>137.27333111497819</v>
      </c>
      <c r="N37" s="106">
        <f>IF('2a Aggregate costs'!O$21="-","-",SUM('2a Aggregate costs'!O$21,'2a Aggregate costs'!O$22,'2a Aggregate costs'!O$23,'2a Aggregate costs'!O62, '2a Aggregate costs'!O100)*'3a Demand'!$C$10+'2a Aggregate costs'!O$24)</f>
        <v>137.36687241557513</v>
      </c>
      <c r="O37" s="84"/>
      <c r="P37" s="106">
        <f>IF('2a Aggregate costs'!Q$21="-","-",SUM('2a Aggregate costs'!Q$21,'2a Aggregate costs'!Q$22,'2a Aggregate costs'!Q$23,'2a Aggregate costs'!Q62, '2a Aggregate costs'!Q100)*'3a Demand'!$C$10+'2a Aggregate costs'!Q$24)</f>
        <v>137.36687241557513</v>
      </c>
      <c r="Q37" s="106">
        <f>IF('2a Aggregate costs'!R$21="-","-",SUM('2a Aggregate costs'!R$21,'2a Aggregate costs'!R$22,'2a Aggregate costs'!R$23,'2a Aggregate costs'!R62, '2a Aggregate costs'!R100)*'3a Demand'!$C$10+'2a Aggregate costs'!R$24)</f>
        <v>146.97043450994408</v>
      </c>
      <c r="R37" s="106">
        <f>IF('2a Aggregate costs'!S$21="-","-",SUM('2a Aggregate costs'!S$21,'2a Aggregate costs'!S$22,'2a Aggregate costs'!S$23,'2a Aggregate costs'!S62, '2a Aggregate costs'!S100)*'3a Demand'!$C$10+'2a Aggregate costs'!S$24)</f>
        <v>148.77708278774176</v>
      </c>
      <c r="S37" s="106">
        <f>IF('2a Aggregate costs'!T$21="-","-",SUM('2a Aggregate costs'!T$21,'2a Aggregate costs'!T$22,'2a Aggregate costs'!T$23,'2a Aggregate costs'!T62, '2a Aggregate costs'!T100)*'3a Demand'!$C$10+'2a Aggregate costs'!T$24)</f>
        <v>153.0488719837787</v>
      </c>
      <c r="T37" s="106">
        <f>IF('2a Aggregate costs'!U$21="-","-",SUM('2a Aggregate costs'!U$21,'2a Aggregate costs'!U$22,'2a Aggregate costs'!U$23,'2a Aggregate costs'!U62, '2a Aggregate costs'!U100)*'3a Demand'!$C$10+'2a Aggregate costs'!U$24)</f>
        <v>152.50342045863562</v>
      </c>
      <c r="U37" s="106">
        <f>IF('2a Aggregate costs'!V$21="-","-",SUM('2a Aggregate costs'!V$21,'2a Aggregate costs'!V$22,'2a Aggregate costs'!V$23,'2a Aggregate costs'!V62, '2a Aggregate costs'!V100)*'3a Demand'!$C$10+'2a Aggregate costs'!V$24)</f>
        <v>161.46777022160134</v>
      </c>
      <c r="V37" s="106">
        <f>IF('2a Aggregate costs'!W$21="-","-",SUM('2a Aggregate costs'!W$21,'2a Aggregate costs'!W$22,'2a Aggregate costs'!W$23,'2a Aggregate costs'!W62, '2a Aggregate costs'!W100)*'3a Demand'!$C$10+'2a Aggregate costs'!W$24)</f>
        <v>160.711916293798</v>
      </c>
      <c r="W37" s="106">
        <f>IF('2a Aggregate costs'!X$21="-","-",SUM('2a Aggregate costs'!X$21,'2a Aggregate costs'!X$22,'2a Aggregate costs'!X$23,'2a Aggregate costs'!X62, '2a Aggregate costs'!X100)*'3a Demand'!$C$10+'2a Aggregate costs'!X$24)</f>
        <v>168.05913701648814</v>
      </c>
      <c r="X37" s="84"/>
      <c r="Y37" s="106">
        <f>IF('2a Aggregate costs'!Z$21="-","-",SUM('2a Aggregate costs'!Z$21,'2a Aggregate costs'!Z$22,'2a Aggregate costs'!Z$23,'2a Aggregate costs'!Z62, '2a Aggregate costs'!Z100)*'3a Demand'!$C$10+'2a Aggregate costs'!Z$24)</f>
        <v>166.48960162195766</v>
      </c>
      <c r="Z37" s="106">
        <f>IF('2a Aggregate costs'!AA$21="-","-",SUM('2a Aggregate costs'!AA$21,'2a Aggregate costs'!AA$22,'2a Aggregate costs'!AA$23,'2a Aggregate costs'!AA62, '2a Aggregate costs'!AA100)*'3a Demand'!$C$10+'2a Aggregate costs'!AA$24)</f>
        <v>166.48960162195766</v>
      </c>
      <c r="AA37" s="106">
        <f>IF('2a Aggregate costs'!AB$21="-","-",SUM('2a Aggregate costs'!AB$21,'2a Aggregate costs'!AB$22,'2a Aggregate costs'!AB$23,'2a Aggregate costs'!AB62, '2a Aggregate costs'!AB100)*'3a Demand'!$C$10+'2a Aggregate costs'!AB$24)</f>
        <v>185.63411064414666</v>
      </c>
      <c r="AB37" s="106">
        <f>IF('2a Aggregate costs'!AC$21="-","-",SUM('2a Aggregate costs'!AC$21,'2a Aggregate costs'!AC$22,'2a Aggregate costs'!AC$23,'2a Aggregate costs'!AC62, '2a Aggregate costs'!AC100)*'3a Demand'!$C$10+'2a Aggregate costs'!AC$24)</f>
        <v>185.63411064414666</v>
      </c>
      <c r="AC37" s="106">
        <f>IF('2a Aggregate costs'!AD$21="-","-",SUM('2a Aggregate costs'!AD$21,'2a Aggregate costs'!AD$22,'2a Aggregate costs'!AD$23,'2a Aggregate costs'!AD62, '2a Aggregate costs'!AD100)*'3a Demand'!$C$10+'2a Aggregate costs'!AD$24)</f>
        <v>187.90549773283371</v>
      </c>
      <c r="AD37" s="106">
        <f>IF('2a Aggregate costs'!AE$21="-","-",SUM('2a Aggregate costs'!AE$21,'2a Aggregate costs'!AE$22,'2a Aggregate costs'!AE$23,'2a Aggregate costs'!AE62, '2a Aggregate costs'!AE100)*'3a Demand'!$C$10+'2a Aggregate costs'!AE$24)</f>
        <v>187.90549773283371</v>
      </c>
      <c r="AE37" s="106">
        <f>IF('2a Aggregate costs'!AF$21="-","-",SUM('2a Aggregate costs'!AF$21,'2a Aggregate costs'!AF$22,'2a Aggregate costs'!AF$23,'2a Aggregate costs'!AF62, '2a Aggregate costs'!AF100)*'3a Demand'!$C$10+'2a Aggregate costs'!AF$24)</f>
        <v>215.08379624059216</v>
      </c>
      <c r="AF37" s="106">
        <f>IF('2a Aggregate costs'!AG$21="-","-",SUM('2a Aggregate costs'!AG$21,'2a Aggregate costs'!AG$22,'2a Aggregate costs'!AG$23,'2a Aggregate costs'!AG62, '2a Aggregate costs'!AG100)*'3a Demand'!$C$10+'2a Aggregate costs'!AG$24)</f>
        <v>215.08379624059216</v>
      </c>
      <c r="AG37" s="106">
        <f>IF('2a Aggregate costs'!AH$21="-","-",SUM('2a Aggregate costs'!AH$21,'2a Aggregate costs'!AH$22,'2a Aggregate costs'!AH$23,'2a Aggregate costs'!AH62, '2a Aggregate costs'!AH100)*'3a Demand'!$C$10+'2a Aggregate costs'!AH$24)</f>
        <v>213.52265098959901</v>
      </c>
      <c r="AH37" s="106">
        <f>IF('2a Aggregate costs'!AI$21="-","-",SUM('2a Aggregate costs'!AI$21,'2a Aggregate costs'!AI$22,'2a Aggregate costs'!AI$23,'2a Aggregate costs'!AI62, '2a Aggregate costs'!AI100)*'3a Demand'!$C$10+'2a Aggregate costs'!AI$24)</f>
        <v>213.52265098959901</v>
      </c>
      <c r="AI37" s="106">
        <f>IF('2a Aggregate costs'!AJ$21="-","-",SUM('2a Aggregate costs'!AJ$21,'2a Aggregate costs'!AJ$22,'2a Aggregate costs'!AJ$23,'2a Aggregate costs'!AJ62, '2a Aggregate costs'!AJ100)*'3a Demand'!$C$10+'2a Aggregate costs'!AJ$24)</f>
        <v>224.52945297036629</v>
      </c>
      <c r="AJ37" s="106">
        <f>IF('2a Aggregate costs'!AK$21="-","-",SUM('2a Aggregate costs'!AK$21,'2a Aggregate costs'!AK$22,'2a Aggregate costs'!AK$23,'2a Aggregate costs'!AK62, '2a Aggregate costs'!AK100)*'3a Demand'!$C$10+'2a Aggregate costs'!AK$24)</f>
        <v>224.52945297036629</v>
      </c>
      <c r="AK37" s="106">
        <f>IF('2a Aggregate costs'!AL$21="-","-",SUM('2a Aggregate costs'!AL$21,'2a Aggregate costs'!AL$22,'2a Aggregate costs'!AL$23,'2a Aggregate costs'!AL62, '2a Aggregate costs'!AL100)*'3a Demand'!$C$10+'2a Aggregate costs'!AL$24)</f>
        <v>231.94098095934606</v>
      </c>
      <c r="AL37" s="106" t="str">
        <f>IF('2a Aggregate costs'!AM$21="-","-",SUM('2a Aggregate costs'!AM$21,'2a Aggregate costs'!AM$22,'2a Aggregate costs'!AM$23,'2a Aggregate costs'!AM62, '2a Aggregate costs'!AM100)*'3a Demand'!$C$10+'2a Aggregate costs'!AM$24)</f>
        <v>-</v>
      </c>
      <c r="AM37" s="106" t="str">
        <f>IF('2a Aggregate costs'!AN$21="-","-",SUM('2a Aggregate costs'!AN$21,'2a Aggregate costs'!AN$22,'2a Aggregate costs'!AN$23,'2a Aggregate costs'!AN62, '2a Aggregate costs'!AN100)*'3a Demand'!$C$10+'2a Aggregate costs'!AN$24)</f>
        <v>-</v>
      </c>
      <c r="AN37" s="106" t="str">
        <f>IF('2a Aggregate costs'!AO$21="-","-",SUM('2a Aggregate costs'!AO$21,'2a Aggregate costs'!AO$22,'2a Aggregate costs'!AO$23,'2a Aggregate costs'!AO62, '2a Aggregate costs'!AO100)*'3a Demand'!$C$10+'2a Aggregate costs'!AO$24)</f>
        <v>-</v>
      </c>
      <c r="AO37" s="106" t="str">
        <f>IF('2a Aggregate costs'!AP$21="-","-",SUM('2a Aggregate costs'!AP$21,'2a Aggregate costs'!AP$22,'2a Aggregate costs'!AP$23,'2a Aggregate costs'!AP62, '2a Aggregate costs'!AP100)*'3a Demand'!$C$10+'2a Aggregate costs'!AP$24)</f>
        <v>-</v>
      </c>
      <c r="AP37" s="106" t="str">
        <f>IF('2a Aggregate costs'!AQ$21="-","-",SUM('2a Aggregate costs'!AQ$21,'2a Aggregate costs'!AQ$22,'2a Aggregate costs'!AQ$23,'2a Aggregate costs'!AQ62, '2a Aggregate costs'!AQ100)*'3a Demand'!$C$10+'2a Aggregate costs'!AQ$24)</f>
        <v>-</v>
      </c>
      <c r="AQ37" s="106" t="str">
        <f>IF('2a Aggregate costs'!AR$21="-","-",SUM('2a Aggregate costs'!AR$21,'2a Aggregate costs'!AR$22,'2a Aggregate costs'!AR$23,'2a Aggregate costs'!AR62, '2a Aggregate costs'!AR100)*'3a Demand'!$C$10+'2a Aggregate costs'!AR$24)</f>
        <v>-</v>
      </c>
      <c r="AR37" s="106" t="str">
        <f>IF('2a Aggregate costs'!AS$21="-","-",SUM('2a Aggregate costs'!AS$21,'2a Aggregate costs'!AS$22,'2a Aggregate costs'!AS$23,'2a Aggregate costs'!AS62, '2a Aggregate costs'!AS100)*'3a Demand'!$C$10+'2a Aggregate costs'!AS$24)</f>
        <v>-</v>
      </c>
      <c r="AS37" s="106" t="str">
        <f>IF('2a Aggregate costs'!AT$21="-","-",SUM('2a Aggregate costs'!AT$21,'2a Aggregate costs'!AT$22,'2a Aggregate costs'!AT$23,'2a Aggregate costs'!AT62, '2a Aggregate costs'!AT100)*'3a Demand'!$C$10+'2a Aggregate costs'!AT$24)</f>
        <v>-</v>
      </c>
      <c r="AT37" s="106" t="str">
        <f>IF('2a Aggregate costs'!AU$21="-","-",SUM('2a Aggregate costs'!AU$21,'2a Aggregate costs'!AU$22,'2a Aggregate costs'!AU$23,'2a Aggregate costs'!AU62, '2a Aggregate costs'!AU100)*'3a Demand'!$C$10+'2a Aggregate costs'!AU$24)</f>
        <v>-</v>
      </c>
      <c r="AU37" s="106" t="str">
        <f>IF('2a Aggregate costs'!AV$21="-","-",SUM('2a Aggregate costs'!AV$21,'2a Aggregate costs'!AV$22,'2a Aggregate costs'!AV$23,'2a Aggregate costs'!AV62, '2a Aggregate costs'!AV100)*'3a Demand'!$C$10+'2a Aggregate costs'!AV$24)</f>
        <v>-</v>
      </c>
      <c r="AV37" s="106" t="str">
        <f>IF('2a Aggregate costs'!AW$21="-","-",SUM('2a Aggregate costs'!AW$21,'2a Aggregate costs'!AW$22,'2a Aggregate costs'!AW$23,'2a Aggregate costs'!AW62, '2a Aggregate costs'!AW100)*'3a Demand'!$C$10+'2a Aggregate costs'!AW$24)</f>
        <v>-</v>
      </c>
      <c r="AW37" s="106" t="str">
        <f>IF('2a Aggregate costs'!AX$21="-","-",SUM('2a Aggregate costs'!AX$21,'2a Aggregate costs'!AX$22,'2a Aggregate costs'!AX$23,'2a Aggregate costs'!AX62, '2a Aggregate costs'!AX100)*'3a Demand'!$C$10+'2a Aggregate costs'!AX$24)</f>
        <v>-</v>
      </c>
      <c r="AX37" s="106" t="str">
        <f>IF('2a Aggregate costs'!AY$21="-","-",SUM('2a Aggregate costs'!AY$21,'2a Aggregate costs'!AY$22,'2a Aggregate costs'!AY$23,'2a Aggregate costs'!AY62, '2a Aggregate costs'!AY100)*'3a Demand'!$C$10+'2a Aggregate costs'!AY$24)</f>
        <v>-</v>
      </c>
      <c r="AY37" s="106" t="str">
        <f>IF('2a Aggregate costs'!AZ$21="-","-",SUM('2a Aggregate costs'!AZ$21,'2a Aggregate costs'!AZ$22,'2a Aggregate costs'!AZ$23,'2a Aggregate costs'!AZ62, '2a Aggregate costs'!AZ100)*'3a Demand'!$C$10+'2a Aggregate costs'!AZ$24)</f>
        <v>-</v>
      </c>
      <c r="AZ37" s="106" t="str">
        <f>IF('2a Aggregate costs'!BA$21="-","-",SUM('2a Aggregate costs'!BA$21,'2a Aggregate costs'!BA$22,'2a Aggregate costs'!BA$23,'2a Aggregate costs'!BA62, '2a Aggregate costs'!BA100)*'3a Demand'!$C$10+'2a Aggregate costs'!BA$24)</f>
        <v>-</v>
      </c>
      <c r="BA37" s="106" t="str">
        <f>IF('2a Aggregate costs'!BB$21="-","-",SUM('2a Aggregate costs'!BB$21,'2a Aggregate costs'!BB$22,'2a Aggregate costs'!BB$23,'2a Aggregate costs'!BB62, '2a Aggregate costs'!BB100)*'3a Demand'!$C$10+'2a Aggregate costs'!BB$24)</f>
        <v>-</v>
      </c>
      <c r="BB37" s="106" t="str">
        <f>IF('2a Aggregate costs'!BC$21="-","-",SUM('2a Aggregate costs'!BC$21,'2a Aggregate costs'!BC$22,'2a Aggregate costs'!BC$23,'2a Aggregate costs'!BC62, '2a Aggregate costs'!BC100)*'3a Demand'!$C$10+'2a Aggregate costs'!BC$24)</f>
        <v>-</v>
      </c>
      <c r="BC37" s="106" t="str">
        <f>IF('2a Aggregate costs'!BD$21="-","-",SUM('2a Aggregate costs'!BD$21,'2a Aggregate costs'!BD$22,'2a Aggregate costs'!BD$23,'2a Aggregate costs'!BD62, '2a Aggregate costs'!BD100)*'3a Demand'!$C$10+'2a Aggregate costs'!BD$24)</f>
        <v>-</v>
      </c>
      <c r="BD37" s="106" t="str">
        <f>IF('2a Aggregate costs'!BE$21="-","-",SUM('2a Aggregate costs'!BE$21,'2a Aggregate costs'!BE$22,'2a Aggregate costs'!BE$23,'2a Aggregate costs'!BE62, '2a Aggregate costs'!BE100)*'3a Demand'!$C$10+'2a Aggregate costs'!BE$24)</f>
        <v>-</v>
      </c>
      <c r="BE37" s="106" t="str">
        <f>IF('2a Aggregate costs'!BF$21="-","-",SUM('2a Aggregate costs'!BF$21,'2a Aggregate costs'!BF$22,'2a Aggregate costs'!BF$23,'2a Aggregate costs'!BF62, '2a Aggregate costs'!BF100)*'3a Demand'!$C$10+'2a Aggregate costs'!BF$24)</f>
        <v>-</v>
      </c>
    </row>
    <row r="38" spans="1:57" ht="12.75" customHeight="1">
      <c r="A38" s="14"/>
      <c r="B38" s="338"/>
      <c r="C38" s="108" t="s">
        <v>254</v>
      </c>
      <c r="D38" s="332"/>
      <c r="E38" s="359"/>
      <c r="F38" s="28"/>
      <c r="G38" s="106">
        <f>IF('2a Aggregate costs'!H$21="-","-",SUM('2a Aggregate costs'!H$21,'2a Aggregate costs'!H$22,'2a Aggregate costs'!H$23,'2a Aggregate costs'!H63, '2a Aggregate costs'!H101)*'3a Demand'!$C$10+'2a Aggregate costs'!H$24)</f>
        <v>90.549021981319527</v>
      </c>
      <c r="H38" s="106">
        <f>IF('2a Aggregate costs'!I$21="-","-",SUM('2a Aggregate costs'!I$21,'2a Aggregate costs'!I$22,'2a Aggregate costs'!I$23,'2a Aggregate costs'!I63, '2a Aggregate costs'!I101)*'3a Demand'!$C$10+'2a Aggregate costs'!I$24)</f>
        <v>90.521909822783286</v>
      </c>
      <c r="I38" s="106">
        <f>IF('2a Aggregate costs'!J$21="-","-",SUM('2a Aggregate costs'!J$21,'2a Aggregate costs'!J$22,'2a Aggregate costs'!J$23,'2a Aggregate costs'!J63, '2a Aggregate costs'!J101)*'3a Demand'!$C$10+'2a Aggregate costs'!J$24)</f>
        <v>110.9155225112504</v>
      </c>
      <c r="J38" s="106">
        <f>IF('2a Aggregate costs'!K$21="-","-",SUM('2a Aggregate costs'!K$21,'2a Aggregate costs'!K$22,'2a Aggregate costs'!K$23,'2a Aggregate costs'!K63, '2a Aggregate costs'!K101)*'3a Demand'!$C$10+'2a Aggregate costs'!K$24)</f>
        <v>110.81054671501421</v>
      </c>
      <c r="K38" s="106">
        <f>IF('2a Aggregate costs'!L$21="-","-",SUM('2a Aggregate costs'!L$21,'2a Aggregate costs'!L$22,'2a Aggregate costs'!L$23,'2a Aggregate costs'!L63, '2a Aggregate costs'!L101)*'3a Demand'!$C$10+'2a Aggregate costs'!L$24)</f>
        <v>118.07095881229398</v>
      </c>
      <c r="L38" s="106">
        <f>IF('2a Aggregate costs'!M$21="-","-",SUM('2a Aggregate costs'!M$21,'2a Aggregate costs'!M$22,'2a Aggregate costs'!M$23,'2a Aggregate costs'!M63, '2a Aggregate costs'!M101)*'3a Demand'!$C$10+'2a Aggregate costs'!M$24)</f>
        <v>118.49778419803306</v>
      </c>
      <c r="M38" s="106">
        <f>IF('2a Aggregate costs'!N$21="-","-",SUM('2a Aggregate costs'!N$21,'2a Aggregate costs'!N$22,'2a Aggregate costs'!N$23,'2a Aggregate costs'!N63, '2a Aggregate costs'!N101)*'3a Demand'!$C$10+'2a Aggregate costs'!N$24)</f>
        <v>137.26836211165772</v>
      </c>
      <c r="N38" s="106">
        <f>IF('2a Aggregate costs'!O$21="-","-",SUM('2a Aggregate costs'!O$21,'2a Aggregate costs'!O$22,'2a Aggregate costs'!O$23,'2a Aggregate costs'!O63, '2a Aggregate costs'!O101)*'3a Demand'!$C$10+'2a Aggregate costs'!O$24)</f>
        <v>137.36179415072587</v>
      </c>
      <c r="O38" s="84"/>
      <c r="P38" s="106">
        <f>IF('2a Aggregate costs'!Q$21="-","-",SUM('2a Aggregate costs'!Q$21,'2a Aggregate costs'!Q$22,'2a Aggregate costs'!Q$23,'2a Aggregate costs'!Q63, '2a Aggregate costs'!Q101)*'3a Demand'!$C$10+'2a Aggregate costs'!Q$24)</f>
        <v>137.36179415072587</v>
      </c>
      <c r="Q38" s="106">
        <f>IF('2a Aggregate costs'!R$21="-","-",SUM('2a Aggregate costs'!R$21,'2a Aggregate costs'!R$22,'2a Aggregate costs'!R$23,'2a Aggregate costs'!R63, '2a Aggregate costs'!R101)*'3a Demand'!$C$10+'2a Aggregate costs'!R$24)</f>
        <v>146.96394752866459</v>
      </c>
      <c r="R38" s="106">
        <f>IF('2a Aggregate costs'!S$21="-","-",SUM('2a Aggregate costs'!S$21,'2a Aggregate costs'!S$22,'2a Aggregate costs'!S$23,'2a Aggregate costs'!S63, '2a Aggregate costs'!S101)*'3a Demand'!$C$10+'2a Aggregate costs'!S$24)</f>
        <v>148.77045370543919</v>
      </c>
      <c r="S38" s="106">
        <f>IF('2a Aggregate costs'!T$21="-","-",SUM('2a Aggregate costs'!T$21,'2a Aggregate costs'!T$22,'2a Aggregate costs'!T$23,'2a Aggregate costs'!T63, '2a Aggregate costs'!T101)*'3a Demand'!$C$10+'2a Aggregate costs'!T$24)</f>
        <v>153.03557357473014</v>
      </c>
      <c r="T38" s="106">
        <f>IF('2a Aggregate costs'!U$21="-","-",SUM('2a Aggregate costs'!U$21,'2a Aggregate costs'!U$22,'2a Aggregate costs'!U$23,'2a Aggregate costs'!U63, '2a Aggregate costs'!U101)*'3a Demand'!$C$10+'2a Aggregate costs'!U$24)</f>
        <v>152.48854539047414</v>
      </c>
      <c r="U38" s="106">
        <f>IF('2a Aggregate costs'!V$21="-","-",SUM('2a Aggregate costs'!V$21,'2a Aggregate costs'!V$22,'2a Aggregate costs'!V$23,'2a Aggregate costs'!V63, '2a Aggregate costs'!V101)*'3a Demand'!$C$10+'2a Aggregate costs'!V$24)</f>
        <v>161.4484070653433</v>
      </c>
      <c r="V38" s="106">
        <f>IF('2a Aggregate costs'!W$21="-","-",SUM('2a Aggregate costs'!W$21,'2a Aggregate costs'!W$22,'2a Aggregate costs'!W$23,'2a Aggregate costs'!W63, '2a Aggregate costs'!W101)*'3a Demand'!$C$10+'2a Aggregate costs'!W$24)</f>
        <v>160.69385763096963</v>
      </c>
      <c r="W38" s="106">
        <f>IF('2a Aggregate costs'!X$21="-","-",SUM('2a Aggregate costs'!X$21,'2a Aggregate costs'!X$22,'2a Aggregate costs'!X$23,'2a Aggregate costs'!X63, '2a Aggregate costs'!X101)*'3a Demand'!$C$10+'2a Aggregate costs'!X$24)</f>
        <v>168.05032147309819</v>
      </c>
      <c r="X38" s="84"/>
      <c r="Y38" s="106">
        <f>IF('2a Aggregate costs'!Z$21="-","-",SUM('2a Aggregate costs'!Z$21,'2a Aggregate costs'!Z$22,'2a Aggregate costs'!Z$23,'2a Aggregate costs'!Z63, '2a Aggregate costs'!Z101)*'3a Demand'!$C$10+'2a Aggregate costs'!Z$24)</f>
        <v>166.48042435056379</v>
      </c>
      <c r="Z38" s="106">
        <f>IF('2a Aggregate costs'!AA$21="-","-",SUM('2a Aggregate costs'!AA$21,'2a Aggregate costs'!AA$22,'2a Aggregate costs'!AA$23,'2a Aggregate costs'!AA63, '2a Aggregate costs'!AA101)*'3a Demand'!$C$10+'2a Aggregate costs'!AA$24)</f>
        <v>166.48042435056379</v>
      </c>
      <c r="AA38" s="106">
        <f>IF('2a Aggregate costs'!AB$21="-","-",SUM('2a Aggregate costs'!AB$21,'2a Aggregate costs'!AB$22,'2a Aggregate costs'!AB$23,'2a Aggregate costs'!AB63, '2a Aggregate costs'!AB101)*'3a Demand'!$C$10+'2a Aggregate costs'!AB$24)</f>
        <v>185.62327316143512</v>
      </c>
      <c r="AB38" s="106">
        <f>IF('2a Aggregate costs'!AC$21="-","-",SUM('2a Aggregate costs'!AC$21,'2a Aggregate costs'!AC$22,'2a Aggregate costs'!AC$23,'2a Aggregate costs'!AC63, '2a Aggregate costs'!AC101)*'3a Demand'!$C$10+'2a Aggregate costs'!AC$24)</f>
        <v>185.62327316143512</v>
      </c>
      <c r="AC38" s="106">
        <f>IF('2a Aggregate costs'!AD$21="-","-",SUM('2a Aggregate costs'!AD$21,'2a Aggregate costs'!AD$22,'2a Aggregate costs'!AD$23,'2a Aggregate costs'!AD63, '2a Aggregate costs'!AD101)*'3a Demand'!$C$10+'2a Aggregate costs'!AD$24)</f>
        <v>187.89525413021889</v>
      </c>
      <c r="AD38" s="106">
        <f>IF('2a Aggregate costs'!AE$21="-","-",SUM('2a Aggregate costs'!AE$21,'2a Aggregate costs'!AE$22,'2a Aggregate costs'!AE$23,'2a Aggregate costs'!AE63, '2a Aggregate costs'!AE101)*'3a Demand'!$C$10+'2a Aggregate costs'!AE$24)</f>
        <v>187.89525413021889</v>
      </c>
      <c r="AE38" s="106">
        <f>IF('2a Aggregate costs'!AF$21="-","-",SUM('2a Aggregate costs'!AF$21,'2a Aggregate costs'!AF$22,'2a Aggregate costs'!AF$23,'2a Aggregate costs'!AF63, '2a Aggregate costs'!AF101)*'3a Demand'!$C$10+'2a Aggregate costs'!AF$24)</f>
        <v>215.08320163426524</v>
      </c>
      <c r="AF38" s="106">
        <f>IF('2a Aggregate costs'!AG$21="-","-",SUM('2a Aggregate costs'!AG$21,'2a Aggregate costs'!AG$22,'2a Aggregate costs'!AG$23,'2a Aggregate costs'!AG63, '2a Aggregate costs'!AG101)*'3a Demand'!$C$10+'2a Aggregate costs'!AG$24)</f>
        <v>215.08320163426524</v>
      </c>
      <c r="AG38" s="106">
        <f>IF('2a Aggregate costs'!AH$21="-","-",SUM('2a Aggregate costs'!AH$21,'2a Aggregate costs'!AH$22,'2a Aggregate costs'!AH$23,'2a Aggregate costs'!AH63, '2a Aggregate costs'!AH101)*'3a Demand'!$C$10+'2a Aggregate costs'!AH$24)</f>
        <v>213.52240089819847</v>
      </c>
      <c r="AH38" s="106">
        <f>IF('2a Aggregate costs'!AI$21="-","-",SUM('2a Aggregate costs'!AI$21,'2a Aggregate costs'!AI$22,'2a Aggregate costs'!AI$23,'2a Aggregate costs'!AI63, '2a Aggregate costs'!AI101)*'3a Demand'!$C$10+'2a Aggregate costs'!AI$24)</f>
        <v>213.52240089819847</v>
      </c>
      <c r="AI38" s="106">
        <f>IF('2a Aggregate costs'!AJ$21="-","-",SUM('2a Aggregate costs'!AJ$21,'2a Aggregate costs'!AJ$22,'2a Aggregate costs'!AJ$23,'2a Aggregate costs'!AJ63, '2a Aggregate costs'!AJ101)*'3a Demand'!$C$10+'2a Aggregate costs'!AJ$24)</f>
        <v>224.52109718078032</v>
      </c>
      <c r="AJ38" s="106">
        <f>IF('2a Aggregate costs'!AK$21="-","-",SUM('2a Aggregate costs'!AK$21,'2a Aggregate costs'!AK$22,'2a Aggregate costs'!AK$23,'2a Aggregate costs'!AK63, '2a Aggregate costs'!AK101)*'3a Demand'!$C$10+'2a Aggregate costs'!AK$24)</f>
        <v>224.52109718078032</v>
      </c>
      <c r="AK38" s="106">
        <f>IF('2a Aggregate costs'!AL$21="-","-",SUM('2a Aggregate costs'!AL$21,'2a Aggregate costs'!AL$22,'2a Aggregate costs'!AL$23,'2a Aggregate costs'!AL63, '2a Aggregate costs'!AL101)*'3a Demand'!$C$10+'2a Aggregate costs'!AL$24)</f>
        <v>231.93311015890714</v>
      </c>
      <c r="AL38" s="106" t="str">
        <f>IF('2a Aggregate costs'!AM$21="-","-",SUM('2a Aggregate costs'!AM$21,'2a Aggregate costs'!AM$22,'2a Aggregate costs'!AM$23,'2a Aggregate costs'!AM63, '2a Aggregate costs'!AM101)*'3a Demand'!$C$10+'2a Aggregate costs'!AM$24)</f>
        <v>-</v>
      </c>
      <c r="AM38" s="106" t="str">
        <f>IF('2a Aggregate costs'!AN$21="-","-",SUM('2a Aggregate costs'!AN$21,'2a Aggregate costs'!AN$22,'2a Aggregate costs'!AN$23,'2a Aggregate costs'!AN63, '2a Aggregate costs'!AN101)*'3a Demand'!$C$10+'2a Aggregate costs'!AN$24)</f>
        <v>-</v>
      </c>
      <c r="AN38" s="106" t="str">
        <f>IF('2a Aggregate costs'!AO$21="-","-",SUM('2a Aggregate costs'!AO$21,'2a Aggregate costs'!AO$22,'2a Aggregate costs'!AO$23,'2a Aggregate costs'!AO63, '2a Aggregate costs'!AO101)*'3a Demand'!$C$10+'2a Aggregate costs'!AO$24)</f>
        <v>-</v>
      </c>
      <c r="AO38" s="106" t="str">
        <f>IF('2a Aggregate costs'!AP$21="-","-",SUM('2a Aggregate costs'!AP$21,'2a Aggregate costs'!AP$22,'2a Aggregate costs'!AP$23,'2a Aggregate costs'!AP63, '2a Aggregate costs'!AP101)*'3a Demand'!$C$10+'2a Aggregate costs'!AP$24)</f>
        <v>-</v>
      </c>
      <c r="AP38" s="106" t="str">
        <f>IF('2a Aggregate costs'!AQ$21="-","-",SUM('2a Aggregate costs'!AQ$21,'2a Aggregate costs'!AQ$22,'2a Aggregate costs'!AQ$23,'2a Aggregate costs'!AQ63, '2a Aggregate costs'!AQ101)*'3a Demand'!$C$10+'2a Aggregate costs'!AQ$24)</f>
        <v>-</v>
      </c>
      <c r="AQ38" s="106" t="str">
        <f>IF('2a Aggregate costs'!AR$21="-","-",SUM('2a Aggregate costs'!AR$21,'2a Aggregate costs'!AR$22,'2a Aggregate costs'!AR$23,'2a Aggregate costs'!AR63, '2a Aggregate costs'!AR101)*'3a Demand'!$C$10+'2a Aggregate costs'!AR$24)</f>
        <v>-</v>
      </c>
      <c r="AR38" s="106" t="str">
        <f>IF('2a Aggregate costs'!AS$21="-","-",SUM('2a Aggregate costs'!AS$21,'2a Aggregate costs'!AS$22,'2a Aggregate costs'!AS$23,'2a Aggregate costs'!AS63, '2a Aggregate costs'!AS101)*'3a Demand'!$C$10+'2a Aggregate costs'!AS$24)</f>
        <v>-</v>
      </c>
      <c r="AS38" s="106" t="str">
        <f>IF('2a Aggregate costs'!AT$21="-","-",SUM('2a Aggregate costs'!AT$21,'2a Aggregate costs'!AT$22,'2a Aggregate costs'!AT$23,'2a Aggregate costs'!AT63, '2a Aggregate costs'!AT101)*'3a Demand'!$C$10+'2a Aggregate costs'!AT$24)</f>
        <v>-</v>
      </c>
      <c r="AT38" s="106" t="str">
        <f>IF('2a Aggregate costs'!AU$21="-","-",SUM('2a Aggregate costs'!AU$21,'2a Aggregate costs'!AU$22,'2a Aggregate costs'!AU$23,'2a Aggregate costs'!AU63, '2a Aggregate costs'!AU101)*'3a Demand'!$C$10+'2a Aggregate costs'!AU$24)</f>
        <v>-</v>
      </c>
      <c r="AU38" s="106" t="str">
        <f>IF('2a Aggregate costs'!AV$21="-","-",SUM('2a Aggregate costs'!AV$21,'2a Aggregate costs'!AV$22,'2a Aggregate costs'!AV$23,'2a Aggregate costs'!AV63, '2a Aggregate costs'!AV101)*'3a Demand'!$C$10+'2a Aggregate costs'!AV$24)</f>
        <v>-</v>
      </c>
      <c r="AV38" s="106" t="str">
        <f>IF('2a Aggregate costs'!AW$21="-","-",SUM('2a Aggregate costs'!AW$21,'2a Aggregate costs'!AW$22,'2a Aggregate costs'!AW$23,'2a Aggregate costs'!AW63, '2a Aggregate costs'!AW101)*'3a Demand'!$C$10+'2a Aggregate costs'!AW$24)</f>
        <v>-</v>
      </c>
      <c r="AW38" s="106" t="str">
        <f>IF('2a Aggregate costs'!AX$21="-","-",SUM('2a Aggregate costs'!AX$21,'2a Aggregate costs'!AX$22,'2a Aggregate costs'!AX$23,'2a Aggregate costs'!AX63, '2a Aggregate costs'!AX101)*'3a Demand'!$C$10+'2a Aggregate costs'!AX$24)</f>
        <v>-</v>
      </c>
      <c r="AX38" s="106" t="str">
        <f>IF('2a Aggregate costs'!AY$21="-","-",SUM('2a Aggregate costs'!AY$21,'2a Aggregate costs'!AY$22,'2a Aggregate costs'!AY$23,'2a Aggregate costs'!AY63, '2a Aggregate costs'!AY101)*'3a Demand'!$C$10+'2a Aggregate costs'!AY$24)</f>
        <v>-</v>
      </c>
      <c r="AY38" s="106" t="str">
        <f>IF('2a Aggregate costs'!AZ$21="-","-",SUM('2a Aggregate costs'!AZ$21,'2a Aggregate costs'!AZ$22,'2a Aggregate costs'!AZ$23,'2a Aggregate costs'!AZ63, '2a Aggregate costs'!AZ101)*'3a Demand'!$C$10+'2a Aggregate costs'!AZ$24)</f>
        <v>-</v>
      </c>
      <c r="AZ38" s="106" t="str">
        <f>IF('2a Aggregate costs'!BA$21="-","-",SUM('2a Aggregate costs'!BA$21,'2a Aggregate costs'!BA$22,'2a Aggregate costs'!BA$23,'2a Aggregate costs'!BA63, '2a Aggregate costs'!BA101)*'3a Demand'!$C$10+'2a Aggregate costs'!BA$24)</f>
        <v>-</v>
      </c>
      <c r="BA38" s="106" t="str">
        <f>IF('2a Aggregate costs'!BB$21="-","-",SUM('2a Aggregate costs'!BB$21,'2a Aggregate costs'!BB$22,'2a Aggregate costs'!BB$23,'2a Aggregate costs'!BB63, '2a Aggregate costs'!BB101)*'3a Demand'!$C$10+'2a Aggregate costs'!BB$24)</f>
        <v>-</v>
      </c>
      <c r="BB38" s="106" t="str">
        <f>IF('2a Aggregate costs'!BC$21="-","-",SUM('2a Aggregate costs'!BC$21,'2a Aggregate costs'!BC$22,'2a Aggregate costs'!BC$23,'2a Aggregate costs'!BC63, '2a Aggregate costs'!BC101)*'3a Demand'!$C$10+'2a Aggregate costs'!BC$24)</f>
        <v>-</v>
      </c>
      <c r="BC38" s="106" t="str">
        <f>IF('2a Aggregate costs'!BD$21="-","-",SUM('2a Aggregate costs'!BD$21,'2a Aggregate costs'!BD$22,'2a Aggregate costs'!BD$23,'2a Aggregate costs'!BD63, '2a Aggregate costs'!BD101)*'3a Demand'!$C$10+'2a Aggregate costs'!BD$24)</f>
        <v>-</v>
      </c>
      <c r="BD38" s="106" t="str">
        <f>IF('2a Aggregate costs'!BE$21="-","-",SUM('2a Aggregate costs'!BE$21,'2a Aggregate costs'!BE$22,'2a Aggregate costs'!BE$23,'2a Aggregate costs'!BE63, '2a Aggregate costs'!BE101)*'3a Demand'!$C$10+'2a Aggregate costs'!BE$24)</f>
        <v>-</v>
      </c>
      <c r="BE38" s="106" t="str">
        <f>IF('2a Aggregate costs'!BF$21="-","-",SUM('2a Aggregate costs'!BF$21,'2a Aggregate costs'!BF$22,'2a Aggregate costs'!BF$23,'2a Aggregate costs'!BF63, '2a Aggregate costs'!BF101)*'3a Demand'!$C$10+'2a Aggregate costs'!BF$24)</f>
        <v>-</v>
      </c>
    </row>
    <row r="39" spans="1:57" ht="12.75" customHeight="1">
      <c r="A39" s="14"/>
      <c r="B39" s="338"/>
      <c r="C39" s="108" t="s">
        <v>255</v>
      </c>
      <c r="D39" s="332"/>
      <c r="E39" s="359"/>
      <c r="F39" s="28"/>
      <c r="G39" s="106">
        <f>IF('2a Aggregate costs'!H$21="-","-",SUM('2a Aggregate costs'!H$21,'2a Aggregate costs'!H$22,'2a Aggregate costs'!H$23,'2a Aggregate costs'!H64, '2a Aggregate costs'!H102)*'3a Demand'!$C$10+'2a Aggregate costs'!H$24)</f>
        <v>90.533351941383316</v>
      </c>
      <c r="H39" s="106">
        <f>IF('2a Aggregate costs'!I$21="-","-",SUM('2a Aggregate costs'!I$21,'2a Aggregate costs'!I$22,'2a Aggregate costs'!I$23,'2a Aggregate costs'!I64, '2a Aggregate costs'!I102)*'3a Demand'!$C$10+'2a Aggregate costs'!I$24)</f>
        <v>90.506491073771102</v>
      </c>
      <c r="I39" s="106">
        <f>IF('2a Aggregate costs'!J$21="-","-",SUM('2a Aggregate costs'!J$21,'2a Aggregate costs'!J$22,'2a Aggregate costs'!J$23,'2a Aggregate costs'!J64, '2a Aggregate costs'!J102)*'3a Demand'!$C$10+'2a Aggregate costs'!J$24)</f>
        <v>110.89973371226192</v>
      </c>
      <c r="J39" s="106">
        <f>IF('2a Aggregate costs'!K$21="-","-",SUM('2a Aggregate costs'!K$21,'2a Aggregate costs'!K$22,'2a Aggregate costs'!K$23,'2a Aggregate costs'!K64, '2a Aggregate costs'!K102)*'3a Demand'!$C$10+'2a Aggregate costs'!K$24)</f>
        <v>110.79407388735923</v>
      </c>
      <c r="K39" s="106">
        <f>IF('2a Aggregate costs'!L$21="-","-",SUM('2a Aggregate costs'!L$21,'2a Aggregate costs'!L$22,'2a Aggregate costs'!L$23,'2a Aggregate costs'!L64, '2a Aggregate costs'!L102)*'3a Demand'!$C$10+'2a Aggregate costs'!L$24)</f>
        <v>118.0541894737412</v>
      </c>
      <c r="L39" s="106">
        <f>IF('2a Aggregate costs'!M$21="-","-",SUM('2a Aggregate costs'!M$21,'2a Aggregate costs'!M$22,'2a Aggregate costs'!M$23,'2a Aggregate costs'!M64, '2a Aggregate costs'!M102)*'3a Demand'!$C$10+'2a Aggregate costs'!M$24)</f>
        <v>118.48132062917698</v>
      </c>
      <c r="M39" s="106">
        <f>IF('2a Aggregate costs'!N$21="-","-",SUM('2a Aggregate costs'!N$21,'2a Aggregate costs'!N$22,'2a Aggregate costs'!N$23,'2a Aggregate costs'!N64, '2a Aggregate costs'!N102)*'3a Demand'!$C$10+'2a Aggregate costs'!N$24)</f>
        <v>137.25579854690255</v>
      </c>
      <c r="N39" s="106">
        <f>IF('2a Aggregate costs'!O$21="-","-",SUM('2a Aggregate costs'!O$21,'2a Aggregate costs'!O$22,'2a Aggregate costs'!O$23,'2a Aggregate costs'!O64, '2a Aggregate costs'!O102)*'3a Demand'!$C$10+'2a Aggregate costs'!O$24)</f>
        <v>137.34895433051187</v>
      </c>
      <c r="O39" s="84"/>
      <c r="P39" s="106">
        <f>IF('2a Aggregate costs'!Q$21="-","-",SUM('2a Aggregate costs'!Q$21,'2a Aggregate costs'!Q$22,'2a Aggregate costs'!Q$23,'2a Aggregate costs'!Q64, '2a Aggregate costs'!Q102)*'3a Demand'!$C$10+'2a Aggregate costs'!Q$24)</f>
        <v>137.34895433051187</v>
      </c>
      <c r="Q39" s="106">
        <f>IF('2a Aggregate costs'!R$21="-","-",SUM('2a Aggregate costs'!R$21,'2a Aggregate costs'!R$22,'2a Aggregate costs'!R$23,'2a Aggregate costs'!R64, '2a Aggregate costs'!R102)*'3a Demand'!$C$10+'2a Aggregate costs'!R$24)</f>
        <v>146.95691580657046</v>
      </c>
      <c r="R39" s="106">
        <f>IF('2a Aggregate costs'!S$21="-","-",SUM('2a Aggregate costs'!S$21,'2a Aggregate costs'!S$22,'2a Aggregate costs'!S$23,'2a Aggregate costs'!S64, '2a Aggregate costs'!S102)*'3a Demand'!$C$10+'2a Aggregate costs'!S$24)</f>
        <v>148.76318459930232</v>
      </c>
      <c r="S39" s="106">
        <f>IF('2a Aggregate costs'!T$21="-","-",SUM('2a Aggregate costs'!T$21,'2a Aggregate costs'!T$22,'2a Aggregate costs'!T$23,'2a Aggregate costs'!T64, '2a Aggregate costs'!T102)*'3a Demand'!$C$10+'2a Aggregate costs'!T$24)</f>
        <v>153.03188700422967</v>
      </c>
      <c r="T39" s="106">
        <f>IF('2a Aggregate costs'!U$21="-","-",SUM('2a Aggregate costs'!U$21,'2a Aggregate costs'!U$22,'2a Aggregate costs'!U$23,'2a Aggregate costs'!U64, '2a Aggregate costs'!U102)*'3a Demand'!$C$10+'2a Aggregate costs'!U$24)</f>
        <v>152.48438522640836</v>
      </c>
      <c r="U39" s="106">
        <f>IF('2a Aggregate costs'!V$21="-","-",SUM('2a Aggregate costs'!V$21,'2a Aggregate costs'!V$22,'2a Aggregate costs'!V$23,'2a Aggregate costs'!V64, '2a Aggregate costs'!V102)*'3a Demand'!$C$10+'2a Aggregate costs'!V$24)</f>
        <v>161.43661419323735</v>
      </c>
      <c r="V39" s="106">
        <f>IF('2a Aggregate costs'!W$21="-","-",SUM('2a Aggregate costs'!W$21,'2a Aggregate costs'!W$22,'2a Aggregate costs'!W$23,'2a Aggregate costs'!W64, '2a Aggregate costs'!W102)*'3a Demand'!$C$10+'2a Aggregate costs'!W$24)</f>
        <v>160.68287628598043</v>
      </c>
      <c r="W39" s="106">
        <f>IF('2a Aggregate costs'!X$21="-","-",SUM('2a Aggregate costs'!X$21,'2a Aggregate costs'!X$22,'2a Aggregate costs'!X$23,'2a Aggregate costs'!X64, '2a Aggregate costs'!X102)*'3a Demand'!$C$10+'2a Aggregate costs'!X$24)</f>
        <v>168.01880623064417</v>
      </c>
      <c r="X39" s="84"/>
      <c r="Y39" s="106">
        <f>IF('2a Aggregate costs'!Z$21="-","-",SUM('2a Aggregate costs'!Z$21,'2a Aggregate costs'!Z$22,'2a Aggregate costs'!Z$23,'2a Aggregate costs'!Z64, '2a Aggregate costs'!Z102)*'3a Demand'!$C$10+'2a Aggregate costs'!Z$24)</f>
        <v>166.45008075433699</v>
      </c>
      <c r="Z39" s="106">
        <f>IF('2a Aggregate costs'!AA$21="-","-",SUM('2a Aggregate costs'!AA$21,'2a Aggregate costs'!AA$22,'2a Aggregate costs'!AA$23,'2a Aggregate costs'!AA64, '2a Aggregate costs'!AA102)*'3a Demand'!$C$10+'2a Aggregate costs'!AA$24)</f>
        <v>166.45008075433699</v>
      </c>
      <c r="AA39" s="106">
        <f>IF('2a Aggregate costs'!AB$21="-","-",SUM('2a Aggregate costs'!AB$21,'2a Aggregate costs'!AB$22,'2a Aggregate costs'!AB$23,'2a Aggregate costs'!AB64, '2a Aggregate costs'!AB102)*'3a Demand'!$C$10+'2a Aggregate costs'!AB$24)</f>
        <v>185.5870923300867</v>
      </c>
      <c r="AB39" s="106">
        <f>IF('2a Aggregate costs'!AC$21="-","-",SUM('2a Aggregate costs'!AC$21,'2a Aggregate costs'!AC$22,'2a Aggregate costs'!AC$23,'2a Aggregate costs'!AC64, '2a Aggregate costs'!AC102)*'3a Demand'!$C$10+'2a Aggregate costs'!AC$24)</f>
        <v>185.5870923300867</v>
      </c>
      <c r="AC39" s="106">
        <f>IF('2a Aggregate costs'!AD$21="-","-",SUM('2a Aggregate costs'!AD$21,'2a Aggregate costs'!AD$22,'2a Aggregate costs'!AD$23,'2a Aggregate costs'!AD64, '2a Aggregate costs'!AD102)*'3a Demand'!$C$10+'2a Aggregate costs'!AD$24)</f>
        <v>187.8621347984608</v>
      </c>
      <c r="AD39" s="106">
        <f>IF('2a Aggregate costs'!AE$21="-","-",SUM('2a Aggregate costs'!AE$21,'2a Aggregate costs'!AE$22,'2a Aggregate costs'!AE$23,'2a Aggregate costs'!AE64, '2a Aggregate costs'!AE102)*'3a Demand'!$C$10+'2a Aggregate costs'!AE$24)</f>
        <v>187.8621347984608</v>
      </c>
      <c r="AE39" s="106">
        <f>IF('2a Aggregate costs'!AF$21="-","-",SUM('2a Aggregate costs'!AF$21,'2a Aggregate costs'!AF$22,'2a Aggregate costs'!AF$23,'2a Aggregate costs'!AF64, '2a Aggregate costs'!AF102)*'3a Demand'!$C$10+'2a Aggregate costs'!AF$24)</f>
        <v>215.03936233585927</v>
      </c>
      <c r="AF39" s="106">
        <f>IF('2a Aggregate costs'!AG$21="-","-",SUM('2a Aggregate costs'!AG$21,'2a Aggregate costs'!AG$22,'2a Aggregate costs'!AG$23,'2a Aggregate costs'!AG64, '2a Aggregate costs'!AG102)*'3a Demand'!$C$10+'2a Aggregate costs'!AG$24)</f>
        <v>215.03936233585927</v>
      </c>
      <c r="AG39" s="106">
        <f>IF('2a Aggregate costs'!AH$21="-","-",SUM('2a Aggregate costs'!AH$21,'2a Aggregate costs'!AH$22,'2a Aggregate costs'!AH$23,'2a Aggregate costs'!AH64, '2a Aggregate costs'!AH102)*'3a Demand'!$C$10+'2a Aggregate costs'!AH$24)</f>
        <v>213.4818560448588</v>
      </c>
      <c r="AH39" s="106">
        <f>IF('2a Aggregate costs'!AI$21="-","-",SUM('2a Aggregate costs'!AI$21,'2a Aggregate costs'!AI$22,'2a Aggregate costs'!AI$23,'2a Aggregate costs'!AI64, '2a Aggregate costs'!AI102)*'3a Demand'!$C$10+'2a Aggregate costs'!AI$24)</f>
        <v>213.4818560448588</v>
      </c>
      <c r="AI39" s="106">
        <f>IF('2a Aggregate costs'!AJ$21="-","-",SUM('2a Aggregate costs'!AJ$21,'2a Aggregate costs'!AJ$22,'2a Aggregate costs'!AJ$23,'2a Aggregate costs'!AJ64, '2a Aggregate costs'!AJ102)*'3a Demand'!$C$10+'2a Aggregate costs'!AJ$24)</f>
        <v>224.43132721942038</v>
      </c>
      <c r="AJ39" s="106">
        <f>IF('2a Aggregate costs'!AK$21="-","-",SUM('2a Aggregate costs'!AK$21,'2a Aggregate costs'!AK$22,'2a Aggregate costs'!AK$23,'2a Aggregate costs'!AK64, '2a Aggregate costs'!AK102)*'3a Demand'!$C$10+'2a Aggregate costs'!AK$24)</f>
        <v>224.43132721942038</v>
      </c>
      <c r="AK39" s="106">
        <f>IF('2a Aggregate costs'!AL$21="-","-",SUM('2a Aggregate costs'!AL$21,'2a Aggregate costs'!AL$22,'2a Aggregate costs'!AL$23,'2a Aggregate costs'!AL64, '2a Aggregate costs'!AL102)*'3a Demand'!$C$10+'2a Aggregate costs'!AL$24)</f>
        <v>231.84627397820967</v>
      </c>
      <c r="AL39" s="106" t="str">
        <f>IF('2a Aggregate costs'!AM$21="-","-",SUM('2a Aggregate costs'!AM$21,'2a Aggregate costs'!AM$22,'2a Aggregate costs'!AM$23,'2a Aggregate costs'!AM64, '2a Aggregate costs'!AM102)*'3a Demand'!$C$10+'2a Aggregate costs'!AM$24)</f>
        <v>-</v>
      </c>
      <c r="AM39" s="106" t="str">
        <f>IF('2a Aggregate costs'!AN$21="-","-",SUM('2a Aggregate costs'!AN$21,'2a Aggregate costs'!AN$22,'2a Aggregate costs'!AN$23,'2a Aggregate costs'!AN64, '2a Aggregate costs'!AN102)*'3a Demand'!$C$10+'2a Aggregate costs'!AN$24)</f>
        <v>-</v>
      </c>
      <c r="AN39" s="106" t="str">
        <f>IF('2a Aggregate costs'!AO$21="-","-",SUM('2a Aggregate costs'!AO$21,'2a Aggregate costs'!AO$22,'2a Aggregate costs'!AO$23,'2a Aggregate costs'!AO64, '2a Aggregate costs'!AO102)*'3a Demand'!$C$10+'2a Aggregate costs'!AO$24)</f>
        <v>-</v>
      </c>
      <c r="AO39" s="106" t="str">
        <f>IF('2a Aggregate costs'!AP$21="-","-",SUM('2a Aggregate costs'!AP$21,'2a Aggregate costs'!AP$22,'2a Aggregate costs'!AP$23,'2a Aggregate costs'!AP64, '2a Aggregate costs'!AP102)*'3a Demand'!$C$10+'2a Aggregate costs'!AP$24)</f>
        <v>-</v>
      </c>
      <c r="AP39" s="106" t="str">
        <f>IF('2a Aggregate costs'!AQ$21="-","-",SUM('2a Aggregate costs'!AQ$21,'2a Aggregate costs'!AQ$22,'2a Aggregate costs'!AQ$23,'2a Aggregate costs'!AQ64, '2a Aggregate costs'!AQ102)*'3a Demand'!$C$10+'2a Aggregate costs'!AQ$24)</f>
        <v>-</v>
      </c>
      <c r="AQ39" s="106" t="str">
        <f>IF('2a Aggregate costs'!AR$21="-","-",SUM('2a Aggregate costs'!AR$21,'2a Aggregate costs'!AR$22,'2a Aggregate costs'!AR$23,'2a Aggregate costs'!AR64, '2a Aggregate costs'!AR102)*'3a Demand'!$C$10+'2a Aggregate costs'!AR$24)</f>
        <v>-</v>
      </c>
      <c r="AR39" s="106" t="str">
        <f>IF('2a Aggregate costs'!AS$21="-","-",SUM('2a Aggregate costs'!AS$21,'2a Aggregate costs'!AS$22,'2a Aggregate costs'!AS$23,'2a Aggregate costs'!AS64, '2a Aggregate costs'!AS102)*'3a Demand'!$C$10+'2a Aggregate costs'!AS$24)</f>
        <v>-</v>
      </c>
      <c r="AS39" s="106" t="str">
        <f>IF('2a Aggregate costs'!AT$21="-","-",SUM('2a Aggregate costs'!AT$21,'2a Aggregate costs'!AT$22,'2a Aggregate costs'!AT$23,'2a Aggregate costs'!AT64, '2a Aggregate costs'!AT102)*'3a Demand'!$C$10+'2a Aggregate costs'!AT$24)</f>
        <v>-</v>
      </c>
      <c r="AT39" s="106" t="str">
        <f>IF('2a Aggregate costs'!AU$21="-","-",SUM('2a Aggregate costs'!AU$21,'2a Aggregate costs'!AU$22,'2a Aggregate costs'!AU$23,'2a Aggregate costs'!AU64, '2a Aggregate costs'!AU102)*'3a Demand'!$C$10+'2a Aggregate costs'!AU$24)</f>
        <v>-</v>
      </c>
      <c r="AU39" s="106" t="str">
        <f>IF('2a Aggregate costs'!AV$21="-","-",SUM('2a Aggregate costs'!AV$21,'2a Aggregate costs'!AV$22,'2a Aggregate costs'!AV$23,'2a Aggregate costs'!AV64, '2a Aggregate costs'!AV102)*'3a Demand'!$C$10+'2a Aggregate costs'!AV$24)</f>
        <v>-</v>
      </c>
      <c r="AV39" s="106" t="str">
        <f>IF('2a Aggregate costs'!AW$21="-","-",SUM('2a Aggregate costs'!AW$21,'2a Aggregate costs'!AW$22,'2a Aggregate costs'!AW$23,'2a Aggregate costs'!AW64, '2a Aggregate costs'!AW102)*'3a Demand'!$C$10+'2a Aggregate costs'!AW$24)</f>
        <v>-</v>
      </c>
      <c r="AW39" s="106" t="str">
        <f>IF('2a Aggregate costs'!AX$21="-","-",SUM('2a Aggregate costs'!AX$21,'2a Aggregate costs'!AX$22,'2a Aggregate costs'!AX$23,'2a Aggregate costs'!AX64, '2a Aggregate costs'!AX102)*'3a Demand'!$C$10+'2a Aggregate costs'!AX$24)</f>
        <v>-</v>
      </c>
      <c r="AX39" s="106" t="str">
        <f>IF('2a Aggregate costs'!AY$21="-","-",SUM('2a Aggregate costs'!AY$21,'2a Aggregate costs'!AY$22,'2a Aggregate costs'!AY$23,'2a Aggregate costs'!AY64, '2a Aggregate costs'!AY102)*'3a Demand'!$C$10+'2a Aggregate costs'!AY$24)</f>
        <v>-</v>
      </c>
      <c r="AY39" s="106" t="str">
        <f>IF('2a Aggregate costs'!AZ$21="-","-",SUM('2a Aggregate costs'!AZ$21,'2a Aggregate costs'!AZ$22,'2a Aggregate costs'!AZ$23,'2a Aggregate costs'!AZ64, '2a Aggregate costs'!AZ102)*'3a Demand'!$C$10+'2a Aggregate costs'!AZ$24)</f>
        <v>-</v>
      </c>
      <c r="AZ39" s="106" t="str">
        <f>IF('2a Aggregate costs'!BA$21="-","-",SUM('2a Aggregate costs'!BA$21,'2a Aggregate costs'!BA$22,'2a Aggregate costs'!BA$23,'2a Aggregate costs'!BA64, '2a Aggregate costs'!BA102)*'3a Demand'!$C$10+'2a Aggregate costs'!BA$24)</f>
        <v>-</v>
      </c>
      <c r="BA39" s="106" t="str">
        <f>IF('2a Aggregate costs'!BB$21="-","-",SUM('2a Aggregate costs'!BB$21,'2a Aggregate costs'!BB$22,'2a Aggregate costs'!BB$23,'2a Aggregate costs'!BB64, '2a Aggregate costs'!BB102)*'3a Demand'!$C$10+'2a Aggregate costs'!BB$24)</f>
        <v>-</v>
      </c>
      <c r="BB39" s="106" t="str">
        <f>IF('2a Aggregate costs'!BC$21="-","-",SUM('2a Aggregate costs'!BC$21,'2a Aggregate costs'!BC$22,'2a Aggregate costs'!BC$23,'2a Aggregate costs'!BC64, '2a Aggregate costs'!BC102)*'3a Demand'!$C$10+'2a Aggregate costs'!BC$24)</f>
        <v>-</v>
      </c>
      <c r="BC39" s="106" t="str">
        <f>IF('2a Aggregate costs'!BD$21="-","-",SUM('2a Aggregate costs'!BD$21,'2a Aggregate costs'!BD$22,'2a Aggregate costs'!BD$23,'2a Aggregate costs'!BD64, '2a Aggregate costs'!BD102)*'3a Demand'!$C$10+'2a Aggregate costs'!BD$24)</f>
        <v>-</v>
      </c>
      <c r="BD39" s="106" t="str">
        <f>IF('2a Aggregate costs'!BE$21="-","-",SUM('2a Aggregate costs'!BE$21,'2a Aggregate costs'!BE$22,'2a Aggregate costs'!BE$23,'2a Aggregate costs'!BE64, '2a Aggregate costs'!BE102)*'3a Demand'!$C$10+'2a Aggregate costs'!BE$24)</f>
        <v>-</v>
      </c>
      <c r="BE39" s="106" t="str">
        <f>IF('2a Aggregate costs'!BF$21="-","-",SUM('2a Aggregate costs'!BF$21,'2a Aggregate costs'!BF$22,'2a Aggregate costs'!BF$23,'2a Aggregate costs'!BF64, '2a Aggregate costs'!BF102)*'3a Demand'!$C$10+'2a Aggregate costs'!BF$24)</f>
        <v>-</v>
      </c>
    </row>
    <row r="40" spans="1:57" ht="12.75" customHeight="1">
      <c r="A40" s="14"/>
      <c r="B40" s="338"/>
      <c r="C40" s="108" t="s">
        <v>256</v>
      </c>
      <c r="D40" s="332"/>
      <c r="E40" s="359"/>
      <c r="F40" s="28"/>
      <c r="G40" s="106">
        <f>IF('2a Aggregate costs'!H$21="-","-",SUM('2a Aggregate costs'!H$21,'2a Aggregate costs'!H$22,'2a Aggregate costs'!H$23,'2a Aggregate costs'!H65, '2a Aggregate costs'!H103)*'3a Demand'!$C$10+'2a Aggregate costs'!H$24)</f>
        <v>90.567177454328473</v>
      </c>
      <c r="H40" s="106">
        <f>IF('2a Aggregate costs'!I$21="-","-",SUM('2a Aggregate costs'!I$21,'2a Aggregate costs'!I$22,'2a Aggregate costs'!I$23,'2a Aggregate costs'!I65, '2a Aggregate costs'!I103)*'3a Demand'!$C$10+'2a Aggregate costs'!I$24)</f>
        <v>90.539774147485858</v>
      </c>
      <c r="I40" s="106">
        <f>IF('2a Aggregate costs'!J$21="-","-",SUM('2a Aggregate costs'!J$21,'2a Aggregate costs'!J$22,'2a Aggregate costs'!J$23,'2a Aggregate costs'!J65, '2a Aggregate costs'!J103)*'3a Demand'!$C$10+'2a Aggregate costs'!J$24)</f>
        <v>110.93381557974584</v>
      </c>
      <c r="J40" s="106">
        <f>IF('2a Aggregate costs'!K$21="-","-",SUM('2a Aggregate costs'!K$21,'2a Aggregate costs'!K$22,'2a Aggregate costs'!K$23,'2a Aggregate costs'!K65, '2a Aggregate costs'!K103)*'3a Demand'!$C$10+'2a Aggregate costs'!K$24)</f>
        <v>110.82963230631385</v>
      </c>
      <c r="K40" s="106">
        <f>IF('2a Aggregate costs'!L$21="-","-",SUM('2a Aggregate costs'!L$21,'2a Aggregate costs'!L$22,'2a Aggregate costs'!L$23,'2a Aggregate costs'!L65, '2a Aggregate costs'!L103)*'3a Demand'!$C$10+'2a Aggregate costs'!L$24)</f>
        <v>118.09038794423699</v>
      </c>
      <c r="L40" s="106">
        <f>IF('2a Aggregate costs'!M$21="-","-",SUM('2a Aggregate costs'!M$21,'2a Aggregate costs'!M$22,'2a Aggregate costs'!M$23,'2a Aggregate costs'!M65, '2a Aggregate costs'!M103)*'3a Demand'!$C$10+'2a Aggregate costs'!M$24)</f>
        <v>118.51685906199097</v>
      </c>
      <c r="M40" s="106">
        <f>IF('2a Aggregate costs'!N$21="-","-",SUM('2a Aggregate costs'!N$21,'2a Aggregate costs'!N$22,'2a Aggregate costs'!N$23,'2a Aggregate costs'!N65, '2a Aggregate costs'!N103)*'3a Demand'!$C$10+'2a Aggregate costs'!N$24)</f>
        <v>137.28400182664441</v>
      </c>
      <c r="N40" s="106">
        <f>IF('2a Aggregate costs'!O$21="-","-",SUM('2a Aggregate costs'!O$21,'2a Aggregate costs'!O$22,'2a Aggregate costs'!O$23,'2a Aggregate costs'!O65, '2a Aggregate costs'!O103)*'3a Demand'!$C$10+'2a Aggregate costs'!O$24)</f>
        <v>137.37777776147172</v>
      </c>
      <c r="O40" s="84"/>
      <c r="P40" s="106">
        <f>IF('2a Aggregate costs'!Q$21="-","-",SUM('2a Aggregate costs'!Q$21,'2a Aggregate costs'!Q$22,'2a Aggregate costs'!Q$23,'2a Aggregate costs'!Q65, '2a Aggregate costs'!Q103)*'3a Demand'!$C$10+'2a Aggregate costs'!Q$24)</f>
        <v>137.37777776147172</v>
      </c>
      <c r="Q40" s="106">
        <f>IF('2a Aggregate costs'!R$21="-","-",SUM('2a Aggregate costs'!R$21,'2a Aggregate costs'!R$22,'2a Aggregate costs'!R$23,'2a Aggregate costs'!R65, '2a Aggregate costs'!R103)*'3a Demand'!$C$10+'2a Aggregate costs'!R$24)</f>
        <v>146.98010953051718</v>
      </c>
      <c r="R40" s="106">
        <f>IF('2a Aggregate costs'!S$21="-","-",SUM('2a Aggregate costs'!S$21,'2a Aggregate costs'!S$22,'2a Aggregate costs'!S$23,'2a Aggregate costs'!S65, '2a Aggregate costs'!S103)*'3a Demand'!$C$10+'2a Aggregate costs'!S$24)</f>
        <v>148.7871317194722</v>
      </c>
      <c r="S40" s="106">
        <f>IF('2a Aggregate costs'!T$21="-","-",SUM('2a Aggregate costs'!T$21,'2a Aggregate costs'!T$22,'2a Aggregate costs'!T$23,'2a Aggregate costs'!T65, '2a Aggregate costs'!T103)*'3a Demand'!$C$10+'2a Aggregate costs'!T$24)</f>
        <v>153.06304542882961</v>
      </c>
      <c r="T40" s="106">
        <f>IF('2a Aggregate costs'!U$21="-","-",SUM('2a Aggregate costs'!U$21,'2a Aggregate costs'!U$22,'2a Aggregate costs'!U$23,'2a Aggregate costs'!U65, '2a Aggregate costs'!U103)*'3a Demand'!$C$10+'2a Aggregate costs'!U$24)</f>
        <v>152.51937387788138</v>
      </c>
      <c r="U40" s="106">
        <f>IF('2a Aggregate costs'!V$21="-","-",SUM('2a Aggregate costs'!V$21,'2a Aggregate costs'!V$22,'2a Aggregate costs'!V$23,'2a Aggregate costs'!V65, '2a Aggregate costs'!V103)*'3a Demand'!$C$10+'2a Aggregate costs'!V$24)</f>
        <v>161.49460502268013</v>
      </c>
      <c r="V40" s="106">
        <f>IF('2a Aggregate costs'!W$21="-","-",SUM('2a Aggregate costs'!W$21,'2a Aggregate costs'!W$22,'2a Aggregate costs'!W$23,'2a Aggregate costs'!W65, '2a Aggregate costs'!W103)*'3a Demand'!$C$10+'2a Aggregate costs'!W$24)</f>
        <v>160.73683045823435</v>
      </c>
      <c r="W40" s="106">
        <f>IF('2a Aggregate costs'!X$21="-","-",SUM('2a Aggregate costs'!X$21,'2a Aggregate costs'!X$22,'2a Aggregate costs'!X$23,'2a Aggregate costs'!X65, '2a Aggregate costs'!X103)*'3a Demand'!$C$10+'2a Aggregate costs'!X$24)</f>
        <v>168.08146139532414</v>
      </c>
      <c r="X40" s="84"/>
      <c r="Y40" s="106">
        <f>IF('2a Aggregate costs'!Z$21="-","-",SUM('2a Aggregate costs'!Z$21,'2a Aggregate costs'!Z$22,'2a Aggregate costs'!Z$23,'2a Aggregate costs'!Z65, '2a Aggregate costs'!Z103)*'3a Demand'!$C$10+'2a Aggregate costs'!Z$24)</f>
        <v>166.51106320148239</v>
      </c>
      <c r="Z40" s="106">
        <f>IF('2a Aggregate costs'!AA$21="-","-",SUM('2a Aggregate costs'!AA$21,'2a Aggregate costs'!AA$22,'2a Aggregate costs'!AA$23,'2a Aggregate costs'!AA65, '2a Aggregate costs'!AA103)*'3a Demand'!$C$10+'2a Aggregate costs'!AA$24)</f>
        <v>166.51106320148239</v>
      </c>
      <c r="AA40" s="106">
        <f>IF('2a Aggregate costs'!AB$21="-","-",SUM('2a Aggregate costs'!AB$21,'2a Aggregate costs'!AB$22,'2a Aggregate costs'!AB$23,'2a Aggregate costs'!AB65, '2a Aggregate costs'!AB103)*'3a Demand'!$C$10+'2a Aggregate costs'!AB$24)</f>
        <v>185.65789109215496</v>
      </c>
      <c r="AB40" s="106">
        <f>IF('2a Aggregate costs'!AC$21="-","-",SUM('2a Aggregate costs'!AC$21,'2a Aggregate costs'!AC$22,'2a Aggregate costs'!AC$23,'2a Aggregate costs'!AC65, '2a Aggregate costs'!AC103)*'3a Demand'!$C$10+'2a Aggregate costs'!AC$24)</f>
        <v>185.65789109215496</v>
      </c>
      <c r="AC40" s="106">
        <f>IF('2a Aggregate costs'!AD$21="-","-",SUM('2a Aggregate costs'!AD$21,'2a Aggregate costs'!AD$22,'2a Aggregate costs'!AD$23,'2a Aggregate costs'!AD65, '2a Aggregate costs'!AD103)*'3a Demand'!$C$10+'2a Aggregate costs'!AD$24)</f>
        <v>187.92728277143183</v>
      </c>
      <c r="AD40" s="106">
        <f>IF('2a Aggregate costs'!AE$21="-","-",SUM('2a Aggregate costs'!AE$21,'2a Aggregate costs'!AE$22,'2a Aggregate costs'!AE$23,'2a Aggregate costs'!AE65, '2a Aggregate costs'!AE103)*'3a Demand'!$C$10+'2a Aggregate costs'!AE$24)</f>
        <v>187.92728277143183</v>
      </c>
      <c r="AE40" s="106">
        <f>IF('2a Aggregate costs'!AF$21="-","-",SUM('2a Aggregate costs'!AF$21,'2a Aggregate costs'!AF$22,'2a Aggregate costs'!AF$23,'2a Aggregate costs'!AF65, '2a Aggregate costs'!AF103)*'3a Demand'!$C$10+'2a Aggregate costs'!AF$24)</f>
        <v>215.10989398863165</v>
      </c>
      <c r="AF40" s="106">
        <f>IF('2a Aggregate costs'!AG$21="-","-",SUM('2a Aggregate costs'!AG$21,'2a Aggregate costs'!AG$22,'2a Aggregate costs'!AG$23,'2a Aggregate costs'!AG65, '2a Aggregate costs'!AG103)*'3a Demand'!$C$10+'2a Aggregate costs'!AG$24)</f>
        <v>215.10989398863165</v>
      </c>
      <c r="AG40" s="106">
        <f>IF('2a Aggregate costs'!AH$21="-","-",SUM('2a Aggregate costs'!AH$21,'2a Aggregate costs'!AH$22,'2a Aggregate costs'!AH$23,'2a Aggregate costs'!AH65, '2a Aggregate costs'!AH103)*'3a Demand'!$C$10+'2a Aggregate costs'!AH$24)</f>
        <v>213.56526900092214</v>
      </c>
      <c r="AH40" s="106">
        <f>IF('2a Aggregate costs'!AI$21="-","-",SUM('2a Aggregate costs'!AI$21,'2a Aggregate costs'!AI$22,'2a Aggregate costs'!AI$23,'2a Aggregate costs'!AI65, '2a Aggregate costs'!AI103)*'3a Demand'!$C$10+'2a Aggregate costs'!AI$24)</f>
        <v>213.56526900092214</v>
      </c>
      <c r="AI40" s="106">
        <f>IF('2a Aggregate costs'!AJ$21="-","-",SUM('2a Aggregate costs'!AJ$21,'2a Aggregate costs'!AJ$22,'2a Aggregate costs'!AJ$23,'2a Aggregate costs'!AJ65, '2a Aggregate costs'!AJ103)*'3a Demand'!$C$10+'2a Aggregate costs'!AJ$24)</f>
        <v>224.62823833884468</v>
      </c>
      <c r="AJ40" s="106">
        <f>IF('2a Aggregate costs'!AK$21="-","-",SUM('2a Aggregate costs'!AK$21,'2a Aggregate costs'!AK$22,'2a Aggregate costs'!AK$23,'2a Aggregate costs'!AK65, '2a Aggregate costs'!AK103)*'3a Demand'!$C$10+'2a Aggregate costs'!AK$24)</f>
        <v>224.62823833884468</v>
      </c>
      <c r="AK40" s="106">
        <f>IF('2a Aggregate costs'!AL$21="-","-",SUM('2a Aggregate costs'!AL$21,'2a Aggregate costs'!AL$22,'2a Aggregate costs'!AL$23,'2a Aggregate costs'!AL65, '2a Aggregate costs'!AL103)*'3a Demand'!$C$10+'2a Aggregate costs'!AL$24)</f>
        <v>232.03484304796928</v>
      </c>
      <c r="AL40" s="106" t="str">
        <f>IF('2a Aggregate costs'!AM$21="-","-",SUM('2a Aggregate costs'!AM$21,'2a Aggregate costs'!AM$22,'2a Aggregate costs'!AM$23,'2a Aggregate costs'!AM65, '2a Aggregate costs'!AM103)*'3a Demand'!$C$10+'2a Aggregate costs'!AM$24)</f>
        <v>-</v>
      </c>
      <c r="AM40" s="106" t="str">
        <f>IF('2a Aggregate costs'!AN$21="-","-",SUM('2a Aggregate costs'!AN$21,'2a Aggregate costs'!AN$22,'2a Aggregate costs'!AN$23,'2a Aggregate costs'!AN65, '2a Aggregate costs'!AN103)*'3a Demand'!$C$10+'2a Aggregate costs'!AN$24)</f>
        <v>-</v>
      </c>
      <c r="AN40" s="106" t="str">
        <f>IF('2a Aggregate costs'!AO$21="-","-",SUM('2a Aggregate costs'!AO$21,'2a Aggregate costs'!AO$22,'2a Aggregate costs'!AO$23,'2a Aggregate costs'!AO65, '2a Aggregate costs'!AO103)*'3a Demand'!$C$10+'2a Aggregate costs'!AO$24)</f>
        <v>-</v>
      </c>
      <c r="AO40" s="106" t="str">
        <f>IF('2a Aggregate costs'!AP$21="-","-",SUM('2a Aggregate costs'!AP$21,'2a Aggregate costs'!AP$22,'2a Aggregate costs'!AP$23,'2a Aggregate costs'!AP65, '2a Aggregate costs'!AP103)*'3a Demand'!$C$10+'2a Aggregate costs'!AP$24)</f>
        <v>-</v>
      </c>
      <c r="AP40" s="106" t="str">
        <f>IF('2a Aggregate costs'!AQ$21="-","-",SUM('2a Aggregate costs'!AQ$21,'2a Aggregate costs'!AQ$22,'2a Aggregate costs'!AQ$23,'2a Aggregate costs'!AQ65, '2a Aggregate costs'!AQ103)*'3a Demand'!$C$10+'2a Aggregate costs'!AQ$24)</f>
        <v>-</v>
      </c>
      <c r="AQ40" s="106" t="str">
        <f>IF('2a Aggregate costs'!AR$21="-","-",SUM('2a Aggregate costs'!AR$21,'2a Aggregate costs'!AR$22,'2a Aggregate costs'!AR$23,'2a Aggregate costs'!AR65, '2a Aggregate costs'!AR103)*'3a Demand'!$C$10+'2a Aggregate costs'!AR$24)</f>
        <v>-</v>
      </c>
      <c r="AR40" s="106" t="str">
        <f>IF('2a Aggregate costs'!AS$21="-","-",SUM('2a Aggregate costs'!AS$21,'2a Aggregate costs'!AS$22,'2a Aggregate costs'!AS$23,'2a Aggregate costs'!AS65, '2a Aggregate costs'!AS103)*'3a Demand'!$C$10+'2a Aggregate costs'!AS$24)</f>
        <v>-</v>
      </c>
      <c r="AS40" s="106" t="str">
        <f>IF('2a Aggregate costs'!AT$21="-","-",SUM('2a Aggregate costs'!AT$21,'2a Aggregate costs'!AT$22,'2a Aggregate costs'!AT$23,'2a Aggregate costs'!AT65, '2a Aggregate costs'!AT103)*'3a Demand'!$C$10+'2a Aggregate costs'!AT$24)</f>
        <v>-</v>
      </c>
      <c r="AT40" s="106" t="str">
        <f>IF('2a Aggregate costs'!AU$21="-","-",SUM('2a Aggregate costs'!AU$21,'2a Aggregate costs'!AU$22,'2a Aggregate costs'!AU$23,'2a Aggregate costs'!AU65, '2a Aggregate costs'!AU103)*'3a Demand'!$C$10+'2a Aggregate costs'!AU$24)</f>
        <v>-</v>
      </c>
      <c r="AU40" s="106" t="str">
        <f>IF('2a Aggregate costs'!AV$21="-","-",SUM('2a Aggregate costs'!AV$21,'2a Aggregate costs'!AV$22,'2a Aggregate costs'!AV$23,'2a Aggregate costs'!AV65, '2a Aggregate costs'!AV103)*'3a Demand'!$C$10+'2a Aggregate costs'!AV$24)</f>
        <v>-</v>
      </c>
      <c r="AV40" s="106" t="str">
        <f>IF('2a Aggregate costs'!AW$21="-","-",SUM('2a Aggregate costs'!AW$21,'2a Aggregate costs'!AW$22,'2a Aggregate costs'!AW$23,'2a Aggregate costs'!AW65, '2a Aggregate costs'!AW103)*'3a Demand'!$C$10+'2a Aggregate costs'!AW$24)</f>
        <v>-</v>
      </c>
      <c r="AW40" s="106" t="str">
        <f>IF('2a Aggregate costs'!AX$21="-","-",SUM('2a Aggregate costs'!AX$21,'2a Aggregate costs'!AX$22,'2a Aggregate costs'!AX$23,'2a Aggregate costs'!AX65, '2a Aggregate costs'!AX103)*'3a Demand'!$C$10+'2a Aggregate costs'!AX$24)</f>
        <v>-</v>
      </c>
      <c r="AX40" s="106" t="str">
        <f>IF('2a Aggregate costs'!AY$21="-","-",SUM('2a Aggregate costs'!AY$21,'2a Aggregate costs'!AY$22,'2a Aggregate costs'!AY$23,'2a Aggregate costs'!AY65, '2a Aggregate costs'!AY103)*'3a Demand'!$C$10+'2a Aggregate costs'!AY$24)</f>
        <v>-</v>
      </c>
      <c r="AY40" s="106" t="str">
        <f>IF('2a Aggregate costs'!AZ$21="-","-",SUM('2a Aggregate costs'!AZ$21,'2a Aggregate costs'!AZ$22,'2a Aggregate costs'!AZ$23,'2a Aggregate costs'!AZ65, '2a Aggregate costs'!AZ103)*'3a Demand'!$C$10+'2a Aggregate costs'!AZ$24)</f>
        <v>-</v>
      </c>
      <c r="AZ40" s="106" t="str">
        <f>IF('2a Aggregate costs'!BA$21="-","-",SUM('2a Aggregate costs'!BA$21,'2a Aggregate costs'!BA$22,'2a Aggregate costs'!BA$23,'2a Aggregate costs'!BA65, '2a Aggregate costs'!BA103)*'3a Demand'!$C$10+'2a Aggregate costs'!BA$24)</f>
        <v>-</v>
      </c>
      <c r="BA40" s="106" t="str">
        <f>IF('2a Aggregate costs'!BB$21="-","-",SUM('2a Aggregate costs'!BB$21,'2a Aggregate costs'!BB$22,'2a Aggregate costs'!BB$23,'2a Aggregate costs'!BB65, '2a Aggregate costs'!BB103)*'3a Demand'!$C$10+'2a Aggregate costs'!BB$24)</f>
        <v>-</v>
      </c>
      <c r="BB40" s="106" t="str">
        <f>IF('2a Aggregate costs'!BC$21="-","-",SUM('2a Aggregate costs'!BC$21,'2a Aggregate costs'!BC$22,'2a Aggregate costs'!BC$23,'2a Aggregate costs'!BC65, '2a Aggregate costs'!BC103)*'3a Demand'!$C$10+'2a Aggregate costs'!BC$24)</f>
        <v>-</v>
      </c>
      <c r="BC40" s="106" t="str">
        <f>IF('2a Aggregate costs'!BD$21="-","-",SUM('2a Aggregate costs'!BD$21,'2a Aggregate costs'!BD$22,'2a Aggregate costs'!BD$23,'2a Aggregate costs'!BD65, '2a Aggregate costs'!BD103)*'3a Demand'!$C$10+'2a Aggregate costs'!BD$24)</f>
        <v>-</v>
      </c>
      <c r="BD40" s="106" t="str">
        <f>IF('2a Aggregate costs'!BE$21="-","-",SUM('2a Aggregate costs'!BE$21,'2a Aggregate costs'!BE$22,'2a Aggregate costs'!BE$23,'2a Aggregate costs'!BE65, '2a Aggregate costs'!BE103)*'3a Demand'!$C$10+'2a Aggregate costs'!BE$24)</f>
        <v>-</v>
      </c>
      <c r="BE40" s="106" t="str">
        <f>IF('2a Aggregate costs'!BF$21="-","-",SUM('2a Aggregate costs'!BF$21,'2a Aggregate costs'!BF$22,'2a Aggregate costs'!BF$23,'2a Aggregate costs'!BF65, '2a Aggregate costs'!BF103)*'3a Demand'!$C$10+'2a Aggregate costs'!BF$24)</f>
        <v>-</v>
      </c>
    </row>
    <row r="41" spans="1:57" ht="12.75" customHeight="1">
      <c r="A41" s="14"/>
      <c r="B41" s="338"/>
      <c r="C41" s="108" t="s">
        <v>257</v>
      </c>
      <c r="D41" s="332"/>
      <c r="E41" s="359"/>
      <c r="F41" s="28"/>
      <c r="G41" s="106">
        <f>IF('2a Aggregate costs'!H$21="-","-",SUM('2a Aggregate costs'!H$21,'2a Aggregate costs'!H$22,'2a Aggregate costs'!H$23,'2a Aggregate costs'!H66, '2a Aggregate costs'!H104)*'3a Demand'!$C$10+'2a Aggregate costs'!H$24)</f>
        <v>90.560510430644129</v>
      </c>
      <c r="H41" s="106">
        <f>IF('2a Aggregate costs'!I$21="-","-",SUM('2a Aggregate costs'!I$21,'2a Aggregate costs'!I$22,'2a Aggregate costs'!I$23,'2a Aggregate costs'!I66, '2a Aggregate costs'!I104)*'3a Demand'!$C$10+'2a Aggregate costs'!I$24)</f>
        <v>90.533214038815714</v>
      </c>
      <c r="I41" s="106">
        <f>IF('2a Aggregate costs'!J$21="-","-",SUM('2a Aggregate costs'!J$21,'2a Aggregate costs'!J$22,'2a Aggregate costs'!J$23,'2a Aggregate costs'!J66, '2a Aggregate costs'!J104)*'3a Demand'!$C$10+'2a Aggregate costs'!J$24)</f>
        <v>110.92709802846761</v>
      </c>
      <c r="J41" s="106">
        <f>IF('2a Aggregate costs'!K$21="-","-",SUM('2a Aggregate costs'!K$21,'2a Aggregate costs'!K$22,'2a Aggregate costs'!K$23,'2a Aggregate costs'!K66, '2a Aggregate costs'!K104)*'3a Demand'!$C$10+'2a Aggregate costs'!K$24)</f>
        <v>110.82262372608236</v>
      </c>
      <c r="K41" s="106">
        <f>IF('2a Aggregate costs'!L$21="-","-",SUM('2a Aggregate costs'!L$21,'2a Aggregate costs'!L$22,'2a Aggregate costs'!L$23,'2a Aggregate costs'!L66, '2a Aggregate costs'!L104)*'3a Demand'!$C$10+'2a Aggregate costs'!L$24)</f>
        <v>118.08325320956132</v>
      </c>
      <c r="L41" s="106">
        <f>IF('2a Aggregate costs'!M$21="-","-",SUM('2a Aggregate costs'!M$21,'2a Aggregate costs'!M$22,'2a Aggregate costs'!M$23,'2a Aggregate costs'!M66, '2a Aggregate costs'!M104)*'3a Demand'!$C$10+'2a Aggregate costs'!M$24)</f>
        <v>118.50985442103671</v>
      </c>
      <c r="M41" s="106">
        <f>IF('2a Aggregate costs'!N$21="-","-",SUM('2a Aggregate costs'!N$21,'2a Aggregate costs'!N$22,'2a Aggregate costs'!N$23,'2a Aggregate costs'!N66, '2a Aggregate costs'!N104)*'3a Demand'!$C$10+'2a Aggregate costs'!N$24)</f>
        <v>137.29435574829762</v>
      </c>
      <c r="N41" s="106">
        <f>IF('2a Aggregate costs'!O$21="-","-",SUM('2a Aggregate costs'!O$21,'2a Aggregate costs'!O$22,'2a Aggregate costs'!O$23,'2a Aggregate costs'!O66, '2a Aggregate costs'!O104)*'3a Demand'!$C$10+'2a Aggregate costs'!O$24)</f>
        <v>137.38835935157988</v>
      </c>
      <c r="O41" s="84"/>
      <c r="P41" s="106">
        <f>IF('2a Aggregate costs'!Q$21="-","-",SUM('2a Aggregate costs'!Q$21,'2a Aggregate costs'!Q$22,'2a Aggregate costs'!Q$23,'2a Aggregate costs'!Q66, '2a Aggregate costs'!Q104)*'3a Demand'!$C$10+'2a Aggregate costs'!Q$24)</f>
        <v>137.38835935157988</v>
      </c>
      <c r="Q41" s="106">
        <f>IF('2a Aggregate costs'!R$21="-","-",SUM('2a Aggregate costs'!R$21,'2a Aggregate costs'!R$22,'2a Aggregate costs'!R$23,'2a Aggregate costs'!R66, '2a Aggregate costs'!R104)*'3a Demand'!$C$10+'2a Aggregate costs'!R$24)</f>
        <v>146.99116772286865</v>
      </c>
      <c r="R41" s="106">
        <f>IF('2a Aggregate costs'!S$21="-","-",SUM('2a Aggregate costs'!S$21,'2a Aggregate costs'!S$22,'2a Aggregate costs'!S$23,'2a Aggregate costs'!S66, '2a Aggregate costs'!S104)*'3a Demand'!$C$10+'2a Aggregate costs'!S$24)</f>
        <v>148.7985438101326</v>
      </c>
      <c r="S41" s="106">
        <f>IF('2a Aggregate costs'!T$21="-","-",SUM('2a Aggregate costs'!T$21,'2a Aggregate costs'!T$22,'2a Aggregate costs'!T$23,'2a Aggregate costs'!T66, '2a Aggregate costs'!T104)*'3a Demand'!$C$10+'2a Aggregate costs'!T$24)</f>
        <v>153.06895857505964</v>
      </c>
      <c r="T41" s="106">
        <f>IF('2a Aggregate costs'!U$21="-","-",SUM('2a Aggregate costs'!U$21,'2a Aggregate costs'!U$22,'2a Aggregate costs'!U$23,'2a Aggregate costs'!U66, '2a Aggregate costs'!U104)*'3a Demand'!$C$10+'2a Aggregate costs'!U$24)</f>
        <v>152.52598938275267</v>
      </c>
      <c r="U41" s="106">
        <f>IF('2a Aggregate costs'!V$21="-","-",SUM('2a Aggregate costs'!V$21,'2a Aggregate costs'!V$22,'2a Aggregate costs'!V$23,'2a Aggregate costs'!V66, '2a Aggregate costs'!V104)*'3a Demand'!$C$10+'2a Aggregate costs'!V$24)</f>
        <v>161.50353869695175</v>
      </c>
      <c r="V41" s="106">
        <f>IF('2a Aggregate costs'!W$21="-","-",SUM('2a Aggregate costs'!W$21,'2a Aggregate costs'!W$22,'2a Aggregate costs'!W$23,'2a Aggregate costs'!W66, '2a Aggregate costs'!W104)*'3a Demand'!$C$10+'2a Aggregate costs'!W$24)</f>
        <v>160.74512331138013</v>
      </c>
      <c r="W41" s="106">
        <f>IF('2a Aggregate costs'!X$21="-","-",SUM('2a Aggregate costs'!X$21,'2a Aggregate costs'!X$22,'2a Aggregate costs'!X$23,'2a Aggregate costs'!X66, '2a Aggregate costs'!X104)*'3a Demand'!$C$10+'2a Aggregate costs'!X$24)</f>
        <v>168.09461002757854</v>
      </c>
      <c r="X41" s="84"/>
      <c r="Y41" s="106">
        <f>IF('2a Aggregate costs'!Z$21="-","-",SUM('2a Aggregate costs'!Z$21,'2a Aggregate costs'!Z$22,'2a Aggregate costs'!Z$23,'2a Aggregate costs'!Z66, '2a Aggregate costs'!Z104)*'3a Demand'!$C$10+'2a Aggregate costs'!Z$24)</f>
        <v>166.52394009290668</v>
      </c>
      <c r="Z41" s="106">
        <f>IF('2a Aggregate costs'!AA$21="-","-",SUM('2a Aggregate costs'!AA$21,'2a Aggregate costs'!AA$22,'2a Aggregate costs'!AA$23,'2a Aggregate costs'!AA66, '2a Aggregate costs'!AA104)*'3a Demand'!$C$10+'2a Aggregate costs'!AA$24)</f>
        <v>166.52394009290668</v>
      </c>
      <c r="AA41" s="106">
        <f>IF('2a Aggregate costs'!AB$21="-","-",SUM('2a Aggregate costs'!AB$21,'2a Aggregate costs'!AB$22,'2a Aggregate costs'!AB$23,'2a Aggregate costs'!AB66, '2a Aggregate costs'!AB104)*'3a Demand'!$C$10+'2a Aggregate costs'!AB$24)</f>
        <v>185.67267687545436</v>
      </c>
      <c r="AB41" s="106">
        <f>IF('2a Aggregate costs'!AC$21="-","-",SUM('2a Aggregate costs'!AC$21,'2a Aggregate costs'!AC$22,'2a Aggregate costs'!AC$23,'2a Aggregate costs'!AC66, '2a Aggregate costs'!AC104)*'3a Demand'!$C$10+'2a Aggregate costs'!AC$24)</f>
        <v>185.67267687545436</v>
      </c>
      <c r="AC41" s="106">
        <f>IF('2a Aggregate costs'!AD$21="-","-",SUM('2a Aggregate costs'!AD$21,'2a Aggregate costs'!AD$22,'2a Aggregate costs'!AD$23,'2a Aggregate costs'!AD66, '2a Aggregate costs'!AD104)*'3a Demand'!$C$10+'2a Aggregate costs'!AD$24)</f>
        <v>187.94093798674146</v>
      </c>
      <c r="AD41" s="106">
        <f>IF('2a Aggregate costs'!AE$21="-","-",SUM('2a Aggregate costs'!AE$21,'2a Aggregate costs'!AE$22,'2a Aggregate costs'!AE$23,'2a Aggregate costs'!AE66, '2a Aggregate costs'!AE104)*'3a Demand'!$C$10+'2a Aggregate costs'!AE$24)</f>
        <v>187.94093798674146</v>
      </c>
      <c r="AE41" s="106">
        <f>IF('2a Aggregate costs'!AF$21="-","-",SUM('2a Aggregate costs'!AF$21,'2a Aggregate costs'!AF$22,'2a Aggregate costs'!AF$23,'2a Aggregate costs'!AF66, '2a Aggregate costs'!AF104)*'3a Demand'!$C$10+'2a Aggregate costs'!AF$24)</f>
        <v>215.13236545433622</v>
      </c>
      <c r="AF41" s="106">
        <f>IF('2a Aggregate costs'!AG$21="-","-",SUM('2a Aggregate costs'!AG$21,'2a Aggregate costs'!AG$22,'2a Aggregate costs'!AG$23,'2a Aggregate costs'!AG66, '2a Aggregate costs'!AG104)*'3a Demand'!$C$10+'2a Aggregate costs'!AG$24)</f>
        <v>215.13236545433622</v>
      </c>
      <c r="AG41" s="106">
        <f>IF('2a Aggregate costs'!AH$21="-","-",SUM('2a Aggregate costs'!AH$21,'2a Aggregate costs'!AH$22,'2a Aggregate costs'!AH$23,'2a Aggregate costs'!AH66, '2a Aggregate costs'!AH104)*'3a Demand'!$C$10+'2a Aggregate costs'!AH$24)</f>
        <v>213.56773217519097</v>
      </c>
      <c r="AH41" s="106">
        <f>IF('2a Aggregate costs'!AI$21="-","-",SUM('2a Aggregate costs'!AI$21,'2a Aggregate costs'!AI$22,'2a Aggregate costs'!AI$23,'2a Aggregate costs'!AI66, '2a Aggregate costs'!AI104)*'3a Demand'!$C$10+'2a Aggregate costs'!AI$24)</f>
        <v>213.56773217519097</v>
      </c>
      <c r="AI41" s="106">
        <f>IF('2a Aggregate costs'!AJ$21="-","-",SUM('2a Aggregate costs'!AJ$21,'2a Aggregate costs'!AJ$22,'2a Aggregate costs'!AJ$23,'2a Aggregate costs'!AJ66, '2a Aggregate costs'!AJ104)*'3a Demand'!$C$10+'2a Aggregate costs'!AJ$24)</f>
        <v>224.36104221095727</v>
      </c>
      <c r="AJ41" s="106">
        <f>IF('2a Aggregate costs'!AK$21="-","-",SUM('2a Aggregate costs'!AK$21,'2a Aggregate costs'!AK$22,'2a Aggregate costs'!AK$23,'2a Aggregate costs'!AK66, '2a Aggregate costs'!AK104)*'3a Demand'!$C$10+'2a Aggregate costs'!AK$24)</f>
        <v>224.36104221095727</v>
      </c>
      <c r="AK41" s="106">
        <f>IF('2a Aggregate costs'!AL$21="-","-",SUM('2a Aggregate costs'!AL$21,'2a Aggregate costs'!AL$22,'2a Aggregate costs'!AL$23,'2a Aggregate costs'!AL66, '2a Aggregate costs'!AL104)*'3a Demand'!$C$10+'2a Aggregate costs'!AL$24)</f>
        <v>231.99349583856042</v>
      </c>
      <c r="AL41" s="106" t="str">
        <f>IF('2a Aggregate costs'!AM$21="-","-",SUM('2a Aggregate costs'!AM$21,'2a Aggregate costs'!AM$22,'2a Aggregate costs'!AM$23,'2a Aggregate costs'!AM66, '2a Aggregate costs'!AM104)*'3a Demand'!$C$10+'2a Aggregate costs'!AM$24)</f>
        <v>-</v>
      </c>
      <c r="AM41" s="106" t="str">
        <f>IF('2a Aggregate costs'!AN$21="-","-",SUM('2a Aggregate costs'!AN$21,'2a Aggregate costs'!AN$22,'2a Aggregate costs'!AN$23,'2a Aggregate costs'!AN66, '2a Aggregate costs'!AN104)*'3a Demand'!$C$10+'2a Aggregate costs'!AN$24)</f>
        <v>-</v>
      </c>
      <c r="AN41" s="106" t="str">
        <f>IF('2a Aggregate costs'!AO$21="-","-",SUM('2a Aggregate costs'!AO$21,'2a Aggregate costs'!AO$22,'2a Aggregate costs'!AO$23,'2a Aggregate costs'!AO66, '2a Aggregate costs'!AO104)*'3a Demand'!$C$10+'2a Aggregate costs'!AO$24)</f>
        <v>-</v>
      </c>
      <c r="AO41" s="106" t="str">
        <f>IF('2a Aggregate costs'!AP$21="-","-",SUM('2a Aggregate costs'!AP$21,'2a Aggregate costs'!AP$22,'2a Aggregate costs'!AP$23,'2a Aggregate costs'!AP66, '2a Aggregate costs'!AP104)*'3a Demand'!$C$10+'2a Aggregate costs'!AP$24)</f>
        <v>-</v>
      </c>
      <c r="AP41" s="106" t="str">
        <f>IF('2a Aggregate costs'!AQ$21="-","-",SUM('2a Aggregate costs'!AQ$21,'2a Aggregate costs'!AQ$22,'2a Aggregate costs'!AQ$23,'2a Aggregate costs'!AQ66, '2a Aggregate costs'!AQ104)*'3a Demand'!$C$10+'2a Aggregate costs'!AQ$24)</f>
        <v>-</v>
      </c>
      <c r="AQ41" s="106" t="str">
        <f>IF('2a Aggregate costs'!AR$21="-","-",SUM('2a Aggregate costs'!AR$21,'2a Aggregate costs'!AR$22,'2a Aggregate costs'!AR$23,'2a Aggregate costs'!AR66, '2a Aggregate costs'!AR104)*'3a Demand'!$C$10+'2a Aggregate costs'!AR$24)</f>
        <v>-</v>
      </c>
      <c r="AR41" s="106" t="str">
        <f>IF('2a Aggregate costs'!AS$21="-","-",SUM('2a Aggregate costs'!AS$21,'2a Aggregate costs'!AS$22,'2a Aggregate costs'!AS$23,'2a Aggregate costs'!AS66, '2a Aggregate costs'!AS104)*'3a Demand'!$C$10+'2a Aggregate costs'!AS$24)</f>
        <v>-</v>
      </c>
      <c r="AS41" s="106" t="str">
        <f>IF('2a Aggregate costs'!AT$21="-","-",SUM('2a Aggregate costs'!AT$21,'2a Aggregate costs'!AT$22,'2a Aggregate costs'!AT$23,'2a Aggregate costs'!AT66, '2a Aggregate costs'!AT104)*'3a Demand'!$C$10+'2a Aggregate costs'!AT$24)</f>
        <v>-</v>
      </c>
      <c r="AT41" s="106" t="str">
        <f>IF('2a Aggregate costs'!AU$21="-","-",SUM('2a Aggregate costs'!AU$21,'2a Aggregate costs'!AU$22,'2a Aggregate costs'!AU$23,'2a Aggregate costs'!AU66, '2a Aggregate costs'!AU104)*'3a Demand'!$C$10+'2a Aggregate costs'!AU$24)</f>
        <v>-</v>
      </c>
      <c r="AU41" s="106" t="str">
        <f>IF('2a Aggregate costs'!AV$21="-","-",SUM('2a Aggregate costs'!AV$21,'2a Aggregate costs'!AV$22,'2a Aggregate costs'!AV$23,'2a Aggregate costs'!AV66, '2a Aggregate costs'!AV104)*'3a Demand'!$C$10+'2a Aggregate costs'!AV$24)</f>
        <v>-</v>
      </c>
      <c r="AV41" s="106" t="str">
        <f>IF('2a Aggregate costs'!AW$21="-","-",SUM('2a Aggregate costs'!AW$21,'2a Aggregate costs'!AW$22,'2a Aggregate costs'!AW$23,'2a Aggregate costs'!AW66, '2a Aggregate costs'!AW104)*'3a Demand'!$C$10+'2a Aggregate costs'!AW$24)</f>
        <v>-</v>
      </c>
      <c r="AW41" s="106" t="str">
        <f>IF('2a Aggregate costs'!AX$21="-","-",SUM('2a Aggregate costs'!AX$21,'2a Aggregate costs'!AX$22,'2a Aggregate costs'!AX$23,'2a Aggregate costs'!AX66, '2a Aggregate costs'!AX104)*'3a Demand'!$C$10+'2a Aggregate costs'!AX$24)</f>
        <v>-</v>
      </c>
      <c r="AX41" s="106" t="str">
        <f>IF('2a Aggregate costs'!AY$21="-","-",SUM('2a Aggregate costs'!AY$21,'2a Aggregate costs'!AY$22,'2a Aggregate costs'!AY$23,'2a Aggregate costs'!AY66, '2a Aggregate costs'!AY104)*'3a Demand'!$C$10+'2a Aggregate costs'!AY$24)</f>
        <v>-</v>
      </c>
      <c r="AY41" s="106" t="str">
        <f>IF('2a Aggregate costs'!AZ$21="-","-",SUM('2a Aggregate costs'!AZ$21,'2a Aggregate costs'!AZ$22,'2a Aggregate costs'!AZ$23,'2a Aggregate costs'!AZ66, '2a Aggregate costs'!AZ104)*'3a Demand'!$C$10+'2a Aggregate costs'!AZ$24)</f>
        <v>-</v>
      </c>
      <c r="AZ41" s="106" t="str">
        <f>IF('2a Aggregate costs'!BA$21="-","-",SUM('2a Aggregate costs'!BA$21,'2a Aggregate costs'!BA$22,'2a Aggregate costs'!BA$23,'2a Aggregate costs'!BA66, '2a Aggregate costs'!BA104)*'3a Demand'!$C$10+'2a Aggregate costs'!BA$24)</f>
        <v>-</v>
      </c>
      <c r="BA41" s="106" t="str">
        <f>IF('2a Aggregate costs'!BB$21="-","-",SUM('2a Aggregate costs'!BB$21,'2a Aggregate costs'!BB$22,'2a Aggregate costs'!BB$23,'2a Aggregate costs'!BB66, '2a Aggregate costs'!BB104)*'3a Demand'!$C$10+'2a Aggregate costs'!BB$24)</f>
        <v>-</v>
      </c>
      <c r="BB41" s="106" t="str">
        <f>IF('2a Aggregate costs'!BC$21="-","-",SUM('2a Aggregate costs'!BC$21,'2a Aggregate costs'!BC$22,'2a Aggregate costs'!BC$23,'2a Aggregate costs'!BC66, '2a Aggregate costs'!BC104)*'3a Demand'!$C$10+'2a Aggregate costs'!BC$24)</f>
        <v>-</v>
      </c>
      <c r="BC41" s="106" t="str">
        <f>IF('2a Aggregate costs'!BD$21="-","-",SUM('2a Aggregate costs'!BD$21,'2a Aggregate costs'!BD$22,'2a Aggregate costs'!BD$23,'2a Aggregate costs'!BD66, '2a Aggregate costs'!BD104)*'3a Demand'!$C$10+'2a Aggregate costs'!BD$24)</f>
        <v>-</v>
      </c>
      <c r="BD41" s="106" t="str">
        <f>IF('2a Aggregate costs'!BE$21="-","-",SUM('2a Aggregate costs'!BE$21,'2a Aggregate costs'!BE$22,'2a Aggregate costs'!BE$23,'2a Aggregate costs'!BE66, '2a Aggregate costs'!BE104)*'3a Demand'!$C$10+'2a Aggregate costs'!BE$24)</f>
        <v>-</v>
      </c>
      <c r="BE41" s="106" t="str">
        <f>IF('2a Aggregate costs'!BF$21="-","-",SUM('2a Aggregate costs'!BF$21,'2a Aggregate costs'!BF$22,'2a Aggregate costs'!BF$23,'2a Aggregate costs'!BF66, '2a Aggregate costs'!BF104)*'3a Demand'!$C$10+'2a Aggregate costs'!BF$24)</f>
        <v>-</v>
      </c>
    </row>
    <row r="42" spans="1:57" ht="12.75" customHeight="1">
      <c r="A42" s="14"/>
      <c r="B42" s="358"/>
      <c r="C42" s="108" t="s">
        <v>258</v>
      </c>
      <c r="D42" s="332"/>
      <c r="E42" s="359"/>
      <c r="F42" s="28"/>
      <c r="G42" s="106">
        <f>IF('2a Aggregate costs'!H$21="-","-",SUM('2a Aggregate costs'!H$21,'2a Aggregate costs'!H$22,'2a Aggregate costs'!H$23,'2a Aggregate costs'!H67, '2a Aggregate costs'!H105)*'3a Demand'!$C$10+'2a Aggregate costs'!H$24)</f>
        <v>90.563452996014576</v>
      </c>
      <c r="H42" s="106">
        <f>IF('2a Aggregate costs'!I$21="-","-",SUM('2a Aggregate costs'!I$21,'2a Aggregate costs'!I$22,'2a Aggregate costs'!I$23,'2a Aggregate costs'!I67, '2a Aggregate costs'!I105)*'3a Demand'!$C$10+'2a Aggregate costs'!I$24)</f>
        <v>90.536109416050465</v>
      </c>
      <c r="I42" s="106">
        <f>IF('2a Aggregate costs'!J$21="-","-",SUM('2a Aggregate costs'!J$21,'2a Aggregate costs'!J$22,'2a Aggregate costs'!J$23,'2a Aggregate costs'!J67, '2a Aggregate costs'!J105)*'3a Demand'!$C$10+'2a Aggregate costs'!J$24)</f>
        <v>110.93006289475601</v>
      </c>
      <c r="J42" s="106">
        <f>IF('2a Aggregate costs'!K$21="-","-",SUM('2a Aggregate costs'!K$21,'2a Aggregate costs'!K$22,'2a Aggregate costs'!K$23,'2a Aggregate costs'!K67, '2a Aggregate costs'!K105)*'3a Demand'!$C$10+'2a Aggregate costs'!K$24)</f>
        <v>110.82571704124992</v>
      </c>
      <c r="K42" s="106">
        <f>IF('2a Aggregate costs'!L$21="-","-",SUM('2a Aggregate costs'!L$21,'2a Aggregate costs'!L$22,'2a Aggregate costs'!L$23,'2a Aggregate costs'!L67, '2a Aggregate costs'!L105)*'3a Demand'!$C$10+'2a Aggregate costs'!L$24)</f>
        <v>118.08640220440191</v>
      </c>
      <c r="L42" s="106">
        <f>IF('2a Aggregate costs'!M$21="-","-",SUM('2a Aggregate costs'!M$21,'2a Aggregate costs'!M$22,'2a Aggregate costs'!M$23,'2a Aggregate costs'!M67, '2a Aggregate costs'!M105)*'3a Demand'!$C$10+'2a Aggregate costs'!M$24)</f>
        <v>118.51294599756027</v>
      </c>
      <c r="M42" s="106">
        <f>IF('2a Aggregate costs'!N$21="-","-",SUM('2a Aggregate costs'!N$21,'2a Aggregate costs'!N$22,'2a Aggregate costs'!N$23,'2a Aggregate costs'!N67, '2a Aggregate costs'!N105)*'3a Demand'!$C$10+'2a Aggregate costs'!N$24)</f>
        <v>137.29258493285312</v>
      </c>
      <c r="N42" s="106">
        <f>IF('2a Aggregate costs'!O$21="-","-",SUM('2a Aggregate costs'!O$21,'2a Aggregate costs'!O$22,'2a Aggregate costs'!O$23,'2a Aggregate costs'!O67, '2a Aggregate costs'!O105)*'3a Demand'!$C$10+'2a Aggregate costs'!O$24)</f>
        <v>137.38654959834642</v>
      </c>
      <c r="O42" s="84"/>
      <c r="P42" s="106">
        <f>IF('2a Aggregate costs'!Q$21="-","-",SUM('2a Aggregate costs'!Q$21,'2a Aggregate costs'!Q$22,'2a Aggregate costs'!Q$23,'2a Aggregate costs'!Q67, '2a Aggregate costs'!Q105)*'3a Demand'!$C$10+'2a Aggregate costs'!Q$24)</f>
        <v>137.38654959834642</v>
      </c>
      <c r="Q42" s="106">
        <f>IF('2a Aggregate costs'!R$21="-","-",SUM('2a Aggregate costs'!R$21,'2a Aggregate costs'!R$22,'2a Aggregate costs'!R$23,'2a Aggregate costs'!R67, '2a Aggregate costs'!R105)*'3a Demand'!$C$10+'2a Aggregate costs'!R$24)</f>
        <v>146.98954234980852</v>
      </c>
      <c r="R42" s="106">
        <f>IF('2a Aggregate costs'!S$21="-","-",SUM('2a Aggregate costs'!S$21,'2a Aggregate costs'!S$22,'2a Aggregate costs'!S$23,'2a Aggregate costs'!S67, '2a Aggregate costs'!S105)*'3a Demand'!$C$10+'2a Aggregate costs'!S$24)</f>
        <v>148.79160549110014</v>
      </c>
      <c r="S42" s="106">
        <f>IF('2a Aggregate costs'!T$21="-","-",SUM('2a Aggregate costs'!T$21,'2a Aggregate costs'!T$22,'2a Aggregate costs'!T$23,'2a Aggregate costs'!T67, '2a Aggregate costs'!T105)*'3a Demand'!$C$10+'2a Aggregate costs'!T$24)</f>
        <v>153.06114525270391</v>
      </c>
      <c r="T42" s="106">
        <f>IF('2a Aggregate costs'!U$21="-","-",SUM('2a Aggregate costs'!U$21,'2a Aggregate costs'!U$22,'2a Aggregate costs'!U$23,'2a Aggregate costs'!U67, '2a Aggregate costs'!U105)*'3a Demand'!$C$10+'2a Aggregate costs'!U$24)</f>
        <v>152.52962101673523</v>
      </c>
      <c r="U42" s="106">
        <f>IF('2a Aggregate costs'!V$21="-","-",SUM('2a Aggregate costs'!V$21,'2a Aggregate costs'!V$22,'2a Aggregate costs'!V$23,'2a Aggregate costs'!V67, '2a Aggregate costs'!V105)*'3a Demand'!$C$10+'2a Aggregate costs'!V$24)</f>
        <v>161.50696522673715</v>
      </c>
      <c r="V42" s="106">
        <f>IF('2a Aggregate costs'!W$21="-","-",SUM('2a Aggregate costs'!W$21,'2a Aggregate costs'!W$22,'2a Aggregate costs'!W$23,'2a Aggregate costs'!W67, '2a Aggregate costs'!W105)*'3a Demand'!$C$10+'2a Aggregate costs'!W$24)</f>
        <v>160.76007965978201</v>
      </c>
      <c r="W42" s="106">
        <f>IF('2a Aggregate costs'!X$21="-","-",SUM('2a Aggregate costs'!X$21,'2a Aggregate costs'!X$22,'2a Aggregate costs'!X$23,'2a Aggregate costs'!X67, '2a Aggregate costs'!X105)*'3a Demand'!$C$10+'2a Aggregate costs'!X$24)</f>
        <v>168.09955111387231</v>
      </c>
      <c r="X42" s="84"/>
      <c r="Y42" s="106">
        <f>IF('2a Aggregate costs'!Z$21="-","-",SUM('2a Aggregate costs'!Z$21,'2a Aggregate costs'!Z$22,'2a Aggregate costs'!Z$23,'2a Aggregate costs'!Z67, '2a Aggregate costs'!Z105)*'3a Demand'!$C$10+'2a Aggregate costs'!Z$24)</f>
        <v>166.51771596407809</v>
      </c>
      <c r="Z42" s="106">
        <f>IF('2a Aggregate costs'!AA$21="-","-",SUM('2a Aggregate costs'!AA$21,'2a Aggregate costs'!AA$22,'2a Aggregate costs'!AA$23,'2a Aggregate costs'!AA67, '2a Aggregate costs'!AA105)*'3a Demand'!$C$10+'2a Aggregate costs'!AA$24)</f>
        <v>166.51771596407809</v>
      </c>
      <c r="AA42" s="106">
        <f>IF('2a Aggregate costs'!AB$21="-","-",SUM('2a Aggregate costs'!AB$21,'2a Aggregate costs'!AB$22,'2a Aggregate costs'!AB$23,'2a Aggregate costs'!AB67, '2a Aggregate costs'!AB105)*'3a Demand'!$C$10+'2a Aggregate costs'!AB$24)</f>
        <v>185.66540785168505</v>
      </c>
      <c r="AB42" s="106">
        <f>IF('2a Aggregate costs'!AC$21="-","-",SUM('2a Aggregate costs'!AC$21,'2a Aggregate costs'!AC$22,'2a Aggregate costs'!AC$23,'2a Aggregate costs'!AC67, '2a Aggregate costs'!AC105)*'3a Demand'!$C$10+'2a Aggregate costs'!AC$24)</f>
        <v>185.66540785168505</v>
      </c>
      <c r="AC42" s="106">
        <f>IF('2a Aggregate costs'!AD$21="-","-",SUM('2a Aggregate costs'!AD$21,'2a Aggregate costs'!AD$22,'2a Aggregate costs'!AD$23,'2a Aggregate costs'!AD67, '2a Aggregate costs'!AD105)*'3a Demand'!$C$10+'2a Aggregate costs'!AD$24)</f>
        <v>187.93368740564765</v>
      </c>
      <c r="AD42" s="106">
        <f>IF('2a Aggregate costs'!AE$21="-","-",SUM('2a Aggregate costs'!AE$21,'2a Aggregate costs'!AE$22,'2a Aggregate costs'!AE$23,'2a Aggregate costs'!AE67, '2a Aggregate costs'!AE105)*'3a Demand'!$C$10+'2a Aggregate costs'!AE$24)</f>
        <v>187.93368740564765</v>
      </c>
      <c r="AE42" s="106">
        <f>IF('2a Aggregate costs'!AF$21="-","-",SUM('2a Aggregate costs'!AF$21,'2a Aggregate costs'!AF$22,'2a Aggregate costs'!AF$23,'2a Aggregate costs'!AF67, '2a Aggregate costs'!AF105)*'3a Demand'!$C$10+'2a Aggregate costs'!AF$24)</f>
        <v>215.11682788720199</v>
      </c>
      <c r="AF42" s="106">
        <f>IF('2a Aggregate costs'!AG$21="-","-",SUM('2a Aggregate costs'!AG$21,'2a Aggregate costs'!AG$22,'2a Aggregate costs'!AG$23,'2a Aggregate costs'!AG67, '2a Aggregate costs'!AG105)*'3a Demand'!$C$10+'2a Aggregate costs'!AG$24)</f>
        <v>215.11682788720199</v>
      </c>
      <c r="AG42" s="106">
        <f>IF('2a Aggregate costs'!AH$21="-","-",SUM('2a Aggregate costs'!AH$21,'2a Aggregate costs'!AH$22,'2a Aggregate costs'!AH$23,'2a Aggregate costs'!AH67, '2a Aggregate costs'!AH105)*'3a Demand'!$C$10+'2a Aggregate costs'!AH$24)</f>
        <v>213.55359587463542</v>
      </c>
      <c r="AH42" s="106">
        <f>IF('2a Aggregate costs'!AI$21="-","-",SUM('2a Aggregate costs'!AI$21,'2a Aggregate costs'!AI$22,'2a Aggregate costs'!AI$23,'2a Aggregate costs'!AI67, '2a Aggregate costs'!AI105)*'3a Demand'!$C$10+'2a Aggregate costs'!AI$24)</f>
        <v>213.55359587463542</v>
      </c>
      <c r="AI42" s="106">
        <f>IF('2a Aggregate costs'!AJ$21="-","-",SUM('2a Aggregate costs'!AJ$21,'2a Aggregate costs'!AJ$22,'2a Aggregate costs'!AJ$23,'2a Aggregate costs'!AJ67, '2a Aggregate costs'!AJ105)*'3a Demand'!$C$10+'2a Aggregate costs'!AJ$24)</f>
        <v>224.18334457250887</v>
      </c>
      <c r="AJ42" s="106">
        <f>IF('2a Aggregate costs'!AK$21="-","-",SUM('2a Aggregate costs'!AK$21,'2a Aggregate costs'!AK$22,'2a Aggregate costs'!AK$23,'2a Aggregate costs'!AK67, '2a Aggregate costs'!AK105)*'3a Demand'!$C$10+'2a Aggregate costs'!AK$24)</f>
        <v>224.18334457250887</v>
      </c>
      <c r="AK42" s="106">
        <f>IF('2a Aggregate costs'!AL$21="-","-",SUM('2a Aggregate costs'!AL$21,'2a Aggregate costs'!AL$22,'2a Aggregate costs'!AL$23,'2a Aggregate costs'!AL67, '2a Aggregate costs'!AL105)*'3a Demand'!$C$10+'2a Aggregate costs'!AL$24)</f>
        <v>231.80963740280967</v>
      </c>
      <c r="AL42" s="106" t="str">
        <f>IF('2a Aggregate costs'!AM$21="-","-",SUM('2a Aggregate costs'!AM$21,'2a Aggregate costs'!AM$22,'2a Aggregate costs'!AM$23,'2a Aggregate costs'!AM67, '2a Aggregate costs'!AM105)*'3a Demand'!$C$10+'2a Aggregate costs'!AM$24)</f>
        <v>-</v>
      </c>
      <c r="AM42" s="106" t="str">
        <f>IF('2a Aggregate costs'!AN$21="-","-",SUM('2a Aggregate costs'!AN$21,'2a Aggregate costs'!AN$22,'2a Aggregate costs'!AN$23,'2a Aggregate costs'!AN67, '2a Aggregate costs'!AN105)*'3a Demand'!$C$10+'2a Aggregate costs'!AN$24)</f>
        <v>-</v>
      </c>
      <c r="AN42" s="106" t="str">
        <f>IF('2a Aggregate costs'!AO$21="-","-",SUM('2a Aggregate costs'!AO$21,'2a Aggregate costs'!AO$22,'2a Aggregate costs'!AO$23,'2a Aggregate costs'!AO67, '2a Aggregate costs'!AO105)*'3a Demand'!$C$10+'2a Aggregate costs'!AO$24)</f>
        <v>-</v>
      </c>
      <c r="AO42" s="106" t="str">
        <f>IF('2a Aggregate costs'!AP$21="-","-",SUM('2a Aggregate costs'!AP$21,'2a Aggregate costs'!AP$22,'2a Aggregate costs'!AP$23,'2a Aggregate costs'!AP67, '2a Aggregate costs'!AP105)*'3a Demand'!$C$10+'2a Aggregate costs'!AP$24)</f>
        <v>-</v>
      </c>
      <c r="AP42" s="106" t="str">
        <f>IF('2a Aggregate costs'!AQ$21="-","-",SUM('2a Aggregate costs'!AQ$21,'2a Aggregate costs'!AQ$22,'2a Aggregate costs'!AQ$23,'2a Aggregate costs'!AQ67, '2a Aggregate costs'!AQ105)*'3a Demand'!$C$10+'2a Aggregate costs'!AQ$24)</f>
        <v>-</v>
      </c>
      <c r="AQ42" s="106" t="str">
        <f>IF('2a Aggregate costs'!AR$21="-","-",SUM('2a Aggregate costs'!AR$21,'2a Aggregate costs'!AR$22,'2a Aggregate costs'!AR$23,'2a Aggregate costs'!AR67, '2a Aggregate costs'!AR105)*'3a Demand'!$C$10+'2a Aggregate costs'!AR$24)</f>
        <v>-</v>
      </c>
      <c r="AR42" s="106" t="str">
        <f>IF('2a Aggregate costs'!AS$21="-","-",SUM('2a Aggregate costs'!AS$21,'2a Aggregate costs'!AS$22,'2a Aggregate costs'!AS$23,'2a Aggregate costs'!AS67, '2a Aggregate costs'!AS105)*'3a Demand'!$C$10+'2a Aggregate costs'!AS$24)</f>
        <v>-</v>
      </c>
      <c r="AS42" s="106" t="str">
        <f>IF('2a Aggregate costs'!AT$21="-","-",SUM('2a Aggregate costs'!AT$21,'2a Aggregate costs'!AT$22,'2a Aggregate costs'!AT$23,'2a Aggregate costs'!AT67, '2a Aggregate costs'!AT105)*'3a Demand'!$C$10+'2a Aggregate costs'!AT$24)</f>
        <v>-</v>
      </c>
      <c r="AT42" s="106" t="str">
        <f>IF('2a Aggregate costs'!AU$21="-","-",SUM('2a Aggregate costs'!AU$21,'2a Aggregate costs'!AU$22,'2a Aggregate costs'!AU$23,'2a Aggregate costs'!AU67, '2a Aggregate costs'!AU105)*'3a Demand'!$C$10+'2a Aggregate costs'!AU$24)</f>
        <v>-</v>
      </c>
      <c r="AU42" s="106" t="str">
        <f>IF('2a Aggregate costs'!AV$21="-","-",SUM('2a Aggregate costs'!AV$21,'2a Aggregate costs'!AV$22,'2a Aggregate costs'!AV$23,'2a Aggregate costs'!AV67, '2a Aggregate costs'!AV105)*'3a Demand'!$C$10+'2a Aggregate costs'!AV$24)</f>
        <v>-</v>
      </c>
      <c r="AV42" s="106" t="str">
        <f>IF('2a Aggregate costs'!AW$21="-","-",SUM('2a Aggregate costs'!AW$21,'2a Aggregate costs'!AW$22,'2a Aggregate costs'!AW$23,'2a Aggregate costs'!AW67, '2a Aggregate costs'!AW105)*'3a Demand'!$C$10+'2a Aggregate costs'!AW$24)</f>
        <v>-</v>
      </c>
      <c r="AW42" s="106" t="str">
        <f>IF('2a Aggregate costs'!AX$21="-","-",SUM('2a Aggregate costs'!AX$21,'2a Aggregate costs'!AX$22,'2a Aggregate costs'!AX$23,'2a Aggregate costs'!AX67, '2a Aggregate costs'!AX105)*'3a Demand'!$C$10+'2a Aggregate costs'!AX$24)</f>
        <v>-</v>
      </c>
      <c r="AX42" s="106" t="str">
        <f>IF('2a Aggregate costs'!AY$21="-","-",SUM('2a Aggregate costs'!AY$21,'2a Aggregate costs'!AY$22,'2a Aggregate costs'!AY$23,'2a Aggregate costs'!AY67, '2a Aggregate costs'!AY105)*'3a Demand'!$C$10+'2a Aggregate costs'!AY$24)</f>
        <v>-</v>
      </c>
      <c r="AY42" s="106" t="str">
        <f>IF('2a Aggregate costs'!AZ$21="-","-",SUM('2a Aggregate costs'!AZ$21,'2a Aggregate costs'!AZ$22,'2a Aggregate costs'!AZ$23,'2a Aggregate costs'!AZ67, '2a Aggregate costs'!AZ105)*'3a Demand'!$C$10+'2a Aggregate costs'!AZ$24)</f>
        <v>-</v>
      </c>
      <c r="AZ42" s="106" t="str">
        <f>IF('2a Aggregate costs'!BA$21="-","-",SUM('2a Aggregate costs'!BA$21,'2a Aggregate costs'!BA$22,'2a Aggregate costs'!BA$23,'2a Aggregate costs'!BA67, '2a Aggregate costs'!BA105)*'3a Demand'!$C$10+'2a Aggregate costs'!BA$24)</f>
        <v>-</v>
      </c>
      <c r="BA42" s="106" t="str">
        <f>IF('2a Aggregate costs'!BB$21="-","-",SUM('2a Aggregate costs'!BB$21,'2a Aggregate costs'!BB$22,'2a Aggregate costs'!BB$23,'2a Aggregate costs'!BB67, '2a Aggregate costs'!BB105)*'3a Demand'!$C$10+'2a Aggregate costs'!BB$24)</f>
        <v>-</v>
      </c>
      <c r="BB42" s="106" t="str">
        <f>IF('2a Aggregate costs'!BC$21="-","-",SUM('2a Aggregate costs'!BC$21,'2a Aggregate costs'!BC$22,'2a Aggregate costs'!BC$23,'2a Aggregate costs'!BC67, '2a Aggregate costs'!BC105)*'3a Demand'!$C$10+'2a Aggregate costs'!BC$24)</f>
        <v>-</v>
      </c>
      <c r="BC42" s="106" t="str">
        <f>IF('2a Aggregate costs'!BD$21="-","-",SUM('2a Aggregate costs'!BD$21,'2a Aggregate costs'!BD$22,'2a Aggregate costs'!BD$23,'2a Aggregate costs'!BD67, '2a Aggregate costs'!BD105)*'3a Demand'!$C$10+'2a Aggregate costs'!BD$24)</f>
        <v>-</v>
      </c>
      <c r="BD42" s="106" t="str">
        <f>IF('2a Aggregate costs'!BE$21="-","-",SUM('2a Aggregate costs'!BE$21,'2a Aggregate costs'!BE$22,'2a Aggregate costs'!BE$23,'2a Aggregate costs'!BE67, '2a Aggregate costs'!BE105)*'3a Demand'!$C$10+'2a Aggregate costs'!BE$24)</f>
        <v>-</v>
      </c>
      <c r="BE42" s="106" t="str">
        <f>IF('2a Aggregate costs'!BF$21="-","-",SUM('2a Aggregate costs'!BF$21,'2a Aggregate costs'!BF$22,'2a Aggregate costs'!BF$23,'2a Aggregate costs'!BF67, '2a Aggregate costs'!BF105)*'3a Demand'!$C$10+'2a Aggregate costs'!BF$24)</f>
        <v>-</v>
      </c>
    </row>
    <row r="43" spans="1:57" ht="12.75" customHeight="1">
      <c r="A43" s="14"/>
      <c r="B43" s="218" t="s">
        <v>260</v>
      </c>
      <c r="C43" s="143"/>
      <c r="D43" s="332"/>
      <c r="E43" s="359"/>
      <c r="F43" s="28"/>
      <c r="G43" s="106">
        <f>IF('2a Aggregate costs'!H$27="-","-",'2a Aggregate costs'!H27*'3a Demand'!$C$11+'2a Aggregate costs'!H28+'2a Aggregate costs'!H29)</f>
        <v>21.926269106402124</v>
      </c>
      <c r="H43" s="106">
        <f>IF('2a Aggregate costs'!I$15="-","-",'2a Aggregate costs'!I27*'3a Demand'!$C$11+'2a Aggregate costs'!I28+'2a Aggregate costs'!I29)</f>
        <v>21.926269106402124</v>
      </c>
      <c r="I43" s="106">
        <f>IF('2a Aggregate costs'!J$15="-","-",'2a Aggregate costs'!J27*'3a Demand'!$C$11+'2a Aggregate costs'!J28+'2a Aggregate costs'!J29)</f>
        <v>22.64764819235609</v>
      </c>
      <c r="J43" s="106">
        <f>IF('2a Aggregate costs'!K$15="-","-",'2a Aggregate costs'!K27*'3a Demand'!$C$11+'2a Aggregate costs'!K28+'2a Aggregate costs'!K29)</f>
        <v>22.505107470829557</v>
      </c>
      <c r="K43" s="106">
        <f>IF('2a Aggregate costs'!L$15="-","-",'2a Aggregate costs'!L27*'3a Demand'!$C$11+'2a Aggregate costs'!L28+'2a Aggregate costs'!L29)</f>
        <v>19.106297226763825</v>
      </c>
      <c r="L43" s="106">
        <f>IF('2a Aggregate costs'!M$15="-","-",'2a Aggregate costs'!M27*'3a Demand'!$C$11+'2a Aggregate costs'!M28+'2a Aggregate costs'!M29)</f>
        <v>19.106297226763825</v>
      </c>
      <c r="M43" s="106">
        <f>IF('2a Aggregate costs'!N$15="-","-",'2a Aggregate costs'!N27*'3a Demand'!$C$11+'2a Aggregate costs'!N28+'2a Aggregate costs'!N29)</f>
        <v>20.852393125569616</v>
      </c>
      <c r="N43" s="106">
        <f>IF('2a Aggregate costs'!O$15="-","-",'2a Aggregate costs'!O27*'3a Demand'!$C$11+'2a Aggregate costs'!O28+'2a Aggregate costs'!O29)</f>
        <v>20.849370287873604</v>
      </c>
      <c r="O43" s="28"/>
      <c r="P43" s="106">
        <f>IF('2a Aggregate costs'!Q$15="-","-",'2a Aggregate costs'!Q27*'3a Demand'!$C$11+'2a Aggregate costs'!Q28+'2a Aggregate costs'!Q29)</f>
        <v>20.849370287873604</v>
      </c>
      <c r="Q43" s="106">
        <f>IF('2a Aggregate costs'!R$15="-","-",'2a Aggregate costs'!R27*'3a Demand'!$C$11+'2a Aggregate costs'!R28+'2a Aggregate costs'!R29)</f>
        <v>21.503193401206047</v>
      </c>
      <c r="R43" s="106">
        <f>IF('2a Aggregate costs'!S$15="-","-",'2a Aggregate costs'!S27*'3a Demand'!$C$11+'2a Aggregate costs'!S28+'2a Aggregate costs'!S29)</f>
        <v>21.819481548965161</v>
      </c>
      <c r="S43" s="106">
        <f>IF('2a Aggregate costs'!T$15="-","-",'2a Aggregate costs'!T27*'3a Demand'!$C$11+'2a Aggregate costs'!T28+'2a Aggregate costs'!T29)</f>
        <v>25.256715910577427</v>
      </c>
      <c r="T43" s="106">
        <f>IF('2a Aggregate costs'!U$15="-","-",'2a Aggregate costs'!U27*'3a Demand'!$C$11+'2a Aggregate costs'!U28+'2a Aggregate costs'!U29)</f>
        <v>24.167303215101221</v>
      </c>
      <c r="U43" s="106">
        <f>IF('2a Aggregate costs'!V$15="-","-",'2a Aggregate costs'!V27*'3a Demand'!$C$11+'2a Aggregate costs'!V28+'2a Aggregate costs'!V29)</f>
        <v>23.962512789411701</v>
      </c>
      <c r="V43" s="106">
        <f>IF('2a Aggregate costs'!W$15="-","-",'2a Aggregate costs'!W27*'3a Demand'!$C$11+'2a Aggregate costs'!W28+'2a Aggregate costs'!W29)</f>
        <v>23.858648398084732</v>
      </c>
      <c r="W43" s="106">
        <f>IF('2a Aggregate costs'!X$15="-","-",'2a Aggregate costs'!X27*'3a Demand'!$C$11+'2a Aggregate costs'!X28+'2a Aggregate costs'!X29)</f>
        <v>33.366817904048837</v>
      </c>
      <c r="X43" s="28"/>
      <c r="Y43" s="106">
        <f>IF('2a Aggregate costs'!Z$15="-","-",'2a Aggregate costs'!Z27*'3a Demand'!$C$11+'2a Aggregate costs'!Z28+'2a Aggregate costs'!Z29)</f>
        <v>33.475871166766694</v>
      </c>
      <c r="Z43" s="106">
        <f>IF('2a Aggregate costs'!AA$15="-","-",'2a Aggregate costs'!AA27*'3a Demand'!$C$11+'2a Aggregate costs'!AA28+'2a Aggregate costs'!AA29)</f>
        <v>33.475871166766694</v>
      </c>
      <c r="AA43" s="106">
        <f>IF('2a Aggregate costs'!AB$15="-","-",'2a Aggregate costs'!AB27*'3a Demand'!$C$11+'2a Aggregate costs'!AB28+'2a Aggregate costs'!AB29)</f>
        <v>33.951682778351348</v>
      </c>
      <c r="AB43" s="106">
        <f>IF('2a Aggregate costs'!AC$15="-","-",'2a Aggregate costs'!AC27*'3a Demand'!$C$11+'2a Aggregate costs'!AC28+'2a Aggregate costs'!AC29)</f>
        <v>33.951682778351348</v>
      </c>
      <c r="AC43" s="106">
        <f>IF('2a Aggregate costs'!AD$15="-","-",'2a Aggregate costs'!AD27*'3a Demand'!$C$11+'2a Aggregate costs'!AD28+'2a Aggregate costs'!AD29)</f>
        <v>33.949548518894503</v>
      </c>
      <c r="AD43" s="106">
        <f>IF('2a Aggregate costs'!AE$15="-","-",'2a Aggregate costs'!AE27*'3a Demand'!$C$11+'2a Aggregate costs'!AE28+'2a Aggregate costs'!AE29)</f>
        <v>33.949548518894503</v>
      </c>
      <c r="AE43" s="106">
        <f>IF('2a Aggregate costs'!AF$15="-","-",'2a Aggregate costs'!AF27*'3a Demand'!$C$11+'2a Aggregate costs'!AF28+'2a Aggregate costs'!AF29)</f>
        <v>47.221804792101871</v>
      </c>
      <c r="AF43" s="106">
        <f>IF('2a Aggregate costs'!AG$15="-","-",'2a Aggregate costs'!AG27*'3a Demand'!$C$11+'2a Aggregate costs'!AG28+'2a Aggregate costs'!AG29)</f>
        <v>47.221804792101871</v>
      </c>
      <c r="AG43" s="106">
        <f>IF('2a Aggregate costs'!AH$15="-","-",'2a Aggregate costs'!AH27*'3a Demand'!$C$11+'2a Aggregate costs'!AH28+'2a Aggregate costs'!AH29)</f>
        <v>47.168940722773499</v>
      </c>
      <c r="AH43" s="106">
        <f>IF('2a Aggregate costs'!AI$15="-","-",'2a Aggregate costs'!AI27*'3a Demand'!$C$11+'2a Aggregate costs'!AI28+'2a Aggregate costs'!AI29)</f>
        <v>47.168940722773499</v>
      </c>
      <c r="AI43" s="106">
        <f>IF('2a Aggregate costs'!AJ$15="-","-",'2a Aggregate costs'!AJ27*'3a Demand'!$C$11+'2a Aggregate costs'!AJ28+'2a Aggregate costs'!AJ29)</f>
        <v>51.03838765892975</v>
      </c>
      <c r="AJ43" s="106">
        <f>IF('2a Aggregate costs'!AK$15="-","-",'2a Aggregate costs'!AK27*'3a Demand'!$C$11+'2a Aggregate costs'!AK28+'2a Aggregate costs'!AK29)</f>
        <v>51.03838765892975</v>
      </c>
      <c r="AK43" s="106">
        <f>IF('2a Aggregate costs'!AL$15="-","-",'2a Aggregate costs'!AL27*'3a Demand'!$C$11+'2a Aggregate costs'!AL28+'2a Aggregate costs'!AL29)</f>
        <v>60.273806785280179</v>
      </c>
      <c r="AL43" s="106" t="str">
        <f>IF('2a Aggregate costs'!AM$15="-","-",'2a Aggregate costs'!AM27*'3a Demand'!$C$11+'2a Aggregate costs'!AM28+'2a Aggregate costs'!AM29)</f>
        <v>-</v>
      </c>
      <c r="AM43" s="106" t="str">
        <f>IF('2a Aggregate costs'!AN$15="-","-",'2a Aggregate costs'!AN27*'3a Demand'!$C$11+'2a Aggregate costs'!AN28+'2a Aggregate costs'!AN29)</f>
        <v>-</v>
      </c>
      <c r="AN43" s="106" t="str">
        <f>IF('2a Aggregate costs'!AO$15="-","-",'2a Aggregate costs'!AO27*'3a Demand'!$C$11+'2a Aggregate costs'!AO28+'2a Aggregate costs'!AO29)</f>
        <v>-</v>
      </c>
      <c r="AO43" s="106" t="str">
        <f>IF('2a Aggregate costs'!AP$15="-","-",'2a Aggregate costs'!AP27*'3a Demand'!$C$11+'2a Aggregate costs'!AP28+'2a Aggregate costs'!AP29)</f>
        <v>-</v>
      </c>
      <c r="AP43" s="106" t="str">
        <f>IF('2a Aggregate costs'!AQ$15="-","-",'2a Aggregate costs'!AQ27*'3a Demand'!$C$11+'2a Aggregate costs'!AQ28+'2a Aggregate costs'!AQ29)</f>
        <v>-</v>
      </c>
      <c r="AQ43" s="106" t="str">
        <f>IF('2a Aggregate costs'!AR$15="-","-",'2a Aggregate costs'!AR27*'3a Demand'!$C$11+'2a Aggregate costs'!AR28+'2a Aggregate costs'!AR29)</f>
        <v>-</v>
      </c>
      <c r="AR43" s="106" t="str">
        <f>IF('2a Aggregate costs'!AS$15="-","-",'2a Aggregate costs'!AS27*'3a Demand'!$C$11+'2a Aggregate costs'!AS28+'2a Aggregate costs'!AS29)</f>
        <v>-</v>
      </c>
      <c r="AS43" s="106" t="str">
        <f>IF('2a Aggregate costs'!AT$15="-","-",'2a Aggregate costs'!AT27*'3a Demand'!$C$11+'2a Aggregate costs'!AT28+'2a Aggregate costs'!AT29)</f>
        <v>-</v>
      </c>
      <c r="AT43" s="106" t="str">
        <f>IF('2a Aggregate costs'!AU$15="-","-",'2a Aggregate costs'!AU27*'3a Demand'!$C$11+'2a Aggregate costs'!AU28+'2a Aggregate costs'!AU29)</f>
        <v>-</v>
      </c>
      <c r="AU43" s="106" t="str">
        <f>IF('2a Aggregate costs'!AV$15="-","-",'2a Aggregate costs'!AV27*'3a Demand'!$C$11+'2a Aggregate costs'!AV28+'2a Aggregate costs'!AV29)</f>
        <v>-</v>
      </c>
      <c r="AV43" s="106" t="str">
        <f>IF('2a Aggregate costs'!AW$15="-","-",'2a Aggregate costs'!AW27*'3a Demand'!$C$11+'2a Aggregate costs'!AW28+'2a Aggregate costs'!AW29)</f>
        <v>-</v>
      </c>
      <c r="AW43" s="106" t="str">
        <f>IF('2a Aggregate costs'!AX$15="-","-",'2a Aggregate costs'!AX27*'3a Demand'!$C$11+'2a Aggregate costs'!AX28+'2a Aggregate costs'!AX29)</f>
        <v>-</v>
      </c>
      <c r="AX43" s="106" t="str">
        <f>IF('2a Aggregate costs'!AY$15="-","-",'2a Aggregate costs'!AY27*'3a Demand'!$C$11+'2a Aggregate costs'!AY28+'2a Aggregate costs'!AY29)</f>
        <v>-</v>
      </c>
      <c r="AY43" s="106" t="str">
        <f>IF('2a Aggregate costs'!AZ$15="-","-",'2a Aggregate costs'!AZ27*'3a Demand'!$C$11+'2a Aggregate costs'!AZ28+'2a Aggregate costs'!AZ29)</f>
        <v>-</v>
      </c>
      <c r="AZ43" s="106" t="str">
        <f>IF('2a Aggregate costs'!BA$15="-","-",'2a Aggregate costs'!BA27*'3a Demand'!$C$11+'2a Aggregate costs'!BA28+'2a Aggregate costs'!BA29)</f>
        <v>-</v>
      </c>
      <c r="BA43" s="106" t="str">
        <f>IF('2a Aggregate costs'!BB$15="-","-",'2a Aggregate costs'!BB27*'3a Demand'!$C$11+'2a Aggregate costs'!BB28+'2a Aggregate costs'!BB29)</f>
        <v>-</v>
      </c>
      <c r="BB43" s="106" t="str">
        <f>IF('2a Aggregate costs'!BC$15="-","-",'2a Aggregate costs'!BC27*'3a Demand'!$C$11+'2a Aggregate costs'!BC28+'2a Aggregate costs'!BC29)</f>
        <v>-</v>
      </c>
      <c r="BC43" s="106" t="str">
        <f>IF('2a Aggregate costs'!BD$15="-","-",'2a Aggregate costs'!BD27*'3a Demand'!$C$11+'2a Aggregate costs'!BD28+'2a Aggregate costs'!BD29)</f>
        <v>-</v>
      </c>
      <c r="BD43" s="106" t="str">
        <f>IF('2a Aggregate costs'!BE$15="-","-",'2a Aggregate costs'!BE27*'3a Demand'!$C$11+'2a Aggregate costs'!BE28+'2a Aggregate costs'!BE29)</f>
        <v>-</v>
      </c>
      <c r="BE43" s="106" t="str">
        <f>IF('2a Aggregate costs'!BF$15="-","-",'2a Aggregate costs'!BF27*'3a Demand'!$C$11+'2a Aggregate costs'!BF28+'2a Aggregate costs'!BF29)</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261</v>
      </c>
    </row>
    <row r="46" spans="1:57" s="14" customFormat="1"/>
    <row r="47" spans="1:57">
      <c r="A47" s="14"/>
      <c r="B47" s="350" t="s">
        <v>103</v>
      </c>
      <c r="C47" s="340" t="s">
        <v>262</v>
      </c>
      <c r="D47" s="343" t="s">
        <v>105</v>
      </c>
      <c r="E47" s="351"/>
      <c r="F47" s="84"/>
      <c r="G47" s="347" t="s">
        <v>106</v>
      </c>
      <c r="H47" s="348"/>
      <c r="I47" s="348"/>
      <c r="J47" s="348"/>
      <c r="K47" s="348"/>
      <c r="L47" s="348"/>
      <c r="M47" s="348"/>
      <c r="N47" s="349"/>
      <c r="O47" s="136"/>
      <c r="P47" s="229" t="s">
        <v>107</v>
      </c>
      <c r="Q47" s="230"/>
      <c r="R47" s="230"/>
      <c r="S47" s="230"/>
      <c r="T47" s="230"/>
      <c r="U47" s="230"/>
      <c r="V47" s="230"/>
      <c r="W47" s="230"/>
      <c r="X47" s="84"/>
      <c r="Y47" s="230"/>
      <c r="Z47" s="230"/>
      <c r="AA47" s="230"/>
      <c r="AB47" s="230"/>
      <c r="AC47" s="231"/>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1"/>
    </row>
    <row r="48" spans="1:57" ht="12.75" customHeight="1">
      <c r="A48" s="14"/>
      <c r="B48" s="350"/>
      <c r="C48" s="341"/>
      <c r="D48" s="343"/>
      <c r="E48" s="352"/>
      <c r="F48" s="84"/>
      <c r="G48" s="344" t="s">
        <v>108</v>
      </c>
      <c r="H48" s="345"/>
      <c r="I48" s="345"/>
      <c r="J48" s="345"/>
      <c r="K48" s="345"/>
      <c r="L48" s="345"/>
      <c r="M48" s="345"/>
      <c r="N48" s="346"/>
      <c r="O48" s="136"/>
      <c r="P48" s="232" t="s">
        <v>109</v>
      </c>
      <c r="Q48" s="233"/>
      <c r="R48" s="233"/>
      <c r="S48" s="233"/>
      <c r="T48" s="233"/>
      <c r="U48" s="233"/>
      <c r="V48" s="233"/>
      <c r="W48" s="233"/>
      <c r="X48" s="84"/>
      <c r="Y48" s="233"/>
      <c r="Z48" s="233"/>
      <c r="AA48" s="233"/>
      <c r="AB48" s="233"/>
      <c r="AC48" s="234"/>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4"/>
    </row>
    <row r="49" spans="1:57" ht="25.5" customHeight="1">
      <c r="A49" s="14"/>
      <c r="B49" s="350"/>
      <c r="C49" s="341"/>
      <c r="D49" s="343"/>
      <c r="E49" s="97" t="s">
        <v>110</v>
      </c>
      <c r="F49" s="84"/>
      <c r="G49" s="33" t="s">
        <v>111</v>
      </c>
      <c r="H49" s="33" t="s">
        <v>112</v>
      </c>
      <c r="I49" s="33" t="s">
        <v>113</v>
      </c>
      <c r="J49" s="33" t="s">
        <v>114</v>
      </c>
      <c r="K49" s="33" t="s">
        <v>115</v>
      </c>
      <c r="L49" s="34" t="s">
        <v>116</v>
      </c>
      <c r="M49" s="33" t="s">
        <v>117</v>
      </c>
      <c r="N49" s="33" t="s">
        <v>118</v>
      </c>
      <c r="O49" s="84"/>
      <c r="P49" s="29" t="s">
        <v>119</v>
      </c>
      <c r="Q49" s="29" t="s">
        <v>120</v>
      </c>
      <c r="R49" s="29" t="s">
        <v>121</v>
      </c>
      <c r="S49" s="35" t="s">
        <v>122</v>
      </c>
      <c r="T49" s="29" t="s">
        <v>123</v>
      </c>
      <c r="U49" s="29" t="s">
        <v>124</v>
      </c>
      <c r="V49" s="29" t="s">
        <v>125</v>
      </c>
      <c r="W49" s="29" t="s">
        <v>126</v>
      </c>
      <c r="X49" s="84"/>
      <c r="Y49" s="29" t="s">
        <v>263</v>
      </c>
      <c r="Z49" s="29" t="s">
        <v>264</v>
      </c>
      <c r="AA49" s="29" t="s">
        <v>128</v>
      </c>
      <c r="AB49" s="29" t="s">
        <v>265</v>
      </c>
      <c r="AC49" s="264" t="s">
        <v>129</v>
      </c>
      <c r="AD49" s="264" t="s">
        <v>129</v>
      </c>
      <c r="AE49" s="265" t="s">
        <v>130</v>
      </c>
      <c r="AF49" s="263" t="s">
        <v>130</v>
      </c>
      <c r="AG49" s="263" t="s">
        <v>131</v>
      </c>
      <c r="AH49" s="263" t="s">
        <v>131</v>
      </c>
      <c r="AI49" s="263" t="s">
        <v>132</v>
      </c>
      <c r="AJ49" s="263" t="s">
        <v>132</v>
      </c>
      <c r="AK49" s="263" t="s">
        <v>133</v>
      </c>
      <c r="AL49" s="263" t="s">
        <v>133</v>
      </c>
      <c r="AM49" s="263" t="s">
        <v>134</v>
      </c>
      <c r="AN49" s="263" t="s">
        <v>134</v>
      </c>
      <c r="AO49" s="263" t="s">
        <v>135</v>
      </c>
      <c r="AP49" s="263" t="s">
        <v>135</v>
      </c>
      <c r="AQ49" s="263" t="s">
        <v>136</v>
      </c>
      <c r="AR49" s="263" t="s">
        <v>136</v>
      </c>
      <c r="AS49" s="263" t="s">
        <v>137</v>
      </c>
      <c r="AT49" s="263" t="s">
        <v>137</v>
      </c>
      <c r="AU49" s="263" t="s">
        <v>138</v>
      </c>
      <c r="AV49" s="263" t="s">
        <v>138</v>
      </c>
      <c r="AW49" s="263" t="s">
        <v>139</v>
      </c>
      <c r="AX49" s="263" t="s">
        <v>139</v>
      </c>
      <c r="AY49" s="263" t="s">
        <v>140</v>
      </c>
      <c r="AZ49" s="263" t="s">
        <v>140</v>
      </c>
      <c r="BA49" s="263" t="s">
        <v>141</v>
      </c>
      <c r="BB49" s="263" t="s">
        <v>141</v>
      </c>
      <c r="BC49" s="263" t="s">
        <v>142</v>
      </c>
      <c r="BD49" s="263" t="s">
        <v>142</v>
      </c>
      <c r="BE49" s="263" t="s">
        <v>143</v>
      </c>
    </row>
    <row r="50" spans="1:57" ht="25.5" customHeight="1">
      <c r="A50" s="14"/>
      <c r="B50" s="350"/>
      <c r="C50" s="341"/>
      <c r="D50" s="343"/>
      <c r="E50" s="97" t="s">
        <v>110</v>
      </c>
      <c r="F50" s="84"/>
      <c r="G50" s="33" t="s">
        <v>111</v>
      </c>
      <c r="H50" s="33" t="s">
        <v>112</v>
      </c>
      <c r="I50" s="33" t="s">
        <v>113</v>
      </c>
      <c r="J50" s="33" t="s">
        <v>114</v>
      </c>
      <c r="K50" s="33" t="s">
        <v>115</v>
      </c>
      <c r="L50" s="34" t="s">
        <v>116</v>
      </c>
      <c r="M50" s="33" t="s">
        <v>117</v>
      </c>
      <c r="N50" s="33" t="s">
        <v>118</v>
      </c>
      <c r="O50" s="84"/>
      <c r="P50" s="29" t="s">
        <v>119</v>
      </c>
      <c r="Q50" s="29" t="s">
        <v>120</v>
      </c>
      <c r="R50" s="29" t="s">
        <v>121</v>
      </c>
      <c r="S50" s="35" t="s">
        <v>122</v>
      </c>
      <c r="T50" s="29" t="s">
        <v>123</v>
      </c>
      <c r="U50" s="29" t="s">
        <v>124</v>
      </c>
      <c r="V50" s="29" t="s">
        <v>125</v>
      </c>
      <c r="W50" s="29" t="s">
        <v>126</v>
      </c>
      <c r="X50" s="84"/>
      <c r="Y50" s="29" t="s">
        <v>266</v>
      </c>
      <c r="Z50" s="29" t="s">
        <v>144</v>
      </c>
      <c r="AA50" s="29" t="s">
        <v>128</v>
      </c>
      <c r="AB50" s="29" t="s">
        <v>145</v>
      </c>
      <c r="AC50" s="29" t="s">
        <v>146</v>
      </c>
      <c r="AD50" s="29" t="s">
        <v>147</v>
      </c>
      <c r="AE50" s="29" t="s">
        <v>148</v>
      </c>
      <c r="AF50" s="29" t="s">
        <v>149</v>
      </c>
      <c r="AG50" s="29" t="s">
        <v>150</v>
      </c>
      <c r="AH50" s="29" t="s">
        <v>151</v>
      </c>
      <c r="AI50" s="29" t="s">
        <v>152</v>
      </c>
      <c r="AJ50" s="29" t="s">
        <v>153</v>
      </c>
      <c r="AK50" s="29" t="s">
        <v>154</v>
      </c>
      <c r="AL50" s="29" t="s">
        <v>155</v>
      </c>
      <c r="AM50" s="29" t="s">
        <v>156</v>
      </c>
      <c r="AN50" s="29" t="s">
        <v>157</v>
      </c>
      <c r="AO50" s="29" t="s">
        <v>158</v>
      </c>
      <c r="AP50" s="29" t="s">
        <v>159</v>
      </c>
      <c r="AQ50" s="29" t="s">
        <v>160</v>
      </c>
      <c r="AR50" s="29" t="s">
        <v>161</v>
      </c>
      <c r="AS50" s="29" t="s">
        <v>162</v>
      </c>
      <c r="AT50" s="29" t="s">
        <v>163</v>
      </c>
      <c r="AU50" s="29" t="s">
        <v>164</v>
      </c>
      <c r="AV50" s="29" t="s">
        <v>165</v>
      </c>
      <c r="AW50" s="29" t="s">
        <v>166</v>
      </c>
      <c r="AX50" s="29" t="s">
        <v>167</v>
      </c>
      <c r="AY50" s="29" t="s">
        <v>168</v>
      </c>
      <c r="AZ50" s="29" t="s">
        <v>169</v>
      </c>
      <c r="BA50" s="29" t="s">
        <v>170</v>
      </c>
      <c r="BB50" s="29" t="s">
        <v>171</v>
      </c>
      <c r="BC50" s="29" t="s">
        <v>172</v>
      </c>
      <c r="BD50" s="29" t="s">
        <v>173</v>
      </c>
      <c r="BE50" s="29" t="s">
        <v>174</v>
      </c>
    </row>
    <row r="51" spans="1:57" ht="12.75" customHeight="1">
      <c r="A51" s="14"/>
      <c r="B51" s="350"/>
      <c r="C51" s="341"/>
      <c r="D51" s="343"/>
      <c r="E51" s="97" t="s">
        <v>175</v>
      </c>
      <c r="F51" s="84"/>
      <c r="G51" s="31" t="s">
        <v>176</v>
      </c>
      <c r="H51" s="31" t="s">
        <v>177</v>
      </c>
      <c r="I51" s="31" t="s">
        <v>178</v>
      </c>
      <c r="J51" s="31" t="s">
        <v>179</v>
      </c>
      <c r="K51" s="31" t="s">
        <v>180</v>
      </c>
      <c r="L51" s="32" t="s">
        <v>181</v>
      </c>
      <c r="M51" s="31" t="s">
        <v>182</v>
      </c>
      <c r="N51" s="31" t="s">
        <v>183</v>
      </c>
      <c r="O51" s="84"/>
      <c r="P51" s="31" t="s">
        <v>184</v>
      </c>
      <c r="Q51" s="31" t="s">
        <v>185</v>
      </c>
      <c r="R51" s="31" t="s">
        <v>186</v>
      </c>
      <c r="S51" s="36" t="s">
        <v>187</v>
      </c>
      <c r="T51" s="31" t="s">
        <v>188</v>
      </c>
      <c r="U51" s="31" t="s">
        <v>189</v>
      </c>
      <c r="V51" s="31" t="s">
        <v>190</v>
      </c>
      <c r="W51" s="31" t="s">
        <v>191</v>
      </c>
      <c r="X51" s="84"/>
      <c r="Y51" s="31" t="s">
        <v>192</v>
      </c>
      <c r="Z51" s="31" t="s">
        <v>193</v>
      </c>
      <c r="AA51" s="31" t="s">
        <v>194</v>
      </c>
      <c r="AB51" s="31" t="s">
        <v>195</v>
      </c>
      <c r="AC51" s="31" t="s">
        <v>196</v>
      </c>
      <c r="AD51" s="31" t="s">
        <v>197</v>
      </c>
      <c r="AE51" s="31" t="s">
        <v>198</v>
      </c>
      <c r="AF51" s="31" t="s">
        <v>199</v>
      </c>
      <c r="AG51" s="31" t="s">
        <v>200</v>
      </c>
      <c r="AH51" s="31" t="s">
        <v>201</v>
      </c>
      <c r="AI51" s="31" t="s">
        <v>202</v>
      </c>
      <c r="AJ51" s="31" t="s">
        <v>203</v>
      </c>
      <c r="AK51" s="31" t="s">
        <v>204</v>
      </c>
      <c r="AL51" s="31" t="s">
        <v>205</v>
      </c>
      <c r="AM51" s="31" t="s">
        <v>206</v>
      </c>
      <c r="AN51" s="31" t="s">
        <v>207</v>
      </c>
      <c r="AO51" s="31" t="s">
        <v>208</v>
      </c>
      <c r="AP51" s="31" t="s">
        <v>209</v>
      </c>
      <c r="AQ51" s="31" t="s">
        <v>210</v>
      </c>
      <c r="AR51" s="31" t="s">
        <v>211</v>
      </c>
      <c r="AS51" s="31" t="s">
        <v>212</v>
      </c>
      <c r="AT51" s="31" t="s">
        <v>213</v>
      </c>
      <c r="AU51" s="31" t="s">
        <v>214</v>
      </c>
      <c r="AV51" s="31" t="s">
        <v>215</v>
      </c>
      <c r="AW51" s="31" t="s">
        <v>216</v>
      </c>
      <c r="AX51" s="31" t="s">
        <v>217</v>
      </c>
      <c r="AY51" s="31" t="s">
        <v>218</v>
      </c>
      <c r="AZ51" s="31" t="s">
        <v>219</v>
      </c>
      <c r="BA51" s="31" t="s">
        <v>220</v>
      </c>
      <c r="BB51" s="31" t="s">
        <v>221</v>
      </c>
      <c r="BC51" s="31" t="s">
        <v>222</v>
      </c>
      <c r="BD51" s="31" t="s">
        <v>223</v>
      </c>
      <c r="BE51" s="31" t="s">
        <v>224</v>
      </c>
    </row>
    <row r="52" spans="1:57" ht="30.75" customHeight="1">
      <c r="A52" s="14"/>
      <c r="B52" s="350"/>
      <c r="C52" s="342"/>
      <c r="D52" s="343"/>
      <c r="E52" s="139" t="s">
        <v>225</v>
      </c>
      <c r="F52" s="84"/>
      <c r="G52" s="29" t="s">
        <v>226</v>
      </c>
      <c r="H52" s="29" t="s">
        <v>226</v>
      </c>
      <c r="I52" s="29" t="s">
        <v>227</v>
      </c>
      <c r="J52" s="29" t="s">
        <v>227</v>
      </c>
      <c r="K52" s="29" t="s">
        <v>228</v>
      </c>
      <c r="L52" s="30" t="s">
        <v>228</v>
      </c>
      <c r="M52" s="29" t="s">
        <v>229</v>
      </c>
      <c r="N52" s="29" t="s">
        <v>229</v>
      </c>
      <c r="O52" s="84"/>
      <c r="P52" s="29" t="s">
        <v>230</v>
      </c>
      <c r="Q52" s="29" t="s">
        <v>231</v>
      </c>
      <c r="R52" s="29" t="s">
        <v>231</v>
      </c>
      <c r="S52" s="35" t="s">
        <v>232</v>
      </c>
      <c r="T52" s="29" t="s">
        <v>232</v>
      </c>
      <c r="U52" s="29" t="s">
        <v>233</v>
      </c>
      <c r="V52" s="29" t="s">
        <v>233</v>
      </c>
      <c r="W52" s="29" t="s">
        <v>234</v>
      </c>
      <c r="X52" s="84"/>
      <c r="Y52" s="29" t="s">
        <v>267</v>
      </c>
      <c r="Z52" s="29" t="s">
        <v>234</v>
      </c>
      <c r="AA52" s="29" t="s">
        <v>235</v>
      </c>
      <c r="AB52" s="29" t="s">
        <v>235</v>
      </c>
      <c r="AC52" s="29" t="s">
        <v>235</v>
      </c>
      <c r="AD52" s="29" t="s">
        <v>235</v>
      </c>
      <c r="AE52" s="29" t="s">
        <v>236</v>
      </c>
      <c r="AF52" s="29" t="s">
        <v>236</v>
      </c>
      <c r="AG52" s="29" t="s">
        <v>236</v>
      </c>
      <c r="AH52" s="29" t="s">
        <v>236</v>
      </c>
      <c r="AI52" s="29" t="s">
        <v>237</v>
      </c>
      <c r="AJ52" s="29" t="s">
        <v>237</v>
      </c>
      <c r="AK52" s="29" t="s">
        <v>237</v>
      </c>
      <c r="AL52" s="29" t="s">
        <v>237</v>
      </c>
      <c r="AM52" s="29" t="s">
        <v>238</v>
      </c>
      <c r="AN52" s="29" t="s">
        <v>238</v>
      </c>
      <c r="AO52" s="29" t="s">
        <v>238</v>
      </c>
      <c r="AP52" s="29" t="s">
        <v>238</v>
      </c>
      <c r="AQ52" s="29" t="s">
        <v>239</v>
      </c>
      <c r="AR52" s="29" t="s">
        <v>239</v>
      </c>
      <c r="AS52" s="29" t="s">
        <v>239</v>
      </c>
      <c r="AT52" s="29" t="s">
        <v>239</v>
      </c>
      <c r="AU52" s="29" t="s">
        <v>240</v>
      </c>
      <c r="AV52" s="29" t="s">
        <v>240</v>
      </c>
      <c r="AW52" s="29" t="s">
        <v>240</v>
      </c>
      <c r="AX52" s="29" t="s">
        <v>240</v>
      </c>
      <c r="AY52" s="29" t="s">
        <v>241</v>
      </c>
      <c r="AZ52" s="29" t="s">
        <v>241</v>
      </c>
      <c r="BA52" s="29" t="s">
        <v>241</v>
      </c>
      <c r="BB52" s="29" t="s">
        <v>241</v>
      </c>
      <c r="BC52" s="29" t="s">
        <v>242</v>
      </c>
      <c r="BD52" s="29" t="s">
        <v>242</v>
      </c>
      <c r="BE52" s="29" t="s">
        <v>242</v>
      </c>
    </row>
    <row r="53" spans="1:57" ht="12.75" customHeight="1">
      <c r="A53" s="14"/>
      <c r="B53" s="353" t="s">
        <v>243</v>
      </c>
      <c r="C53" s="145" t="s">
        <v>268</v>
      </c>
      <c r="D53" s="223" t="s">
        <v>269</v>
      </c>
      <c r="E53" s="333"/>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costs'!Z15</f>
        <v>25.964079999999999</v>
      </c>
      <c r="Z53" s="138">
        <f>'2a Aggregate costs'!AA15</f>
        <v>25.964079999999999</v>
      </c>
      <c r="AA53" s="138">
        <f>'2a Aggregate costs'!AB15</f>
        <v>27.675689999999996</v>
      </c>
      <c r="AB53" s="138">
        <f>'2a Aggregate costs'!AC15</f>
        <v>27.675689999999996</v>
      </c>
      <c r="AC53" s="138">
        <f>'2a Aggregate costs'!AD15</f>
        <v>27.675689999999996</v>
      </c>
      <c r="AD53" s="138">
        <f>'2a Aggregate costs'!AE15</f>
        <v>27.675689999999996</v>
      </c>
      <c r="AE53" s="138">
        <f>'2a Aggregate costs'!AF15</f>
        <v>31.782430000000002</v>
      </c>
      <c r="AF53" s="138">
        <f>'2a Aggregate costs'!AG15</f>
        <v>31.782430000000002</v>
      </c>
      <c r="AG53" s="138">
        <f>'2a Aggregate costs'!AH15</f>
        <v>31.782430000000002</v>
      </c>
      <c r="AH53" s="138">
        <f>'2a Aggregate costs'!AI15</f>
        <v>31.782430000000002</v>
      </c>
      <c r="AI53" s="138">
        <f>'2a Aggregate costs'!AJ15</f>
        <v>33.060580000000002</v>
      </c>
      <c r="AJ53" s="138">
        <f>'2a Aggregate costs'!AK15</f>
        <v>33.060580000000002</v>
      </c>
      <c r="AK53" s="138">
        <f>'2a Aggregate costs'!AL15</f>
        <v>33.060580000000002</v>
      </c>
      <c r="AL53" s="138"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54"/>
      <c r="C54" s="145" t="s">
        <v>270</v>
      </c>
      <c r="D54" s="223" t="s">
        <v>269</v>
      </c>
      <c r="E54" s="334"/>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costs'!Z16</f>
        <v>5.6258217510753665</v>
      </c>
      <c r="Z54" s="138">
        <f>'2a Aggregate costs'!AA16</f>
        <v>5.6258217510753665</v>
      </c>
      <c r="AA54" s="138">
        <f>'2a Aggregate costs'!AB16</f>
        <v>6.4495151998345062</v>
      </c>
      <c r="AB54" s="138">
        <f>'2a Aggregate costs'!AC16</f>
        <v>6.4495151998345062</v>
      </c>
      <c r="AC54" s="138">
        <f>'2a Aggregate costs'!AD16</f>
        <v>7.0332667280287327</v>
      </c>
      <c r="AD54" s="138">
        <f>'2a Aggregate costs'!AE16</f>
        <v>7.0332667280287327</v>
      </c>
      <c r="AE54" s="138">
        <f>'2a Aggregate costs'!AF16</f>
        <v>7.6390917056492249</v>
      </c>
      <c r="AF54" s="138">
        <f>'2a Aggregate costs'!AG16</f>
        <v>7.6390917056492249</v>
      </c>
      <c r="AG54" s="138">
        <f>'2a Aggregate costs'!AH16</f>
        <v>7.3166734556066801</v>
      </c>
      <c r="AH54" s="138">
        <f>'2a Aggregate costs'!AI16</f>
        <v>7.3166734556066801</v>
      </c>
      <c r="AI54" s="138">
        <f>'2a Aggregate costs'!AJ16</f>
        <v>7.5328580913997616</v>
      </c>
      <c r="AJ54" s="138">
        <f>'2a Aggregate costs'!AK16</f>
        <v>7.5328580913997616</v>
      </c>
      <c r="AK54" s="138">
        <f>'2a Aggregate costs'!AL16</f>
        <v>7.1413896936772518</v>
      </c>
      <c r="AL54" s="138"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54"/>
      <c r="C55" s="145" t="s">
        <v>271</v>
      </c>
      <c r="D55" s="223" t="s">
        <v>269</v>
      </c>
      <c r="E55" s="334"/>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costs'!Z17</f>
        <v>5.2411778994660096</v>
      </c>
      <c r="Z55" s="138">
        <f>'2a Aggregate costs'!AA17</f>
        <v>5.2411778994660096</v>
      </c>
      <c r="AA55" s="138">
        <f>'2a Aggregate costs'!AB17</f>
        <v>7.1239252389941949</v>
      </c>
      <c r="AB55" s="138">
        <f>'2a Aggregate costs'!AC17</f>
        <v>7.1239252389941949</v>
      </c>
      <c r="AC55" s="138">
        <f>'2a Aggregate costs'!AD17</f>
        <v>7.1232700997361986</v>
      </c>
      <c r="AD55" s="138">
        <f>'2a Aggregate costs'!AE17</f>
        <v>7.1232700997361986</v>
      </c>
      <c r="AE55" s="138">
        <f>'2a Aggregate costs'!AF17</f>
        <v>8.6993291234543246</v>
      </c>
      <c r="AF55" s="138">
        <f>'2a Aggregate costs'!AG17</f>
        <v>8.6993291234543246</v>
      </c>
      <c r="AG55" s="138">
        <f>'2a Aggregate costs'!AH17</f>
        <v>8.6865294843491405</v>
      </c>
      <c r="AH55" s="138">
        <f>'2a Aggregate costs'!AI17</f>
        <v>8.6865294843491405</v>
      </c>
      <c r="AI55" s="138">
        <f>'2a Aggregate costs'!AJ17</f>
        <v>8.7377012463931045</v>
      </c>
      <c r="AJ55" s="138">
        <f>'2a Aggregate costs'!AK17</f>
        <v>8.7377012463931045</v>
      </c>
      <c r="AK55" s="138">
        <f>'2a Aggregate costs'!AL17</f>
        <v>8.9050613038408777</v>
      </c>
      <c r="AL55" s="138"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54"/>
      <c r="C56" s="145" t="s">
        <v>272</v>
      </c>
      <c r="D56" s="223" t="s">
        <v>273</v>
      </c>
      <c r="E56" s="334"/>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costs'!Z18</f>
        <v>9.9504863797742438</v>
      </c>
      <c r="Z56" s="138">
        <f>'2a Aggregate costs'!AA18</f>
        <v>9.9504863797742438</v>
      </c>
      <c r="AA56" s="138">
        <f>'2a Aggregate costs'!AB18</f>
        <v>10.298637820906499</v>
      </c>
      <c r="AB56" s="138">
        <f>'2a Aggregate costs'!AC18</f>
        <v>10.298637820906499</v>
      </c>
      <c r="AC56" s="138">
        <f>'2a Aggregate costs'!AD18</f>
        <v>10.298637820906499</v>
      </c>
      <c r="AD56" s="138">
        <f>'2a Aggregate costs'!AE18</f>
        <v>10.298637820906499</v>
      </c>
      <c r="AE56" s="138">
        <f>'2a Aggregate costs'!AF18</f>
        <v>10.909265371253545</v>
      </c>
      <c r="AF56" s="138">
        <f>'2a Aggregate costs'!AG18</f>
        <v>10.909265371253545</v>
      </c>
      <c r="AG56" s="138">
        <f>'2a Aggregate costs'!AH18</f>
        <v>10.909265371253545</v>
      </c>
      <c r="AH56" s="138">
        <f>'2a Aggregate costs'!AI18</f>
        <v>10.909265371253545</v>
      </c>
      <c r="AI56" s="138">
        <f>'2a Aggregate costs'!AJ18</f>
        <v>10.979819636605352</v>
      </c>
      <c r="AJ56" s="138">
        <f>'2a Aggregate costs'!AK18</f>
        <v>10.979819636605352</v>
      </c>
      <c r="AK56" s="138">
        <f>'2a Aggregate costs'!AL18</f>
        <v>19.505362726406553</v>
      </c>
      <c r="AL56" s="138"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54"/>
      <c r="C57" s="145" t="s">
        <v>274</v>
      </c>
      <c r="D57" s="223" t="s">
        <v>269</v>
      </c>
      <c r="E57" s="334"/>
      <c r="F57" s="28"/>
      <c r="G57" s="138">
        <f>IF('2a Aggregate costs'!H40="-","-",AVERAGE('2a Aggregate costs'!H40:H53))</f>
        <v>0.23787266062646714</v>
      </c>
      <c r="H57" s="138">
        <f>IF('2a Aggregate costs'!I40="-","-",AVERAGE('2a Aggregate costs'!I40:I53))</f>
        <v>0.23405804107669168</v>
      </c>
      <c r="I57" s="138">
        <f>IF('2a Aggregate costs'!J40="-","-",AVERAGE('2a Aggregate costs'!J40:J53))</f>
        <v>0.23967543406253228</v>
      </c>
      <c r="J57" s="138">
        <f>IF('2a Aggregate costs'!K40="-","-",AVERAGE('2a Aggregate costs'!K40:K53))</f>
        <v>0.25005905270741374</v>
      </c>
      <c r="K57" s="138">
        <f>IF('2a Aggregate costs'!L40="-","-",AVERAGE('2a Aggregate costs'!L40:L53))</f>
        <v>0.25456011565614728</v>
      </c>
      <c r="L57" s="138">
        <f>IF('2a Aggregate costs'!M40="-","-",AVERAGE('2a Aggregate costs'!M40:M53))</f>
        <v>0.24991850328092774</v>
      </c>
      <c r="M57" s="138">
        <f>IF('2a Aggregate costs'!N40="-","-",AVERAGE('2a Aggregate costs'!N40:N53))</f>
        <v>0.25930699580357647</v>
      </c>
      <c r="N57" s="138">
        <f>IF('2a Aggregate costs'!O40="-","-",AVERAGE('2a Aggregate costs'!O40:O53))</f>
        <v>0.26500879895363916</v>
      </c>
      <c r="O57" s="28"/>
      <c r="P57" s="138">
        <f>IF('2a Aggregate costs'!Q40="-","-",AVERAGE('2a Aggregate costs'!Q40:Q53))</f>
        <v>0.26500879895363916</v>
      </c>
      <c r="Q57" s="138">
        <f>IF('2a Aggregate costs'!R40="-","-",AVERAGE('2a Aggregate costs'!R40:R53))</f>
        <v>0.27408717862375309</v>
      </c>
      <c r="R57" s="138">
        <f>IF('2a Aggregate costs'!S40="-","-",AVERAGE('2a Aggregate costs'!S40:S53))</f>
        <v>0.2839334741516375</v>
      </c>
      <c r="S57" s="138">
        <f>IF('2a Aggregate costs'!T40="-","-",AVERAGE('2a Aggregate costs'!T40:T53))</f>
        <v>0.29248246799623245</v>
      </c>
      <c r="T57" s="138">
        <f>IF('2a Aggregate costs'!U40="-","-",AVERAGE('2a Aggregate costs'!U40:U53))</f>
        <v>0.3295656989188761</v>
      </c>
      <c r="U57" s="138">
        <f>IF('2a Aggregate costs'!V40="-","-",AVERAGE('2a Aggregate costs'!V40:V53))</f>
        <v>0.46926337075289293</v>
      </c>
      <c r="V57" s="138">
        <f>IF('2a Aggregate costs'!W40="-","-",AVERAGE('2a Aggregate costs'!W40:W53))</f>
        <v>0.43719761103565702</v>
      </c>
      <c r="W57" s="138">
        <f>IF('2a Aggregate costs'!X40="-","-",AVERAGE('2a Aggregate costs'!X40:X53))</f>
        <v>0.45886420375052539</v>
      </c>
      <c r="X57" s="28"/>
      <c r="Y57" s="138">
        <f>IF('2a Aggregate costs'!Z40="-","-",AVERAGE('2a Aggregate costs'!Z40:Z53))</f>
        <v>0.44115734442042159</v>
      </c>
      <c r="Z57" s="138">
        <f>IF('2a Aggregate costs'!AA40="-","-",AVERAGE('2a Aggregate costs'!AA40:AA53))</f>
        <v>0.44115734442042159</v>
      </c>
      <c r="AA57" s="138">
        <f>IF('2a Aggregate costs'!AB40="-","-",AVERAGE('2a Aggregate costs'!AB40:AB53))</f>
        <v>0.49891702873242183</v>
      </c>
      <c r="AB57" s="138">
        <f>IF('2a Aggregate costs'!AC40="-","-",AVERAGE('2a Aggregate costs'!AC40:AC53))</f>
        <v>0.49891702873242183</v>
      </c>
      <c r="AC57" s="138">
        <f>IF('2a Aggregate costs'!AD40="-","-",AVERAGE('2a Aggregate costs'!AD40:AD53))</f>
        <v>0.45638782991402238</v>
      </c>
      <c r="AD57" s="138">
        <f>IF('2a Aggregate costs'!AE40="-","-",AVERAGE('2a Aggregate costs'!AE40:AE53))</f>
        <v>0.45638782991402238</v>
      </c>
      <c r="AE57" s="138">
        <f>IF('2a Aggregate costs'!AF40="-","-",AVERAGE('2a Aggregate costs'!AF40:AF53))</f>
        <v>0.49448142441462267</v>
      </c>
      <c r="AF57" s="138">
        <f>IF('2a Aggregate costs'!AG40="-","-",AVERAGE('2a Aggregate costs'!AG40:AG53))</f>
        <v>0.49448142441462267</v>
      </c>
      <c r="AG57" s="138">
        <f>IF('2a Aggregate costs'!AH40="-","-",AVERAGE('2a Aggregate costs'!AH40:AH53))</f>
        <v>0.45863082535744887</v>
      </c>
      <c r="AH57" s="138">
        <f>IF('2a Aggregate costs'!AI40="-","-",AVERAGE('2a Aggregate costs'!AI40:AI53))</f>
        <v>0.45863082535744887</v>
      </c>
      <c r="AI57" s="138">
        <f>IF('2a Aggregate costs'!AJ40="-","-",AVERAGE('2a Aggregate costs'!AJ40:AJ53))</f>
        <v>0.47628785003367902</v>
      </c>
      <c r="AJ57" s="138">
        <f>IF('2a Aggregate costs'!AK40="-","-",AVERAGE('2a Aggregate costs'!AK40:AK53))</f>
        <v>0.47628785003367902</v>
      </c>
      <c r="AK57" s="138">
        <f>IF('2a Aggregate costs'!AL40="-","-",AVERAGE('2a Aggregate costs'!AL40:AL53))</f>
        <v>0.44814265838803896</v>
      </c>
      <c r="AL57" s="138" t="str">
        <f>IF('2a Aggregate costs'!AM40="-","-",AVERAGE('2a Aggregate costs'!AM40:AM53))</f>
        <v>-</v>
      </c>
      <c r="AM57" s="138" t="str">
        <f>IF('2a Aggregate costs'!AN40="-","-",AVERAGE('2a Aggregate costs'!AN40:AN53))</f>
        <v>-</v>
      </c>
      <c r="AN57" s="138" t="str">
        <f>IF('2a Aggregate costs'!AO40="-","-",AVERAGE('2a Aggregate costs'!AO40:AO53))</f>
        <v>-</v>
      </c>
      <c r="AO57" s="138" t="str">
        <f>IF('2a Aggregate costs'!AP40="-","-",AVERAGE('2a Aggregate costs'!AP40:AP53))</f>
        <v>-</v>
      </c>
      <c r="AP57" s="138" t="str">
        <f>IF('2a Aggregate costs'!AQ40="-","-",AVERAGE('2a Aggregate costs'!AQ40:AQ53))</f>
        <v>-</v>
      </c>
      <c r="AQ57" s="138" t="str">
        <f>IF('2a Aggregate costs'!AR40="-","-",AVERAGE('2a Aggregate costs'!AR40:AR53))</f>
        <v>-</v>
      </c>
      <c r="AR57" s="138" t="str">
        <f>IF('2a Aggregate costs'!AS40="-","-",AVERAGE('2a Aggregate costs'!AS40:AS53))</f>
        <v>-</v>
      </c>
      <c r="AS57" s="138" t="str">
        <f>IF('2a Aggregate costs'!AT40="-","-",AVERAGE('2a Aggregate costs'!AT40:AT53))</f>
        <v>-</v>
      </c>
      <c r="AT57" s="138" t="str">
        <f>IF('2a Aggregate costs'!AU40="-","-",AVERAGE('2a Aggregate costs'!AU40:AU53))</f>
        <v>-</v>
      </c>
      <c r="AU57" s="138" t="str">
        <f>IF('2a Aggregate costs'!AV40="-","-",AVERAGE('2a Aggregate costs'!AV40:AV53))</f>
        <v>-</v>
      </c>
      <c r="AV57" s="138" t="str">
        <f>IF('2a Aggregate costs'!AW40="-","-",AVERAGE('2a Aggregate costs'!AW40:AW53))</f>
        <v>-</v>
      </c>
      <c r="AW57" s="138" t="str">
        <f>IF('2a Aggregate costs'!AX40="-","-",AVERAGE('2a Aggregate costs'!AX40:AX53))</f>
        <v>-</v>
      </c>
      <c r="AX57" s="138" t="str">
        <f>IF('2a Aggregate costs'!AY40="-","-",AVERAGE('2a Aggregate costs'!AY40:AY53))</f>
        <v>-</v>
      </c>
      <c r="AY57" s="138" t="str">
        <f>IF('2a Aggregate costs'!AZ40="-","-",AVERAGE('2a Aggregate costs'!AZ40:AZ53))</f>
        <v>-</v>
      </c>
      <c r="AZ57" s="138" t="str">
        <f>IF('2a Aggregate costs'!BA40="-","-",AVERAGE('2a Aggregate costs'!BA40:BA53))</f>
        <v>-</v>
      </c>
      <c r="BA57" s="138" t="str">
        <f>IF('2a Aggregate costs'!BB40="-","-",AVERAGE('2a Aggregate costs'!BB40:BB53))</f>
        <v>-</v>
      </c>
      <c r="BB57" s="138" t="str">
        <f>IF('2a Aggregate costs'!BC40="-","-",AVERAGE('2a Aggregate costs'!BC40:BC53))</f>
        <v>-</v>
      </c>
      <c r="BC57" s="138" t="str">
        <f>IF('2a Aggregate costs'!BD40="-","-",AVERAGE('2a Aggregate costs'!BD40:BD53))</f>
        <v>-</v>
      </c>
      <c r="BD57" s="138" t="str">
        <f>IF('2a Aggregate costs'!BE40="-","-",AVERAGE('2a Aggregate costs'!BE40:BE53))</f>
        <v>-</v>
      </c>
      <c r="BE57" s="138" t="str">
        <f>IF('2a Aggregate costs'!BF40="-","-",AVERAGE('2a Aggregate costs'!BF40:BF53))</f>
        <v>-</v>
      </c>
    </row>
    <row r="58" spans="1:57">
      <c r="A58" s="14"/>
      <c r="B58" s="355"/>
      <c r="C58" s="145" t="s">
        <v>275</v>
      </c>
      <c r="D58" s="223" t="s">
        <v>269</v>
      </c>
      <c r="E58" s="334"/>
      <c r="F58" s="28"/>
      <c r="G58" s="138">
        <f>IF('2a Aggregate costs'!H78="-","-",AVERAGE('2a Aggregate costs'!H78:H91))</f>
        <v>0</v>
      </c>
      <c r="H58" s="138">
        <f>IF('2a Aggregate costs'!I78="-","-",AVERAGE('2a Aggregate costs'!I78:I91))</f>
        <v>0</v>
      </c>
      <c r="I58" s="138">
        <f>IF('2a Aggregate costs'!J78="-","-",AVERAGE('2a Aggregate costs'!J78:J91))</f>
        <v>0</v>
      </c>
      <c r="J58" s="138">
        <f>IF('2a Aggregate costs'!K78="-","-",AVERAGE('2a Aggregate costs'!K78:K91))</f>
        <v>0</v>
      </c>
      <c r="K58" s="138">
        <f>IF('2a Aggregate costs'!L78="-","-",AVERAGE('2a Aggregate costs'!L78:L91))</f>
        <v>0</v>
      </c>
      <c r="L58" s="138">
        <f>IF('2a Aggregate costs'!M78="-","-",AVERAGE('2a Aggregate costs'!M78:M91))</f>
        <v>0</v>
      </c>
      <c r="M58" s="138">
        <f>IF('2a Aggregate costs'!N78="-","-",AVERAGE('2a Aggregate costs'!N78:N91))</f>
        <v>0</v>
      </c>
      <c r="N58" s="138">
        <f>IF('2a Aggregate costs'!O78="-","-",AVERAGE('2a Aggregate costs'!O78:O91))</f>
        <v>0</v>
      </c>
      <c r="O58" s="28"/>
      <c r="P58" s="138">
        <f>IF('2a Aggregate costs'!Q78="-","-",AVERAGE('2a Aggregate costs'!Q78:Q91))</f>
        <v>0</v>
      </c>
      <c r="Q58" s="138">
        <f>IF('2a Aggregate costs'!R78="-","-",AVERAGE('2a Aggregate costs'!R78:R91))</f>
        <v>0</v>
      </c>
      <c r="R58" s="138">
        <f>IF('2a Aggregate costs'!S78="-","-",AVERAGE('2a Aggregate costs'!S78:S91))</f>
        <v>0</v>
      </c>
      <c r="S58" s="138">
        <f>IF('2a Aggregate costs'!T78="-","-",AVERAGE('2a Aggregate costs'!T78:T91))</f>
        <v>0</v>
      </c>
      <c r="T58" s="138">
        <f>IF('2a Aggregate costs'!U78="-","-",AVERAGE('2a Aggregate costs'!U78:U91))</f>
        <v>0</v>
      </c>
      <c r="U58" s="138">
        <f>IF('2a Aggregate costs'!V78="-","-",AVERAGE('2a Aggregate costs'!V78:V91))</f>
        <v>0</v>
      </c>
      <c r="V58" s="138">
        <f>IF('2a Aggregate costs'!W78="-","-",AVERAGE('2a Aggregate costs'!W78:W91))</f>
        <v>0</v>
      </c>
      <c r="W58" s="138">
        <f>IF('2a Aggregate costs'!X78="-","-",AVERAGE('2a Aggregate costs'!X78:X91))</f>
        <v>0</v>
      </c>
      <c r="X58" s="28"/>
      <c r="Y58" s="138">
        <f>IF('2a Aggregate costs'!Z78="-","-",AVERAGE('2a Aggregate costs'!Z78:Z91))</f>
        <v>0</v>
      </c>
      <c r="Z58" s="138">
        <f>IF('2a Aggregate costs'!AA78="-","-",AVERAGE('2a Aggregate costs'!AA78:AA91))</f>
        <v>0</v>
      </c>
      <c r="AA58" s="138">
        <f>IF('2a Aggregate costs'!AB78="-","-",AVERAGE('2a Aggregate costs'!AB78:AB91))</f>
        <v>0</v>
      </c>
      <c r="AB58" s="138">
        <f>IF('2a Aggregate costs'!AC78="-","-",AVERAGE('2a Aggregate costs'!AC78:AC91))</f>
        <v>0</v>
      </c>
      <c r="AC58" s="138">
        <f>IF('2a Aggregate costs'!AD78="-","-",AVERAGE('2a Aggregate costs'!AD78:AD91))</f>
        <v>0</v>
      </c>
      <c r="AD58" s="138">
        <f>IF('2a Aggregate costs'!AE78="-","-",AVERAGE('2a Aggregate costs'!AE78:AE91))</f>
        <v>0</v>
      </c>
      <c r="AE58" s="138">
        <f>IF('2a Aggregate costs'!AF78="-","-",AVERAGE('2a Aggregate costs'!AF78:AF91))</f>
        <v>0</v>
      </c>
      <c r="AF58" s="138">
        <f>IF('2a Aggregate costs'!AG78="-","-",AVERAGE('2a Aggregate costs'!AG78:AG91))</f>
        <v>0</v>
      </c>
      <c r="AG58" s="138">
        <f>IF('2a Aggregate costs'!AH78="-","-",AVERAGE('2a Aggregate costs'!AH78:AH91))</f>
        <v>0</v>
      </c>
      <c r="AH58" s="138">
        <f>IF('2a Aggregate costs'!AI78="-","-",AVERAGE('2a Aggregate costs'!AI78:AI91))</f>
        <v>0</v>
      </c>
      <c r="AI58" s="138">
        <f>IF('2a Aggregate costs'!AJ78="-","-",AVERAGE('2a Aggregate costs'!AJ78:AJ91))</f>
        <v>1.0326941516292865</v>
      </c>
      <c r="AJ58" s="138">
        <f>IF('2a Aggregate costs'!AK78="-","-",AVERAGE('2a Aggregate costs'!AK78:AK91))</f>
        <v>1.0326941516292865</v>
      </c>
      <c r="AK58" s="138">
        <f>IF('2a Aggregate costs'!AL78="-","-",AVERAGE('2a Aggregate costs'!AL78:AL91))</f>
        <v>1.0269531728093579</v>
      </c>
      <c r="AL58" s="138" t="str">
        <f>IF('2a Aggregate costs'!AM78="-","-",AVERAGE('2a Aggregate costs'!AM78:AM91))</f>
        <v>-</v>
      </c>
      <c r="AM58" s="138" t="str">
        <f>IF('2a Aggregate costs'!AN78="-","-",AVERAGE('2a Aggregate costs'!AN78:AN91))</f>
        <v>-</v>
      </c>
      <c r="AN58" s="138" t="str">
        <f>IF('2a Aggregate costs'!AO78="-","-",AVERAGE('2a Aggregate costs'!AO78:AO91))</f>
        <v>-</v>
      </c>
      <c r="AO58" s="138" t="str">
        <f>IF('2a Aggregate costs'!AP78="-","-",AVERAGE('2a Aggregate costs'!AP78:AP91))</f>
        <v>-</v>
      </c>
      <c r="AP58" s="138" t="str">
        <f>IF('2a Aggregate costs'!AQ78="-","-",AVERAGE('2a Aggregate costs'!AQ78:AQ91))</f>
        <v>-</v>
      </c>
      <c r="AQ58" s="138" t="str">
        <f>IF('2a Aggregate costs'!AR78="-","-",AVERAGE('2a Aggregate costs'!AR78:AR91))</f>
        <v>-</v>
      </c>
      <c r="AR58" s="138" t="str">
        <f>IF('2a Aggregate costs'!AS78="-","-",AVERAGE('2a Aggregate costs'!AS78:AS91))</f>
        <v>-</v>
      </c>
      <c r="AS58" s="138" t="str">
        <f>IF('2a Aggregate costs'!AT78="-","-",AVERAGE('2a Aggregate costs'!AT78:AT91))</f>
        <v>-</v>
      </c>
      <c r="AT58" s="138" t="str">
        <f>IF('2a Aggregate costs'!AU78="-","-",AVERAGE('2a Aggregate costs'!AU78:AU91))</f>
        <v>-</v>
      </c>
      <c r="AU58" s="138" t="str">
        <f>IF('2a Aggregate costs'!AV78="-","-",AVERAGE('2a Aggregate costs'!AV78:AV91))</f>
        <v>-</v>
      </c>
      <c r="AV58" s="138" t="str">
        <f>IF('2a Aggregate costs'!AW78="-","-",AVERAGE('2a Aggregate costs'!AW78:AW91))</f>
        <v>-</v>
      </c>
      <c r="AW58" s="138" t="str">
        <f>IF('2a Aggregate costs'!AX78="-","-",AVERAGE('2a Aggregate costs'!AX78:AX91))</f>
        <v>-</v>
      </c>
      <c r="AX58" s="138" t="str">
        <f>IF('2a Aggregate costs'!AY78="-","-",AVERAGE('2a Aggregate costs'!AY78:AY91))</f>
        <v>-</v>
      </c>
      <c r="AY58" s="138" t="str">
        <f>IF('2a Aggregate costs'!AZ78="-","-",AVERAGE('2a Aggregate costs'!AZ78:AZ91))</f>
        <v>-</v>
      </c>
      <c r="AZ58" s="138" t="str">
        <f>IF('2a Aggregate costs'!BA78="-","-",AVERAGE('2a Aggregate costs'!BA78:BA91))</f>
        <v>-</v>
      </c>
      <c r="BA58" s="138" t="str">
        <f>IF('2a Aggregate costs'!BB78="-","-",AVERAGE('2a Aggregate costs'!BB78:BB91))</f>
        <v>-</v>
      </c>
      <c r="BB58" s="138" t="str">
        <f>IF('2a Aggregate costs'!BC78="-","-",AVERAGE('2a Aggregate costs'!BC78:BC91))</f>
        <v>-</v>
      </c>
      <c r="BC58" s="138" t="str">
        <f>IF('2a Aggregate costs'!BD78="-","-",AVERAGE('2a Aggregate costs'!BD78:BD91))</f>
        <v>-</v>
      </c>
      <c r="BD58" s="138" t="str">
        <f>IF('2a Aggregate costs'!BE78="-","-",AVERAGE('2a Aggregate costs'!BE78:BE91))</f>
        <v>-</v>
      </c>
      <c r="BE58" s="138" t="str">
        <f>IF('2a Aggregate costs'!BF78="-","-",AVERAGE('2a Aggregate costs'!BF78:BF91))</f>
        <v>-</v>
      </c>
    </row>
    <row r="59" spans="1:57" ht="12.75" customHeight="1">
      <c r="A59" s="14"/>
      <c r="B59" s="353" t="s">
        <v>259</v>
      </c>
      <c r="C59" s="145" t="s">
        <v>268</v>
      </c>
      <c r="D59" s="223" t="s">
        <v>269</v>
      </c>
      <c r="E59" s="334"/>
      <c r="F59" s="28"/>
      <c r="G59" s="138">
        <f>'2a Aggregate costs'!H21</f>
        <v>12.858367999999999</v>
      </c>
      <c r="H59" s="138">
        <f>'2a Aggregate costs'!I21</f>
        <v>12.855699999999999</v>
      </c>
      <c r="I59" s="138">
        <f>'2a Aggregate costs'!J21</f>
        <v>15.581108399999998</v>
      </c>
      <c r="J59" s="138">
        <f>'2a Aggregate costs'!K21</f>
        <v>15.57996</v>
      </c>
      <c r="K59" s="138">
        <f>'2a Aggregate costs'!L21</f>
        <v>18.640526740000002</v>
      </c>
      <c r="L59" s="138">
        <f>'2a Aggregate costs'!M21</f>
        <v>18.642219999999998</v>
      </c>
      <c r="M59" s="138">
        <f>'2a Aggregate costs'!N21</f>
        <v>22.102678517046183</v>
      </c>
      <c r="N59" s="138">
        <f>'2a Aggregate costs'!O21</f>
        <v>22.098960000000002</v>
      </c>
      <c r="O59" s="28"/>
      <c r="P59" s="138">
        <f>'2a Aggregate costs'!Q21</f>
        <v>22.098960000000002</v>
      </c>
      <c r="Q59" s="138">
        <f>'2a Aggregate costs'!R21</f>
        <v>23.644631305063015</v>
      </c>
      <c r="R59" s="138">
        <f>'2a Aggregate costs'!S21</f>
        <v>23.60952</v>
      </c>
      <c r="S59" s="138">
        <f>'2a Aggregate costs'!T21</f>
        <v>23.652418974429146</v>
      </c>
      <c r="T59" s="138">
        <f>'2a Aggregate costs'!U21</f>
        <v>23.573549999999997</v>
      </c>
      <c r="U59" s="138">
        <f>'2a Aggregate costs'!V21</f>
        <v>24.983646662697712</v>
      </c>
      <c r="V59" s="138">
        <f>'2a Aggregate costs'!W21</f>
        <v>24.993599999999997</v>
      </c>
      <c r="W59" s="138">
        <f>'2a Aggregate costs'!X21</f>
        <v>25.836025060581413</v>
      </c>
      <c r="X59" s="28"/>
      <c r="Y59" s="138">
        <f>'2a Aggregate costs'!Z21</f>
        <v>25.964079999999999</v>
      </c>
      <c r="Z59" s="138">
        <f>'2a Aggregate costs'!AA21</f>
        <v>25.964079999999999</v>
      </c>
      <c r="AA59" s="138">
        <f>'2a Aggregate costs'!AB21</f>
        <v>27.675689999999996</v>
      </c>
      <c r="AB59" s="138">
        <f>'2a Aggregate costs'!AC21</f>
        <v>27.675689999999996</v>
      </c>
      <c r="AC59" s="138">
        <f>'2a Aggregate costs'!AD21</f>
        <v>27.675689999999996</v>
      </c>
      <c r="AD59" s="138">
        <f>'2a Aggregate costs'!AE21</f>
        <v>27.675689999999996</v>
      </c>
      <c r="AE59" s="138">
        <f>'2a Aggregate costs'!AF21</f>
        <v>31.782430000000002</v>
      </c>
      <c r="AF59" s="138">
        <f>'2a Aggregate costs'!AG21</f>
        <v>31.782430000000002</v>
      </c>
      <c r="AG59" s="138">
        <f>'2a Aggregate costs'!AH21</f>
        <v>31.782430000000002</v>
      </c>
      <c r="AH59" s="138">
        <f>'2a Aggregate costs'!AI21</f>
        <v>31.782430000000002</v>
      </c>
      <c r="AI59" s="138">
        <f>'2a Aggregate costs'!AJ21</f>
        <v>33.060580000000002</v>
      </c>
      <c r="AJ59" s="138">
        <f>'2a Aggregate costs'!AK21</f>
        <v>33.060580000000002</v>
      </c>
      <c r="AK59" s="138">
        <f>'2a Aggregate costs'!AL21</f>
        <v>33.060580000000002</v>
      </c>
      <c r="AL59" s="138"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54"/>
      <c r="C60" s="145" t="s">
        <v>270</v>
      </c>
      <c r="D60" s="223" t="s">
        <v>269</v>
      </c>
      <c r="E60" s="334"/>
      <c r="F60" s="28"/>
      <c r="G60" s="138">
        <f>'2a Aggregate costs'!H22</f>
        <v>3.1029774792790059</v>
      </c>
      <c r="H60" s="138">
        <f>'2a Aggregate costs'!I22</f>
        <v>3.1029774792790059</v>
      </c>
      <c r="I60" s="138">
        <f>'2a Aggregate costs'!J22</f>
        <v>5.1727215521988335</v>
      </c>
      <c r="J60" s="138">
        <f>'2a Aggregate costs'!K22</f>
        <v>5.1727215521988335</v>
      </c>
      <c r="K60" s="138">
        <f>'2a Aggregate costs'!L22</f>
        <v>4.5823442285238185</v>
      </c>
      <c r="L60" s="138">
        <f>'2a Aggregate costs'!M22</f>
        <v>4.6868844010376698</v>
      </c>
      <c r="M60" s="138">
        <f>'2a Aggregate costs'!N22</f>
        <v>5.3125820560931691</v>
      </c>
      <c r="N60" s="138">
        <f>'2a Aggregate costs'!O22</f>
        <v>5.3125820560931691</v>
      </c>
      <c r="O60" s="28"/>
      <c r="P60" s="138">
        <f>'2a Aggregate costs'!Q22</f>
        <v>5.3125820560931691</v>
      </c>
      <c r="Q60" s="138">
        <f>'2a Aggregate costs'!R22</f>
        <v>5.8835962363334122</v>
      </c>
      <c r="R60" s="138">
        <f>'2a Aggregate costs'!S22</f>
        <v>6.1125706929592383</v>
      </c>
      <c r="S60" s="138">
        <f>'2a Aggregate costs'!T22</f>
        <v>6.209419523851972</v>
      </c>
      <c r="T60" s="138">
        <f>'2a Aggregate costs'!U22</f>
        <v>6.209419523851972</v>
      </c>
      <c r="U60" s="138">
        <f>'2a Aggregate costs'!V22</f>
        <v>6.8501864450773278</v>
      </c>
      <c r="V60" s="138">
        <f>'2a Aggregate costs'!W22</f>
        <v>6.8480043107034856</v>
      </c>
      <c r="W60" s="138">
        <f>'2a Aggregate costs'!X22</f>
        <v>6.0338953603312691</v>
      </c>
      <c r="X60" s="28"/>
      <c r="Y60" s="138">
        <f>'2a Aggregate costs'!Z22</f>
        <v>5.6258217510753665</v>
      </c>
      <c r="Z60" s="138">
        <f>'2a Aggregate costs'!AA22</f>
        <v>5.6258217510753665</v>
      </c>
      <c r="AA60" s="138">
        <f>'2a Aggregate costs'!AB22</f>
        <v>6.4495151998345062</v>
      </c>
      <c r="AB60" s="138">
        <f>'2a Aggregate costs'!AC22</f>
        <v>6.4495151998345062</v>
      </c>
      <c r="AC60" s="138">
        <f>'2a Aggregate costs'!AD22</f>
        <v>7.0332667280287327</v>
      </c>
      <c r="AD60" s="138">
        <f>'2a Aggregate costs'!AE22</f>
        <v>7.0332667280287327</v>
      </c>
      <c r="AE60" s="138">
        <f>'2a Aggregate costs'!AF22</f>
        <v>7.6390917056492249</v>
      </c>
      <c r="AF60" s="138">
        <f>'2a Aggregate costs'!AG22</f>
        <v>7.6390917056492249</v>
      </c>
      <c r="AG60" s="138">
        <f>'2a Aggregate costs'!AH22</f>
        <v>7.3166734556066801</v>
      </c>
      <c r="AH60" s="138">
        <f>'2a Aggregate costs'!AI22</f>
        <v>7.3166734556066801</v>
      </c>
      <c r="AI60" s="138">
        <f>'2a Aggregate costs'!AJ22</f>
        <v>7.5328580913997616</v>
      </c>
      <c r="AJ60" s="138">
        <f>'2a Aggregate costs'!AK22</f>
        <v>7.5328580913997616</v>
      </c>
      <c r="AK60" s="138">
        <f>'2a Aggregate costs'!AL22</f>
        <v>7.1413896936772518</v>
      </c>
      <c r="AL60" s="138"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54"/>
      <c r="C61" s="145" t="s">
        <v>271</v>
      </c>
      <c r="D61" s="223" t="s">
        <v>269</v>
      </c>
      <c r="E61" s="334"/>
      <c r="F61" s="28"/>
      <c r="G61" s="138">
        <f>'2a Aggregate costs'!H23</f>
        <v>3.800644849537282</v>
      </c>
      <c r="H61" s="138">
        <f>'2a Aggregate costs'!I23</f>
        <v>3.800644849537282</v>
      </c>
      <c r="I61" s="138">
        <f>'2a Aggregate costs'!J23</f>
        <v>3.840542773328024</v>
      </c>
      <c r="J61" s="138">
        <f>'2a Aggregate costs'!K23</f>
        <v>3.8063877486640387</v>
      </c>
      <c r="K61" s="138">
        <f>'2a Aggregate costs'!L23</f>
        <v>3.0414069526975425</v>
      </c>
      <c r="L61" s="138">
        <f>'2a Aggregate costs'!M23</f>
        <v>3.0414069526975425</v>
      </c>
      <c r="M61" s="138">
        <f>'2a Aggregate costs'!N23</f>
        <v>3.3175524355353234</v>
      </c>
      <c r="N61" s="138">
        <f>'2a Aggregate costs'!O23</f>
        <v>3.3378759371842848</v>
      </c>
      <c r="O61" s="28"/>
      <c r="P61" s="138">
        <f>'2a Aggregate costs'!Q23</f>
        <v>3.3378759371842848</v>
      </c>
      <c r="Q61" s="138">
        <f>'2a Aggregate costs'!R23</f>
        <v>3.458686192546887</v>
      </c>
      <c r="R61" s="138">
        <f>'2a Aggregate costs'!S23</f>
        <v>3.7058915530784011</v>
      </c>
      <c r="S61" s="138">
        <f>'2a Aggregate costs'!T23</f>
        <v>4.5347994584924356</v>
      </c>
      <c r="T61" s="138">
        <f>'2a Aggregate costs'!U23</f>
        <v>4.5210234547962456</v>
      </c>
      <c r="U61" s="138">
        <f>'2a Aggregate costs'!V23</f>
        <v>4.4511581333846166</v>
      </c>
      <c r="V61" s="138">
        <f>'2a Aggregate costs'!W23</f>
        <v>4.3254615450700591</v>
      </c>
      <c r="W61" s="138">
        <f>'2a Aggregate costs'!X23</f>
        <v>5.3948055674536768</v>
      </c>
      <c r="X61" s="28"/>
      <c r="Y61" s="138">
        <f>'2a Aggregate costs'!Z23</f>
        <v>5.2411778994660096</v>
      </c>
      <c r="Z61" s="138">
        <f>'2a Aggregate costs'!AA23</f>
        <v>5.2411778994660096</v>
      </c>
      <c r="AA61" s="138">
        <f>'2a Aggregate costs'!AB23</f>
        <v>7.1239252389941949</v>
      </c>
      <c r="AB61" s="138">
        <f>'2a Aggregate costs'!AC23</f>
        <v>7.1239252389941949</v>
      </c>
      <c r="AC61" s="138">
        <f>'2a Aggregate costs'!AD23</f>
        <v>7.1232700997361986</v>
      </c>
      <c r="AD61" s="138">
        <f>'2a Aggregate costs'!AE23</f>
        <v>7.1232700997361986</v>
      </c>
      <c r="AE61" s="138">
        <f>'2a Aggregate costs'!AF23</f>
        <v>8.6993291234543246</v>
      </c>
      <c r="AF61" s="138">
        <f>'2a Aggregate costs'!AG23</f>
        <v>8.6993291234543246</v>
      </c>
      <c r="AG61" s="138">
        <f>'2a Aggregate costs'!AH23</f>
        <v>8.6865294843491405</v>
      </c>
      <c r="AH61" s="138">
        <f>'2a Aggregate costs'!AI23</f>
        <v>8.6865294843491405</v>
      </c>
      <c r="AI61" s="138">
        <f>'2a Aggregate costs'!AJ23</f>
        <v>8.7377012463931045</v>
      </c>
      <c r="AJ61" s="138">
        <f>'2a Aggregate costs'!AK23</f>
        <v>8.7377012463931045</v>
      </c>
      <c r="AK61" s="138">
        <f>'2a Aggregate costs'!AL23</f>
        <v>8.9050613038408777</v>
      </c>
      <c r="AL61" s="138" t="str">
        <f>'2a Aggregate costs'!AM23</f>
        <v>-</v>
      </c>
      <c r="AM61" s="138" t="str">
        <f>'2a Aggregate costs'!AN23</f>
        <v>-</v>
      </c>
      <c r="AN61" s="138" t="str">
        <f>'2a Aggregate costs'!AO23</f>
        <v>-</v>
      </c>
      <c r="AO61" s="138" t="str">
        <f>'2a Aggregate costs'!AP23</f>
        <v>-</v>
      </c>
      <c r="AP61" s="138" t="str">
        <f>'2a Aggregate costs'!AQ23</f>
        <v>-</v>
      </c>
      <c r="AQ61" s="138" t="str">
        <f>'2a Aggregate costs'!AR23</f>
        <v>-</v>
      </c>
      <c r="AR61" s="138" t="str">
        <f>'2a Aggregate costs'!AS23</f>
        <v>-</v>
      </c>
      <c r="AS61" s="138" t="str">
        <f>'2a Aggregate costs'!AT23</f>
        <v>-</v>
      </c>
      <c r="AT61" s="138" t="str">
        <f>'2a Aggregate costs'!AU23</f>
        <v>-</v>
      </c>
      <c r="AU61" s="138" t="str">
        <f>'2a Aggregate costs'!AV23</f>
        <v>-</v>
      </c>
      <c r="AV61" s="138" t="str">
        <f>'2a Aggregate costs'!AW23</f>
        <v>-</v>
      </c>
      <c r="AW61" s="138" t="str">
        <f>'2a Aggregate costs'!AX23</f>
        <v>-</v>
      </c>
      <c r="AX61" s="138" t="str">
        <f>'2a Aggregate costs'!AY23</f>
        <v>-</v>
      </c>
      <c r="AY61" s="138" t="str">
        <f>'2a Aggregate costs'!AZ23</f>
        <v>-</v>
      </c>
      <c r="AZ61" s="138" t="str">
        <f>'2a Aggregate costs'!BA23</f>
        <v>-</v>
      </c>
      <c r="BA61" s="138" t="str">
        <f>'2a Aggregate costs'!BB23</f>
        <v>-</v>
      </c>
      <c r="BB61" s="138" t="str">
        <f>'2a Aggregate costs'!BC23</f>
        <v>-</v>
      </c>
      <c r="BC61" s="138" t="str">
        <f>'2a Aggregate costs'!BD23</f>
        <v>-</v>
      </c>
      <c r="BD61" s="138" t="str">
        <f>'2a Aggregate costs'!BE23</f>
        <v>-</v>
      </c>
      <c r="BE61" s="138" t="str">
        <f>'2a Aggregate costs'!BF23</f>
        <v>-</v>
      </c>
    </row>
    <row r="62" spans="1:57">
      <c r="A62" s="14"/>
      <c r="B62" s="354"/>
      <c r="C62" s="145" t="s">
        <v>272</v>
      </c>
      <c r="D62" s="223" t="s">
        <v>273</v>
      </c>
      <c r="E62" s="334"/>
      <c r="F62" s="28"/>
      <c r="G62" s="138">
        <f>'2a Aggregate costs'!H24</f>
        <v>6.5567588596821027</v>
      </c>
      <c r="H62" s="138">
        <f>'2a Aggregate costs'!I24</f>
        <v>6.5567588596821027</v>
      </c>
      <c r="I62" s="138">
        <f>'2a Aggregate costs'!J24</f>
        <v>6.6197359495950758</v>
      </c>
      <c r="J62" s="138">
        <f>'2a Aggregate costs'!K24</f>
        <v>6.6197359495950758</v>
      </c>
      <c r="K62" s="138">
        <f>'2a Aggregate costs'!L24</f>
        <v>6.6995028867368616</v>
      </c>
      <c r="L62" s="138">
        <f>'2a Aggregate costs'!M24</f>
        <v>6.6995028867368616</v>
      </c>
      <c r="M62" s="138">
        <f>'2a Aggregate costs'!N24</f>
        <v>7.1131218301273513</v>
      </c>
      <c r="N62" s="138">
        <f>'2a Aggregate costs'!O24</f>
        <v>7.1131218301273513</v>
      </c>
      <c r="O62" s="28"/>
      <c r="P62" s="138">
        <f>'2a Aggregate costs'!Q24</f>
        <v>7.1131218301273513</v>
      </c>
      <c r="Q62" s="138">
        <f>'2a Aggregate costs'!R24</f>
        <v>7.2804579515147188</v>
      </c>
      <c r="R62" s="138">
        <f>'2a Aggregate costs'!S24</f>
        <v>7.1935840895118579</v>
      </c>
      <c r="S62" s="138">
        <f>'2a Aggregate costs'!T24</f>
        <v>7.3593999937099728</v>
      </c>
      <c r="T62" s="138">
        <f>'2a Aggregate costs'!U24</f>
        <v>7.0492243060839304</v>
      </c>
      <c r="U62" s="138">
        <f>'2a Aggregate costs'!V24</f>
        <v>7.1089669218364691</v>
      </c>
      <c r="V62" s="138">
        <f>'2a Aggregate costs'!W24</f>
        <v>6.9829560851947949</v>
      </c>
      <c r="W62" s="138">
        <f>'2a Aggregate costs'!X24</f>
        <v>9.6262235975887975</v>
      </c>
      <c r="X62" s="28"/>
      <c r="Y62" s="138">
        <f>'2a Aggregate costs'!Z24</f>
        <v>9.9504863797742438</v>
      </c>
      <c r="Z62" s="138">
        <f>'2a Aggregate costs'!AA24</f>
        <v>9.9504863797742438</v>
      </c>
      <c r="AA62" s="138">
        <f>'2a Aggregate costs'!AB24</f>
        <v>10.298637820906499</v>
      </c>
      <c r="AB62" s="138">
        <f>'2a Aggregate costs'!AC24</f>
        <v>10.298637820906499</v>
      </c>
      <c r="AC62" s="138">
        <f>'2a Aggregate costs'!AD24</f>
        <v>10.298637820906499</v>
      </c>
      <c r="AD62" s="138">
        <f>'2a Aggregate costs'!AE24</f>
        <v>10.298637820906499</v>
      </c>
      <c r="AE62" s="138">
        <f>'2a Aggregate costs'!AF24</f>
        <v>10.909265371253545</v>
      </c>
      <c r="AF62" s="138">
        <f>'2a Aggregate costs'!AG24</f>
        <v>10.909265371253545</v>
      </c>
      <c r="AG62" s="138">
        <f>'2a Aggregate costs'!AH24</f>
        <v>10.909265371253545</v>
      </c>
      <c r="AH62" s="138">
        <f>'2a Aggregate costs'!AI24</f>
        <v>10.909265371253545</v>
      </c>
      <c r="AI62" s="138">
        <f>'2a Aggregate costs'!AJ24</f>
        <v>10.979819636605352</v>
      </c>
      <c r="AJ62" s="138">
        <f>'2a Aggregate costs'!AK24</f>
        <v>10.979819636605352</v>
      </c>
      <c r="AK62" s="138">
        <f>'2a Aggregate costs'!AL24</f>
        <v>19.505362726406553</v>
      </c>
      <c r="AL62" s="138" t="str">
        <f>'2a Aggregate costs'!AM24</f>
        <v/>
      </c>
      <c r="AM62" s="138" t="str">
        <f>'2a Aggregate costs'!AN24</f>
        <v/>
      </c>
      <c r="AN62" s="138" t="str">
        <f>'2a Aggregate costs'!AO24</f>
        <v/>
      </c>
      <c r="AO62" s="138" t="str">
        <f>'2a Aggregate costs'!AP24</f>
        <v/>
      </c>
      <c r="AP62" s="138" t="str">
        <f>'2a Aggregate costs'!AQ24</f>
        <v/>
      </c>
      <c r="AQ62" s="138" t="str">
        <f>'2a Aggregate costs'!AR24</f>
        <v/>
      </c>
      <c r="AR62" s="138" t="str">
        <f>'2a Aggregate costs'!AS24</f>
        <v/>
      </c>
      <c r="AS62" s="138" t="str">
        <f>'2a Aggregate costs'!AT24</f>
        <v/>
      </c>
      <c r="AT62" s="138" t="str">
        <f>'2a Aggregate costs'!AU24</f>
        <v/>
      </c>
      <c r="AU62" s="138" t="str">
        <f>'2a Aggregate costs'!AV24</f>
        <v/>
      </c>
      <c r="AV62" s="138" t="str">
        <f>'2a Aggregate costs'!AW24</f>
        <v/>
      </c>
      <c r="AW62" s="138" t="str">
        <f>'2a Aggregate costs'!AX24</f>
        <v/>
      </c>
      <c r="AX62" s="138" t="str">
        <f>'2a Aggregate costs'!AY24</f>
        <v/>
      </c>
      <c r="AY62" s="138" t="str">
        <f>'2a Aggregate costs'!AZ24</f>
        <v/>
      </c>
      <c r="AZ62" s="138" t="str">
        <f>'2a Aggregate costs'!BA24</f>
        <v/>
      </c>
      <c r="BA62" s="138" t="str">
        <f>'2a Aggregate costs'!BB24</f>
        <v/>
      </c>
      <c r="BB62" s="138" t="str">
        <f>'2a Aggregate costs'!BC24</f>
        <v/>
      </c>
      <c r="BC62" s="138" t="str">
        <f>'2a Aggregate costs'!BD24</f>
        <v/>
      </c>
      <c r="BD62" s="138" t="str">
        <f>'2a Aggregate costs'!BE24</f>
        <v/>
      </c>
      <c r="BE62" s="138" t="str">
        <f>'2a Aggregate costs'!BF24</f>
        <v/>
      </c>
    </row>
    <row r="63" spans="1:57">
      <c r="A63" s="14"/>
      <c r="B63" s="354"/>
      <c r="C63" s="145" t="s">
        <v>274</v>
      </c>
      <c r="D63" s="223" t="s">
        <v>269</v>
      </c>
      <c r="E63" s="334"/>
      <c r="F63" s="28"/>
      <c r="G63" s="138">
        <f>IF('2a Aggregate costs'!H54="-","-",AVERAGE('2a Aggregate costs'!H54:H67))</f>
        <v>0.23752471562779204</v>
      </c>
      <c r="H63" s="138">
        <f>IF('2a Aggregate costs'!I54="-","-",AVERAGE('2a Aggregate costs'!I54:I67))</f>
        <v>0.23371567586087477</v>
      </c>
      <c r="I63" s="138">
        <f>IF('2a Aggregate costs'!J54="-","-",AVERAGE('2a Aggregate costs'!J54:J67))</f>
        <v>0.23932485208153578</v>
      </c>
      <c r="J63" s="138">
        <f>IF('2a Aggregate costs'!K54="-","-",AVERAGE('2a Aggregate costs'!K54:K67))</f>
        <v>0.24969328222948742</v>
      </c>
      <c r="K63" s="138">
        <f>IF('2a Aggregate costs'!L54="-","-",AVERAGE('2a Aggregate costs'!L54:L67))</f>
        <v>0.25418776130961818</v>
      </c>
      <c r="L63" s="138">
        <f>IF('2a Aggregate costs'!M54="-","-",AVERAGE('2a Aggregate costs'!M54:M67))</f>
        <v>0.24955293838976308</v>
      </c>
      <c r="M63" s="138">
        <f>IF('2a Aggregate costs'!N54="-","-",AVERAGE('2a Aggregate costs'!N54:N67))</f>
        <v>0.25895352069674143</v>
      </c>
      <c r="N63" s="138">
        <f>IF('2a Aggregate costs'!O54="-","-",AVERAGE('2a Aggregate costs'!O54:O67))</f>
        <v>0.26464755141678786</v>
      </c>
      <c r="O63" s="28"/>
      <c r="P63" s="138">
        <f>IF('2a Aggregate costs'!Q54="-","-",AVERAGE('2a Aggregate costs'!Q54:Q67))</f>
        <v>0.26464755141678786</v>
      </c>
      <c r="Q63" s="138">
        <f>IF('2a Aggregate costs'!R54="-","-",AVERAGE('2a Aggregate costs'!R54:R67))</f>
        <v>0.27368706290633843</v>
      </c>
      <c r="R63" s="138">
        <f>IF('2a Aggregate costs'!S54="-","-",AVERAGE('2a Aggregate costs'!S54:S67))</f>
        <v>0.2834963741046907</v>
      </c>
      <c r="S63" s="138">
        <f>IF('2a Aggregate costs'!T54="-","-",AVERAGE('2a Aggregate costs'!T54:T67))</f>
        <v>0.29202353945261356</v>
      </c>
      <c r="T63" s="138">
        <f>IF('2a Aggregate costs'!U54="-","-",AVERAGE('2a Aggregate costs'!U54:U67))</f>
        <v>0.32903062276522305</v>
      </c>
      <c r="U63" s="138">
        <f>IF('2a Aggregate costs'!V54="-","-",AVERAGE('2a Aggregate costs'!V54:V67))</f>
        <v>0.46855561680713737</v>
      </c>
      <c r="V63" s="138">
        <f>IF('2a Aggregate costs'!W54="-","-",AVERAGE('2a Aggregate costs'!W54:W67))</f>
        <v>0.43655170790368708</v>
      </c>
      <c r="W63" s="138">
        <f>IF('2a Aggregate costs'!X54="-","-",AVERAGE('2a Aggregate costs'!X54:X67))</f>
        <v>0.45810779447214506</v>
      </c>
      <c r="X63" s="28"/>
      <c r="Y63" s="138">
        <f>IF('2a Aggregate costs'!Z54="-","-",AVERAGE('2a Aggregate costs'!Z54:Z67))</f>
        <v>0.44053206473126549</v>
      </c>
      <c r="Z63" s="138">
        <f>IF('2a Aggregate costs'!AA54="-","-",AVERAGE('2a Aggregate costs'!AA54:AA67))</f>
        <v>0.44053206473126549</v>
      </c>
      <c r="AA63" s="138">
        <f>IF('2a Aggregate costs'!AB54="-","-",AVERAGE('2a Aggregate costs'!AB54:AB67))</f>
        <v>0.49822888710158414</v>
      </c>
      <c r="AB63" s="138">
        <f>IF('2a Aggregate costs'!AC54="-","-",AVERAGE('2a Aggregate costs'!AC54:AC67))</f>
        <v>0.49822888710158414</v>
      </c>
      <c r="AC63" s="138">
        <f>IF('2a Aggregate costs'!AD54="-","-",AVERAGE('2a Aggregate costs'!AD54:AD67))</f>
        <v>0.45584394206505635</v>
      </c>
      <c r="AD63" s="138">
        <f>IF('2a Aggregate costs'!AE54="-","-",AVERAGE('2a Aggregate costs'!AE54:AE67))</f>
        <v>0.45584394206505635</v>
      </c>
      <c r="AE63" s="138">
        <f>IF('2a Aggregate costs'!AF54="-","-",AVERAGE('2a Aggregate costs'!AF54:AF67))</f>
        <v>0.49389030431392345</v>
      </c>
      <c r="AF63" s="138">
        <f>IF('2a Aggregate costs'!AG54="-","-",AVERAGE('2a Aggregate costs'!AG54:AG67))</f>
        <v>0.49389030431392345</v>
      </c>
      <c r="AG63" s="138">
        <f>IF('2a Aggregate costs'!AH54="-","-",AVERAGE('2a Aggregate costs'!AH54:AH67))</f>
        <v>0.4580300885542391</v>
      </c>
      <c r="AH63" s="138">
        <f>IF('2a Aggregate costs'!AI54="-","-",AVERAGE('2a Aggregate costs'!AI54:AI67))</f>
        <v>0.4580300885542391</v>
      </c>
      <c r="AI63" s="138">
        <f>IF('2a Aggregate costs'!AJ54="-","-",AVERAGE('2a Aggregate costs'!AJ54:AJ67))</f>
        <v>0.4755812073595661</v>
      </c>
      <c r="AJ63" s="138">
        <f>IF('2a Aggregate costs'!AK54="-","-",AVERAGE('2a Aggregate costs'!AK54:AK67))</f>
        <v>0.4755812073595661</v>
      </c>
      <c r="AK63" s="138">
        <f>IF('2a Aggregate costs'!AL54="-","-",AVERAGE('2a Aggregate costs'!AL54:AL67))</f>
        <v>0.44749780060345756</v>
      </c>
      <c r="AL63" s="138" t="str">
        <f>IF('2a Aggregate costs'!AM54="-","-",AVERAGE('2a Aggregate costs'!AM54:AM67))</f>
        <v>-</v>
      </c>
      <c r="AM63" s="138" t="str">
        <f>IF('2a Aggregate costs'!AN54="-","-",AVERAGE('2a Aggregate costs'!AN54:AN67))</f>
        <v>-</v>
      </c>
      <c r="AN63" s="138" t="str">
        <f>IF('2a Aggregate costs'!AO54="-","-",AVERAGE('2a Aggregate costs'!AO54:AO67))</f>
        <v>-</v>
      </c>
      <c r="AO63" s="138" t="str">
        <f>IF('2a Aggregate costs'!AP54="-","-",AVERAGE('2a Aggregate costs'!AP54:AP67))</f>
        <v>-</v>
      </c>
      <c r="AP63" s="138" t="str">
        <f>IF('2a Aggregate costs'!AQ54="-","-",AVERAGE('2a Aggregate costs'!AQ54:AQ67))</f>
        <v>-</v>
      </c>
      <c r="AQ63" s="138" t="str">
        <f>IF('2a Aggregate costs'!AR54="-","-",AVERAGE('2a Aggregate costs'!AR54:AR67))</f>
        <v>-</v>
      </c>
      <c r="AR63" s="138" t="str">
        <f>IF('2a Aggregate costs'!AS54="-","-",AVERAGE('2a Aggregate costs'!AS54:AS67))</f>
        <v>-</v>
      </c>
      <c r="AS63" s="138" t="str">
        <f>IF('2a Aggregate costs'!AT54="-","-",AVERAGE('2a Aggregate costs'!AT54:AT67))</f>
        <v>-</v>
      </c>
      <c r="AT63" s="138" t="str">
        <f>IF('2a Aggregate costs'!AU54="-","-",AVERAGE('2a Aggregate costs'!AU54:AU67))</f>
        <v>-</v>
      </c>
      <c r="AU63" s="138" t="str">
        <f>IF('2a Aggregate costs'!AV54="-","-",AVERAGE('2a Aggregate costs'!AV54:AV67))</f>
        <v>-</v>
      </c>
      <c r="AV63" s="138" t="str">
        <f>IF('2a Aggregate costs'!AW54="-","-",AVERAGE('2a Aggregate costs'!AW54:AW67))</f>
        <v>-</v>
      </c>
      <c r="AW63" s="138" t="str">
        <f>IF('2a Aggregate costs'!AX54="-","-",AVERAGE('2a Aggregate costs'!AX54:AX67))</f>
        <v>-</v>
      </c>
      <c r="AX63" s="138" t="str">
        <f>IF('2a Aggregate costs'!AY54="-","-",AVERAGE('2a Aggregate costs'!AY54:AY67))</f>
        <v>-</v>
      </c>
      <c r="AY63" s="138" t="str">
        <f>IF('2a Aggregate costs'!AZ54="-","-",AVERAGE('2a Aggregate costs'!AZ54:AZ67))</f>
        <v>-</v>
      </c>
      <c r="AZ63" s="138" t="str">
        <f>IF('2a Aggregate costs'!BA54="-","-",AVERAGE('2a Aggregate costs'!BA54:BA67))</f>
        <v>-</v>
      </c>
      <c r="BA63" s="138" t="str">
        <f>IF('2a Aggregate costs'!BB54="-","-",AVERAGE('2a Aggregate costs'!BB54:BB67))</f>
        <v>-</v>
      </c>
      <c r="BB63" s="138" t="str">
        <f>IF('2a Aggregate costs'!BC54="-","-",AVERAGE('2a Aggregate costs'!BC54:BC67))</f>
        <v>-</v>
      </c>
      <c r="BC63" s="138" t="str">
        <f>IF('2a Aggregate costs'!BD54="-","-",AVERAGE('2a Aggregate costs'!BD54:BD67))</f>
        <v>-</v>
      </c>
      <c r="BD63" s="138" t="str">
        <f>IF('2a Aggregate costs'!BE54="-","-",AVERAGE('2a Aggregate costs'!BE54:BE67))</f>
        <v>-</v>
      </c>
      <c r="BE63" s="138" t="str">
        <f>IF('2a Aggregate costs'!BF54="-","-",AVERAGE('2a Aggregate costs'!BF54:BF67))</f>
        <v>-</v>
      </c>
    </row>
    <row r="64" spans="1:57">
      <c r="A64" s="14"/>
      <c r="B64" s="355"/>
      <c r="C64" s="145" t="s">
        <v>275</v>
      </c>
      <c r="D64" s="223" t="s">
        <v>269</v>
      </c>
      <c r="E64" s="334"/>
      <c r="F64" s="28"/>
      <c r="G64" s="138">
        <f>IF('2a Aggregate costs'!H92="-","-",AVERAGE('2a Aggregate costs'!H92:H105))</f>
        <v>0</v>
      </c>
      <c r="H64" s="138">
        <f>IF('2a Aggregate costs'!I92="-","-",AVERAGE('2a Aggregate costs'!I92:I105))</f>
        <v>0</v>
      </c>
      <c r="I64" s="138">
        <f>IF('2a Aggregate costs'!J92="-","-",AVERAGE('2a Aggregate costs'!J92:J105))</f>
        <v>0</v>
      </c>
      <c r="J64" s="138">
        <f>IF('2a Aggregate costs'!K92="-","-",AVERAGE('2a Aggregate costs'!K92:K105))</f>
        <v>0</v>
      </c>
      <c r="K64" s="138">
        <f>IF('2a Aggregate costs'!L92="-","-",AVERAGE('2a Aggregate costs'!L92:L105))</f>
        <v>0</v>
      </c>
      <c r="L64" s="138">
        <f>IF('2a Aggregate costs'!M92="-","-",AVERAGE('2a Aggregate costs'!M92:M105))</f>
        <v>0</v>
      </c>
      <c r="M64" s="138">
        <f>IF('2a Aggregate costs'!N92="-","-",AVERAGE('2a Aggregate costs'!N92:N105))</f>
        <v>0</v>
      </c>
      <c r="N64" s="138">
        <f>IF('2a Aggregate costs'!O92="-","-",AVERAGE('2a Aggregate costs'!O92:O105))</f>
        <v>0</v>
      </c>
      <c r="O64" s="28"/>
      <c r="P64" s="138">
        <f>IF('2a Aggregate costs'!Q92="-","-",AVERAGE('2a Aggregate costs'!Q92:Q105))</f>
        <v>0</v>
      </c>
      <c r="Q64" s="138">
        <f>IF('2a Aggregate costs'!R92="-","-",AVERAGE('2a Aggregate costs'!R92:R105))</f>
        <v>0</v>
      </c>
      <c r="R64" s="138">
        <f>IF('2a Aggregate costs'!S92="-","-",AVERAGE('2a Aggregate costs'!S92:S105))</f>
        <v>0</v>
      </c>
      <c r="S64" s="138">
        <f>IF('2a Aggregate costs'!T92="-","-",AVERAGE('2a Aggregate costs'!T92:T105))</f>
        <v>0</v>
      </c>
      <c r="T64" s="138">
        <f>IF('2a Aggregate costs'!U92="-","-",AVERAGE('2a Aggregate costs'!U92:U105))</f>
        <v>0</v>
      </c>
      <c r="U64" s="138">
        <f>IF('2a Aggregate costs'!V92="-","-",AVERAGE('2a Aggregate costs'!V92:V105))</f>
        <v>0</v>
      </c>
      <c r="V64" s="138">
        <f>IF('2a Aggregate costs'!W92="-","-",AVERAGE('2a Aggregate costs'!W92:W105))</f>
        <v>0</v>
      </c>
      <c r="W64" s="138">
        <f>IF('2a Aggregate costs'!X92="-","-",AVERAGE('2a Aggregate costs'!X92:X105))</f>
        <v>0</v>
      </c>
      <c r="X64" s="28"/>
      <c r="Y64" s="138">
        <f>IF('2a Aggregate costs'!Z92="-","-",AVERAGE('2a Aggregate costs'!Z92:Z105))</f>
        <v>0</v>
      </c>
      <c r="Z64" s="138">
        <f>IF('2a Aggregate costs'!AA92="-","-",AVERAGE('2a Aggregate costs'!AA92:AA105))</f>
        <v>0</v>
      </c>
      <c r="AA64" s="138">
        <f>IF('2a Aggregate costs'!AB92="-","-",AVERAGE('2a Aggregate costs'!AB92:AB105))</f>
        <v>0</v>
      </c>
      <c r="AB64" s="138">
        <f>IF('2a Aggregate costs'!AC92="-","-",AVERAGE('2a Aggregate costs'!AC92:AC105))</f>
        <v>0</v>
      </c>
      <c r="AC64" s="138">
        <f>IF('2a Aggregate costs'!AD92="-","-",AVERAGE('2a Aggregate costs'!AD92:AD105))</f>
        <v>0</v>
      </c>
      <c r="AD64" s="138">
        <f>IF('2a Aggregate costs'!AE92="-","-",AVERAGE('2a Aggregate costs'!AE92:AE105))</f>
        <v>0</v>
      </c>
      <c r="AE64" s="138">
        <f>IF('2a Aggregate costs'!AF92="-","-",AVERAGE('2a Aggregate costs'!AF92:AF105))</f>
        <v>0</v>
      </c>
      <c r="AF64" s="138">
        <f>IF('2a Aggregate costs'!AG92="-","-",AVERAGE('2a Aggregate costs'!AG92:AG105))</f>
        <v>0</v>
      </c>
      <c r="AG64" s="138">
        <f>IF('2a Aggregate costs'!AH92="-","-",AVERAGE('2a Aggregate costs'!AH92:AH105))</f>
        <v>0</v>
      </c>
      <c r="AH64" s="138">
        <f>IF('2a Aggregate costs'!AI92="-","-",AVERAGE('2a Aggregate costs'!AI92:AI105))</f>
        <v>0</v>
      </c>
      <c r="AI64" s="138">
        <f>IF('2a Aggregate costs'!AJ92="-","-",AVERAGE('2a Aggregate costs'!AJ92:AJ105))</f>
        <v>1.031106899568909</v>
      </c>
      <c r="AJ64" s="138">
        <f>IF('2a Aggregate costs'!AK92="-","-",AVERAGE('2a Aggregate costs'!AK92:AK105))</f>
        <v>1.031106899568909</v>
      </c>
      <c r="AK64" s="138">
        <f>IF('2a Aggregate costs'!AL92="-","-",AVERAGE('2a Aggregate costs'!AL92:AL105))</f>
        <v>1.0254497785905599</v>
      </c>
      <c r="AL64" s="138" t="str">
        <f>IF('2a Aggregate costs'!AM92="-","-",AVERAGE('2a Aggregate costs'!AM92:AM105))</f>
        <v>-</v>
      </c>
      <c r="AM64" s="138" t="str">
        <f>IF('2a Aggregate costs'!AN92="-","-",AVERAGE('2a Aggregate costs'!AN92:AN105))</f>
        <v>-</v>
      </c>
      <c r="AN64" s="138" t="str">
        <f>IF('2a Aggregate costs'!AO92="-","-",AVERAGE('2a Aggregate costs'!AO92:AO105))</f>
        <v>-</v>
      </c>
      <c r="AO64" s="138" t="str">
        <f>IF('2a Aggregate costs'!AP92="-","-",AVERAGE('2a Aggregate costs'!AP92:AP105))</f>
        <v>-</v>
      </c>
      <c r="AP64" s="138" t="str">
        <f>IF('2a Aggregate costs'!AQ92="-","-",AVERAGE('2a Aggregate costs'!AQ92:AQ105))</f>
        <v>-</v>
      </c>
      <c r="AQ64" s="138" t="str">
        <f>IF('2a Aggregate costs'!AR92="-","-",AVERAGE('2a Aggregate costs'!AR92:AR105))</f>
        <v>-</v>
      </c>
      <c r="AR64" s="138" t="str">
        <f>IF('2a Aggregate costs'!AS92="-","-",AVERAGE('2a Aggregate costs'!AS92:AS105))</f>
        <v>-</v>
      </c>
      <c r="AS64" s="138" t="str">
        <f>IF('2a Aggregate costs'!AT92="-","-",AVERAGE('2a Aggregate costs'!AT92:AT105))</f>
        <v>-</v>
      </c>
      <c r="AT64" s="138" t="str">
        <f>IF('2a Aggregate costs'!AU92="-","-",AVERAGE('2a Aggregate costs'!AU92:AU105))</f>
        <v>-</v>
      </c>
      <c r="AU64" s="138" t="str">
        <f>IF('2a Aggregate costs'!AV92="-","-",AVERAGE('2a Aggregate costs'!AV92:AV105))</f>
        <v>-</v>
      </c>
      <c r="AV64" s="138" t="str">
        <f>IF('2a Aggregate costs'!AW92="-","-",AVERAGE('2a Aggregate costs'!AW92:AW105))</f>
        <v>-</v>
      </c>
      <c r="AW64" s="138" t="str">
        <f>IF('2a Aggregate costs'!AX92="-","-",AVERAGE('2a Aggregate costs'!AX92:AX105))</f>
        <v>-</v>
      </c>
      <c r="AX64" s="138" t="str">
        <f>IF('2a Aggregate costs'!AY92="-","-",AVERAGE('2a Aggregate costs'!AY92:AY105))</f>
        <v>-</v>
      </c>
      <c r="AY64" s="138" t="str">
        <f>IF('2a Aggregate costs'!AZ92="-","-",AVERAGE('2a Aggregate costs'!AZ92:AZ105))</f>
        <v>-</v>
      </c>
      <c r="AZ64" s="138" t="str">
        <f>IF('2a Aggregate costs'!BA92="-","-",AVERAGE('2a Aggregate costs'!BA92:BA105))</f>
        <v>-</v>
      </c>
      <c r="BA64" s="138" t="str">
        <f>IF('2a Aggregate costs'!BB92="-","-",AVERAGE('2a Aggregate costs'!BB92:BB105))</f>
        <v>-</v>
      </c>
      <c r="BB64" s="138" t="str">
        <f>IF('2a Aggregate costs'!BC92="-","-",AVERAGE('2a Aggregate costs'!BC92:BC105))</f>
        <v>-</v>
      </c>
      <c r="BC64" s="138" t="str">
        <f>IF('2a Aggregate costs'!BD92="-","-",AVERAGE('2a Aggregate costs'!BD92:BD105))</f>
        <v>-</v>
      </c>
      <c r="BD64" s="138" t="str">
        <f>IF('2a Aggregate costs'!BE92="-","-",AVERAGE('2a Aggregate costs'!BE92:BE105))</f>
        <v>-</v>
      </c>
      <c r="BE64" s="138" t="str">
        <f>IF('2a Aggregate costs'!BF92="-","-",AVERAGE('2a Aggregate costs'!BF92:BF105))</f>
        <v>-</v>
      </c>
    </row>
    <row r="65" spans="1:57">
      <c r="A65" s="14"/>
      <c r="B65" s="333" t="s">
        <v>260</v>
      </c>
      <c r="C65" s="145" t="s">
        <v>271</v>
      </c>
      <c r="D65" s="223" t="s">
        <v>269</v>
      </c>
      <c r="E65" s="334"/>
      <c r="F65" s="28"/>
      <c r="G65" s="138">
        <f>'2a Aggregate costs'!H27</f>
        <v>1.2807925205600019</v>
      </c>
      <c r="H65" s="138">
        <f>'2a Aggregate costs'!I27</f>
        <v>1.2807925205600019</v>
      </c>
      <c r="I65" s="138">
        <f>'2a Aggregate costs'!J27</f>
        <v>1.335659353563418</v>
      </c>
      <c r="J65" s="138">
        <f>'2a Aggregate costs'!K27</f>
        <v>1.3237809601028736</v>
      </c>
      <c r="K65" s="138">
        <f>'2a Aggregate costs'!L27</f>
        <v>1.0338995283355803</v>
      </c>
      <c r="L65" s="138">
        <f>'2a Aggregate costs'!M27</f>
        <v>1.0338995283355803</v>
      </c>
      <c r="M65" s="138">
        <f>'2a Aggregate costs'!N27</f>
        <v>1.1449392746201887</v>
      </c>
      <c r="N65" s="138">
        <f>'2a Aggregate costs'!O27</f>
        <v>1.1446873714788544</v>
      </c>
      <c r="O65" s="28"/>
      <c r="P65" s="138">
        <f>'2a Aggregate costs'!Q27</f>
        <v>1.1446873714788544</v>
      </c>
      <c r="Q65" s="138">
        <f>'2a Aggregate costs'!R27</f>
        <v>1.1852279541409441</v>
      </c>
      <c r="R65" s="138">
        <f>'2a Aggregate costs'!S27</f>
        <v>1.2188247882877752</v>
      </c>
      <c r="S65" s="138">
        <f>'2a Aggregate costs'!T27</f>
        <v>1.4914429930722879</v>
      </c>
      <c r="T65" s="138">
        <f>'2a Aggregate costs'!U27</f>
        <v>1.4265065757514408</v>
      </c>
      <c r="U65" s="138">
        <f>'2a Aggregate costs'!V27</f>
        <v>1.4044621556312693</v>
      </c>
      <c r="V65" s="138">
        <f>'2a Aggregate costs'!W27</f>
        <v>1.406307692740828</v>
      </c>
      <c r="W65" s="138">
        <f>'2a Aggregate costs'!X27</f>
        <v>1.7539761922050034</v>
      </c>
      <c r="X65" s="28"/>
      <c r="Y65" s="138">
        <f>'2a Aggregate costs'!Z27</f>
        <v>1.7360420655827042</v>
      </c>
      <c r="Z65" s="138">
        <f>'2a Aggregate costs'!AA27</f>
        <v>1.7360420655827042</v>
      </c>
      <c r="AA65" s="138">
        <f>'2a Aggregate costs'!AB27</f>
        <v>1.933978746453737</v>
      </c>
      <c r="AB65" s="138">
        <f>'2a Aggregate costs'!AC27</f>
        <v>1.933978746453737</v>
      </c>
      <c r="AC65" s="138">
        <f>'2a Aggregate costs'!AD27</f>
        <v>1.9338008914989997</v>
      </c>
      <c r="AD65" s="138">
        <f>'2a Aggregate costs'!AE27</f>
        <v>1.9338008914989997</v>
      </c>
      <c r="AE65" s="138">
        <f>'2a Aggregate costs'!AF27</f>
        <v>2.9941074517373605</v>
      </c>
      <c r="AF65" s="138">
        <f>'2a Aggregate costs'!AG27</f>
        <v>2.9941074517373605</v>
      </c>
      <c r="AG65" s="138">
        <f>'2a Aggregate costs'!AH27</f>
        <v>2.989702112626663</v>
      </c>
      <c r="AH65" s="138">
        <f>'2a Aggregate costs'!AI27</f>
        <v>2.989702112626663</v>
      </c>
      <c r="AI65" s="138">
        <f>'2a Aggregate costs'!AJ27</f>
        <v>3.0884931685270325</v>
      </c>
      <c r="AJ65" s="138">
        <f>'2a Aggregate costs'!AK27</f>
        <v>3.0884931685270325</v>
      </c>
      <c r="AK65" s="138">
        <f>'2a Aggregate costs'!AL27</f>
        <v>3.147649504906135</v>
      </c>
      <c r="AL65" s="138"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c r="A66" s="14"/>
      <c r="B66" s="334"/>
      <c r="C66" s="145" t="s">
        <v>272</v>
      </c>
      <c r="D66" s="223" t="s">
        <v>273</v>
      </c>
      <c r="E66" s="334"/>
      <c r="F66" s="28"/>
      <c r="G66" s="138">
        <f>'2a Aggregate costs'!H28</f>
        <v>6.5567588596821027</v>
      </c>
      <c r="H66" s="138">
        <f>'2a Aggregate costs'!I28</f>
        <v>6.5567588596821027</v>
      </c>
      <c r="I66" s="138">
        <f>'2a Aggregate costs'!J28</f>
        <v>6.6197359495950758</v>
      </c>
      <c r="J66" s="138">
        <f>'2a Aggregate costs'!K28</f>
        <v>6.6197359495950758</v>
      </c>
      <c r="K66" s="138">
        <f>'2a Aggregate costs'!L28</f>
        <v>6.6995028867368616</v>
      </c>
      <c r="L66" s="138">
        <f>'2a Aggregate costs'!M28</f>
        <v>6.6995028867368616</v>
      </c>
      <c r="M66" s="138">
        <f>'2a Aggregate costs'!N28</f>
        <v>7.1131218301273513</v>
      </c>
      <c r="N66" s="138">
        <f>'2a Aggregate costs'!O28</f>
        <v>7.1131218301273513</v>
      </c>
      <c r="O66" s="28"/>
      <c r="P66" s="138">
        <f>'2a Aggregate costs'!Q28</f>
        <v>7.1131218301273513</v>
      </c>
      <c r="Q66" s="138">
        <f>'2a Aggregate costs'!R28</f>
        <v>7.2804579515147188</v>
      </c>
      <c r="R66" s="138">
        <f>'2a Aggregate costs'!S28</f>
        <v>7.1935840895118579</v>
      </c>
      <c r="S66" s="138">
        <f>'2a Aggregate costs'!T28</f>
        <v>7.3593999937099728</v>
      </c>
      <c r="T66" s="138">
        <f>'2a Aggregate costs'!U28</f>
        <v>7.0492243060839304</v>
      </c>
      <c r="U66" s="138">
        <f>'2a Aggregate costs'!V28</f>
        <v>7.1089669218364691</v>
      </c>
      <c r="V66" s="138">
        <f>'2a Aggregate costs'!W28</f>
        <v>6.9829560851947949</v>
      </c>
      <c r="W66" s="138">
        <f>'2a Aggregate costs'!X28</f>
        <v>9.6262235975887975</v>
      </c>
      <c r="X66" s="28"/>
      <c r="Y66" s="138">
        <f>'2a Aggregate costs'!Z28</f>
        <v>9.9504863797742438</v>
      </c>
      <c r="Z66" s="138">
        <f>'2a Aggregate costs'!AA28</f>
        <v>9.9504863797742438</v>
      </c>
      <c r="AA66" s="138">
        <f>'2a Aggregate costs'!AB28</f>
        <v>10.298637820906499</v>
      </c>
      <c r="AB66" s="138">
        <f>'2a Aggregate costs'!AC28</f>
        <v>10.298637820906499</v>
      </c>
      <c r="AC66" s="138">
        <f>'2a Aggregate costs'!AD28</f>
        <v>10.298637820906499</v>
      </c>
      <c r="AD66" s="138">
        <f>'2a Aggregate costs'!AE28</f>
        <v>10.298637820906499</v>
      </c>
      <c r="AE66" s="138">
        <f>'2a Aggregate costs'!AF28</f>
        <v>10.909265371253545</v>
      </c>
      <c r="AF66" s="138">
        <f>'2a Aggregate costs'!AG28</f>
        <v>10.909265371253545</v>
      </c>
      <c r="AG66" s="138">
        <f>'2a Aggregate costs'!AH28</f>
        <v>10.909265371253545</v>
      </c>
      <c r="AH66" s="138">
        <f>'2a Aggregate costs'!AI28</f>
        <v>10.909265371253545</v>
      </c>
      <c r="AI66" s="138">
        <f>'2a Aggregate costs'!AJ28</f>
        <v>10.979819636605352</v>
      </c>
      <c r="AJ66" s="138">
        <f>'2a Aggregate costs'!AK28</f>
        <v>10.979819636605352</v>
      </c>
      <c r="AK66" s="138">
        <f>'2a Aggregate costs'!AL28</f>
        <v>19.505362726406553</v>
      </c>
      <c r="AL66" s="138" t="str">
        <f>'2a Aggregate costs'!AM28</f>
        <v/>
      </c>
      <c r="AM66" s="138" t="str">
        <f>'2a Aggregate costs'!AN28</f>
        <v/>
      </c>
      <c r="AN66" s="138" t="str">
        <f>'2a Aggregate costs'!AO28</f>
        <v/>
      </c>
      <c r="AO66" s="138" t="str">
        <f>'2a Aggregate costs'!AP28</f>
        <v/>
      </c>
      <c r="AP66" s="138" t="str">
        <f>'2a Aggregate costs'!AQ28</f>
        <v/>
      </c>
      <c r="AQ66" s="138" t="str">
        <f>'2a Aggregate costs'!AR28</f>
        <v/>
      </c>
      <c r="AR66" s="138" t="str">
        <f>'2a Aggregate costs'!AS28</f>
        <v/>
      </c>
      <c r="AS66" s="138" t="str">
        <f>'2a Aggregate costs'!AT28</f>
        <v/>
      </c>
      <c r="AT66" s="138" t="str">
        <f>'2a Aggregate costs'!AU28</f>
        <v/>
      </c>
      <c r="AU66" s="138" t="str">
        <f>'2a Aggregate costs'!AV28</f>
        <v/>
      </c>
      <c r="AV66" s="138" t="str">
        <f>'2a Aggregate costs'!AW28</f>
        <v/>
      </c>
      <c r="AW66" s="138" t="str">
        <f>'2a Aggregate costs'!AX28</f>
        <v/>
      </c>
      <c r="AX66" s="138" t="str">
        <f>'2a Aggregate costs'!AY28</f>
        <v/>
      </c>
      <c r="AY66" s="138" t="str">
        <f>'2a Aggregate costs'!AZ28</f>
        <v/>
      </c>
      <c r="AZ66" s="138" t="str">
        <f>'2a Aggregate costs'!BA28</f>
        <v/>
      </c>
      <c r="BA66" s="138" t="str">
        <f>'2a Aggregate costs'!BB28</f>
        <v/>
      </c>
      <c r="BB66" s="138" t="str">
        <f>'2a Aggregate costs'!BC28</f>
        <v/>
      </c>
      <c r="BC66" s="138" t="str">
        <f>'2a Aggregate costs'!BD28</f>
        <v/>
      </c>
      <c r="BD66" s="138" t="str">
        <f>'2a Aggregate costs'!BE28</f>
        <v/>
      </c>
      <c r="BE66" s="138" t="str">
        <f>'2a Aggregate costs'!BF28</f>
        <v/>
      </c>
    </row>
    <row r="67" spans="1:57">
      <c r="A67" s="14"/>
      <c r="B67" s="335"/>
      <c r="C67" s="145" t="s">
        <v>276</v>
      </c>
      <c r="D67" s="223" t="s">
        <v>273</v>
      </c>
      <c r="E67" s="335"/>
      <c r="F67" s="28"/>
      <c r="G67" s="138">
        <f>'2a Aggregate costs'!H29</f>
        <v>0</v>
      </c>
      <c r="H67" s="138">
        <f>'2a Aggregate costs'!I29</f>
        <v>0</v>
      </c>
      <c r="I67" s="138">
        <f>'2a Aggregate costs'!J29</f>
        <v>0</v>
      </c>
      <c r="J67" s="138">
        <f>'2a Aggregate costs'!K29</f>
        <v>0</v>
      </c>
      <c r="K67" s="138">
        <f>'2a Aggregate costs'!L29</f>
        <v>0</v>
      </c>
      <c r="L67" s="138">
        <f>'2a Aggregate costs'!M29</f>
        <v>0</v>
      </c>
      <c r="M67" s="138">
        <f>'2a Aggregate costs'!N29</f>
        <v>0</v>
      </c>
      <c r="N67" s="138">
        <f>'2a Aggregate costs'!O29</f>
        <v>0</v>
      </c>
      <c r="O67" s="28"/>
      <c r="P67" s="138">
        <f>'2a Aggregate costs'!Q29</f>
        <v>0</v>
      </c>
      <c r="Q67" s="138">
        <f>'2a Aggregate costs'!R29</f>
        <v>0</v>
      </c>
      <c r="R67" s="138">
        <f>'2a Aggregate costs'!S29</f>
        <v>0</v>
      </c>
      <c r="S67" s="138">
        <f>'2a Aggregate costs'!T29</f>
        <v>0</v>
      </c>
      <c r="T67" s="138">
        <f>'2a Aggregate costs'!U29</f>
        <v>0</v>
      </c>
      <c r="U67" s="138">
        <f>'2a Aggregate costs'!V29</f>
        <v>0</v>
      </c>
      <c r="V67" s="138">
        <f>'2a Aggregate costs'!W29</f>
        <v>0</v>
      </c>
      <c r="W67" s="138">
        <f>'2a Aggregate costs'!X29</f>
        <v>2.6928799999999997</v>
      </c>
      <c r="X67" s="28"/>
      <c r="Y67" s="138">
        <f>'2a Aggregate costs'!Z29</f>
        <v>2.6928799999999997</v>
      </c>
      <c r="Z67" s="138">
        <f>'2a Aggregate costs'!AA29</f>
        <v>2.6928799999999997</v>
      </c>
      <c r="AA67" s="138">
        <f>'2a Aggregate costs'!AB29</f>
        <v>0.44530000000000003</v>
      </c>
      <c r="AB67" s="138">
        <f>'2a Aggregate costs'!AC29</f>
        <v>0.44530000000000003</v>
      </c>
      <c r="AC67" s="138">
        <f>'2a Aggregate costs'!AD29</f>
        <v>0.44530000000000003</v>
      </c>
      <c r="AD67" s="138">
        <f>'2a Aggregate costs'!AE29</f>
        <v>0.44530000000000003</v>
      </c>
      <c r="AE67" s="138">
        <f>'2a Aggregate costs'!AF29</f>
        <v>0.38324999999999998</v>
      </c>
      <c r="AF67" s="138">
        <f>'2a Aggregate costs'!AG29</f>
        <v>0.38324999999999998</v>
      </c>
      <c r="AG67" s="138">
        <f>'2a Aggregate costs'!AH29</f>
        <v>0.38324999999999998</v>
      </c>
      <c r="AH67" s="138">
        <f>'2a Aggregate costs'!AI29</f>
        <v>0.38324999999999998</v>
      </c>
      <c r="AI67" s="138">
        <f>'2a Aggregate costs'!AJ29</f>
        <v>2.9966499999999998</v>
      </c>
      <c r="AJ67" s="138">
        <f>'2a Aggregate costs'!AK29</f>
        <v>2.9966499999999998</v>
      </c>
      <c r="AK67" s="138">
        <f>'2a Aggregate costs'!AL29</f>
        <v>2.9966499999999998</v>
      </c>
      <c r="AL67" s="138" t="str">
        <f>'2a Aggregate costs'!AM29</f>
        <v>-</v>
      </c>
      <c r="AM67" s="138" t="str">
        <f>'2a Aggregate costs'!AN29</f>
        <v>-</v>
      </c>
      <c r="AN67" s="138" t="str">
        <f>'2a Aggregate costs'!AO29</f>
        <v>-</v>
      </c>
      <c r="AO67" s="138" t="str">
        <f>'2a Aggregate costs'!AP29</f>
        <v>-</v>
      </c>
      <c r="AP67" s="138" t="str">
        <f>'2a Aggregate costs'!AQ29</f>
        <v>-</v>
      </c>
      <c r="AQ67" s="138" t="str">
        <f>'2a Aggregate costs'!AR29</f>
        <v>-</v>
      </c>
      <c r="AR67" s="138" t="str">
        <f>'2a Aggregate costs'!AS29</f>
        <v>-</v>
      </c>
      <c r="AS67" s="138" t="str">
        <f>'2a Aggregate costs'!AT29</f>
        <v>-</v>
      </c>
      <c r="AT67" s="138" t="str">
        <f>'2a Aggregate costs'!AU29</f>
        <v>-</v>
      </c>
      <c r="AU67" s="138" t="str">
        <f>'2a Aggregate costs'!AV29</f>
        <v>-</v>
      </c>
      <c r="AV67" s="138" t="str">
        <f>'2a Aggregate costs'!AW29</f>
        <v>-</v>
      </c>
      <c r="AW67" s="138" t="str">
        <f>'2a Aggregate costs'!AX29</f>
        <v>-</v>
      </c>
      <c r="AX67" s="138" t="str">
        <f>'2a Aggregate costs'!AY29</f>
        <v>-</v>
      </c>
      <c r="AY67" s="138" t="str">
        <f>'2a Aggregate costs'!AZ29</f>
        <v>-</v>
      </c>
      <c r="AZ67" s="138" t="str">
        <f>'2a Aggregate costs'!BA29</f>
        <v>-</v>
      </c>
      <c r="BA67" s="138" t="str">
        <f>'2a Aggregate costs'!BB29</f>
        <v>-</v>
      </c>
      <c r="BB67" s="138" t="str">
        <f>'2a Aggregate costs'!BC29</f>
        <v>-</v>
      </c>
      <c r="BC67" s="138" t="str">
        <f>'2a Aggregate costs'!BD29</f>
        <v>-</v>
      </c>
      <c r="BD67" s="138" t="str">
        <f>'2a Aggregate costs'!BE29</f>
        <v>-</v>
      </c>
      <c r="BE67" s="138" t="str">
        <f>'2a Aggregate costs'!BF29</f>
        <v>-</v>
      </c>
    </row>
    <row r="68" spans="1:57" s="14" customFormat="1"/>
    <row r="69" spans="1:57">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57" s="85" customFormat="1">
      <c r="B70" s="86" t="s">
        <v>277</v>
      </c>
    </row>
    <row r="71" spans="1:57" s="14" customFormat="1">
      <c r="B71" s="83"/>
    </row>
    <row r="72" spans="1:57" s="14" customFormat="1"/>
    <row r="73" spans="1:57" s="14" customFormat="1" ht="27">
      <c r="B73" s="225" t="s">
        <v>103</v>
      </c>
      <c r="C73" s="144" t="s">
        <v>262</v>
      </c>
      <c r="D73" s="222" t="s">
        <v>105</v>
      </c>
      <c r="E73" s="127" t="s">
        <v>278</v>
      </c>
      <c r="F73" s="28"/>
      <c r="G73" s="128" t="s">
        <v>226</v>
      </c>
      <c r="H73" s="128" t="s">
        <v>227</v>
      </c>
      <c r="I73" s="128" t="s">
        <v>228</v>
      </c>
    </row>
    <row r="74" spans="1:57" s="14" customFormat="1">
      <c r="B74" s="339" t="s">
        <v>243</v>
      </c>
      <c r="C74" s="145" t="s">
        <v>268</v>
      </c>
      <c r="D74" s="333" t="s">
        <v>245</v>
      </c>
      <c r="E74" s="336"/>
      <c r="F74" s="28"/>
      <c r="G74" s="106">
        <f>'3a Demand'!$C$9*((G53*'3a Demand'!$C$17)+(H53*'3a Demand'!$D$17))</f>
        <v>39.856246279654741</v>
      </c>
      <c r="H74" s="106">
        <f>'3a Demand'!$C$9*((I53*'3a Demand'!$C$17)+(J53*'3a Demand'!$D$17))</f>
        <v>48.299415355155737</v>
      </c>
      <c r="I74" s="106">
        <f>'3a Demand'!$C$9*((K53*'3a Demand'!$C$17)+(L53*'3a Demand'!$D$17))</f>
        <v>57.788612295619139</v>
      </c>
    </row>
    <row r="75" spans="1:57" s="14" customFormat="1">
      <c r="B75" s="339"/>
      <c r="C75" s="145" t="s">
        <v>270</v>
      </c>
      <c r="D75" s="334"/>
      <c r="E75" s="336"/>
      <c r="F75" s="28"/>
      <c r="G75" s="106">
        <f>'3a Demand'!$C$9*((G54*'3a Demand'!$C$17)+(H54*'3a Demand'!$D$17))</f>
        <v>9.6192301857649181</v>
      </c>
      <c r="H75" s="106">
        <f>'3a Demand'!$C$9*((I54*'3a Demand'!$C$17)+(J54*'3a Demand'!$D$17))</f>
        <v>16.035436811816385</v>
      </c>
      <c r="I75" s="106">
        <f>'3a Demand'!$C$9*((K54*'3a Demand'!$C$17)+(L54*'3a Demand'!$D$17))</f>
        <v>14.38921237332776</v>
      </c>
      <c r="AI75" s="76"/>
    </row>
    <row r="76" spans="1:57" s="14" customFormat="1">
      <c r="B76" s="339"/>
      <c r="C76" s="145" t="s">
        <v>271</v>
      </c>
      <c r="D76" s="334"/>
      <c r="E76" s="336"/>
      <c r="F76" s="28"/>
      <c r="G76" s="106">
        <f>'3a Demand'!$C$9*((G55*'3a Demand'!$C$17)+(H55*'3a Demand'!$D$17))</f>
        <v>11.781999033565574</v>
      </c>
      <c r="H76" s="106">
        <f>'3a Demand'!$C$9*((I55*'3a Demand'!$C$17)+(J55*'3a Demand'!$D$17))</f>
        <v>11.845584599499011</v>
      </c>
      <c r="I76" s="106">
        <f>'3a Demand'!$C$9*((K55*'3a Demand'!$C$17)+(L55*'3a Demand'!$D$17))</f>
        <v>9.4283615533623824</v>
      </c>
    </row>
    <row r="77" spans="1:57" s="14" customFormat="1">
      <c r="B77" s="339"/>
      <c r="C77" s="145" t="s">
        <v>272</v>
      </c>
      <c r="D77" s="334"/>
      <c r="E77" s="336"/>
      <c r="F77" s="28"/>
      <c r="G77" s="106">
        <f>((G56*'3a Demand'!$C$17)+(H56*'3a Demand'!$D$17))</f>
        <v>6.5567588596821036</v>
      </c>
      <c r="H77" s="106">
        <f>((I56*'3a Demand'!$C$17)+(J56*'3a Demand'!$D$17))</f>
        <v>6.6197359495950767</v>
      </c>
      <c r="I77" s="106">
        <f>((K56*'3a Demand'!$C$17)+(L56*'3a Demand'!$D$17))</f>
        <v>6.6995028867368625</v>
      </c>
    </row>
    <row r="78" spans="1:57" s="14" customFormat="1">
      <c r="B78" s="339"/>
      <c r="C78" s="145" t="s">
        <v>279</v>
      </c>
      <c r="D78" s="334"/>
      <c r="E78" s="336"/>
      <c r="F78" s="28"/>
      <c r="G78" s="106">
        <f>'3a Demand'!$C$9*((G57*'3a Demand'!$C$17)+(H57*'3a Demand'!$D$17))</f>
        <v>0.73069317557103552</v>
      </c>
      <c r="H78" s="106">
        <f>'3a Demand'!$C$9*((I57*'3a Demand'!$C$17)+(J57*'3a Demand'!$D$17))</f>
        <v>0.76126450113577537</v>
      </c>
      <c r="I78" s="106">
        <f>'3a Demand'!$C$9*((K57*'3a Demand'!$C$17)+(L57*'3a Demand'!$D$17))</f>
        <v>0.78096913824533987</v>
      </c>
      <c r="AJ78" s="76"/>
      <c r="AK78" s="76"/>
    </row>
    <row r="79" spans="1:57" s="14" customFormat="1">
      <c r="B79" s="339"/>
      <c r="C79" s="146" t="s">
        <v>280</v>
      </c>
      <c r="D79" s="334"/>
      <c r="E79" s="336"/>
      <c r="F79" s="28"/>
      <c r="G79" s="126">
        <f>(AVERAGE(G15:G28)*'3a Demand'!C17)+(AVERAGE(H15:H28)*'3a Demand'!D17)</f>
        <v>68.544927534238354</v>
      </c>
      <c r="H79" s="126">
        <f>(AVERAGE(I15:I28)*'3a Demand'!C17)+(AVERAGE(J15:J28)*'3a Demand'!D17)</f>
        <v>83.561437217201998</v>
      </c>
      <c r="I79" s="126">
        <f>(AVERAGE(K15:K28)*'3a Demand'!C17)+(AVERAGE(L15:L28)*'3a Demand'!D17)</f>
        <v>89.086658247291481</v>
      </c>
    </row>
    <row r="80" spans="1:57" s="14" customFormat="1">
      <c r="B80" s="337" t="s">
        <v>259</v>
      </c>
      <c r="C80" s="145" t="s">
        <v>268</v>
      </c>
      <c r="D80" s="334"/>
      <c r="E80" s="336"/>
      <c r="F80" s="28"/>
      <c r="G80" s="106">
        <f>'3a Demand'!$C$10*((G59*'3a Demand'!$C$18)+(H59*'3a Demand'!$D$18))</f>
        <v>53.998364769631209</v>
      </c>
      <c r="H80" s="106">
        <f>'3a Demand'!$C$10*((I59*'3a Demand'!$C$18)+(J59*'3a Demand'!$D$18))</f>
        <v>65.437736574754297</v>
      </c>
      <c r="I80" s="106">
        <f>'3a Demand'!$C$10*((K59*'3a Demand'!$C$18)+(L59*'3a Demand'!$D$18))</f>
        <v>78.294515797066808</v>
      </c>
    </row>
    <row r="81" spans="2:9" s="14" customFormat="1">
      <c r="B81" s="338"/>
      <c r="C81" s="145" t="s">
        <v>270</v>
      </c>
      <c r="D81" s="334"/>
      <c r="E81" s="336"/>
      <c r="F81" s="28"/>
      <c r="G81" s="106">
        <f>'3a Demand'!$C$10*((G60*'3a Demand'!$C$18)+(H60*'3a Demand'!$D$18))</f>
        <v>13.032505412971826</v>
      </c>
      <c r="H81" s="106">
        <f>'3a Demand'!$C$10*((I60*'3a Demand'!$C$18)+(J60*'3a Demand'!$D$18))</f>
        <v>21.7254305192351</v>
      </c>
      <c r="I81" s="106">
        <f>'3a Demand'!$C$10*((K60*'3a Demand'!$C$18)+(L60*'3a Demand'!$D$18))</f>
        <v>19.511538854455289</v>
      </c>
    </row>
    <row r="82" spans="2:9" s="14" customFormat="1">
      <c r="B82" s="338"/>
      <c r="C82" s="145" t="s">
        <v>271</v>
      </c>
      <c r="D82" s="334"/>
      <c r="E82" s="336"/>
      <c r="F82" s="28"/>
      <c r="G82" s="106">
        <f>'3a Demand'!$C$10*((G61*'3a Demand'!$C$18)+(H61*'3a Demand'!$D$18))</f>
        <v>15.962708368056587</v>
      </c>
      <c r="H82" s="106">
        <f>'3a Demand'!$C$10*((I61*'3a Demand'!$C$18)+(J61*'3a Demand'!$D$18))</f>
        <v>16.043473265485858</v>
      </c>
      <c r="I82" s="106">
        <f>'3a Demand'!$C$10*((K61*'3a Demand'!$C$18)+(L61*'3a Demand'!$D$18))</f>
        <v>12.77390920132968</v>
      </c>
    </row>
    <row r="83" spans="2:9" s="14" customFormat="1">
      <c r="B83" s="338"/>
      <c r="C83" s="145" t="s">
        <v>272</v>
      </c>
      <c r="D83" s="334"/>
      <c r="E83" s="336"/>
      <c r="F83" s="28"/>
      <c r="G83" s="106">
        <f>((G62*'3a Demand'!$C$18)+(H62*'3a Demand'!$D$18))</f>
        <v>6.5567588596821027</v>
      </c>
      <c r="H83" s="106">
        <f>((I62*'3a Demand'!$C$18)+(J62*'3a Demand'!$D$18))</f>
        <v>6.6197359495950767</v>
      </c>
      <c r="I83" s="106">
        <f>((K62*'3a Demand'!$C$18)+(L62*'3a Demand'!$D$18))</f>
        <v>6.6995028867368607</v>
      </c>
    </row>
    <row r="84" spans="2:9" s="14" customFormat="1">
      <c r="B84" s="338"/>
      <c r="C84" s="145" t="s">
        <v>279</v>
      </c>
      <c r="D84" s="334"/>
      <c r="E84" s="336"/>
      <c r="F84" s="28"/>
      <c r="G84" s="106">
        <f>'3a Demand'!$C$10*((G63*'3a Demand'!$C$18)+(H63*'3a Demand'!$D$18))</f>
        <v>0.98792297635358117</v>
      </c>
      <c r="H84" s="106">
        <f>'3a Demand'!$C$10*((I63*'3a Demand'!$C$18)+(J63*'3a Demand'!$D$18))</f>
        <v>1.0315161651082234</v>
      </c>
      <c r="I84" s="106">
        <f>'3a Demand'!$C$10*((K63*'3a Demand'!$C$18)+(L63*'3a Demand'!$D$18))</f>
        <v>1.0558090067924109</v>
      </c>
    </row>
    <row r="85" spans="2:9" s="14" customFormat="1">
      <c r="B85" s="338"/>
      <c r="C85" s="146" t="s">
        <v>280</v>
      </c>
      <c r="D85" s="334"/>
      <c r="E85" s="336"/>
      <c r="F85" s="28"/>
      <c r="G85" s="126">
        <f>(AVERAGE(G29:G42)*'3a Demand'!C18)+(AVERAGE(H29:H42)*'3a Demand'!D18)</f>
        <v>90.538260386695313</v>
      </c>
      <c r="H85" s="126">
        <f>(AVERAGE(I29:I42)*'3a Demand'!C18)+(AVERAGE(J29:J42)*'3a Demand'!D18)</f>
        <v>110.85789247417857</v>
      </c>
      <c r="I85" s="126">
        <f>(AVERAGE(K29:K42)*'3a Demand'!C18)+(AVERAGE(L29:L42)*'3a Demand'!D18)</f>
        <v>118.33527574638106</v>
      </c>
    </row>
    <row r="86" spans="2:9" s="14" customFormat="1">
      <c r="B86" s="332" t="s">
        <v>260</v>
      </c>
      <c r="C86" s="145" t="s">
        <v>271</v>
      </c>
      <c r="D86" s="334"/>
      <c r="E86" s="336"/>
      <c r="F86" s="28"/>
      <c r="G86" s="106">
        <f>'3a Demand'!$C$11*((G65*'3a Demand'!$C$19)+(H65*'3a Demand'!$D$19))</f>
        <v>15.369510236881789</v>
      </c>
      <c r="H86" s="106">
        <f>'3a Demand'!$C$11*((I65*'3a Demand'!$C$19)+(J65*'3a Demand'!$D$19))</f>
        <v>15.920595779679616</v>
      </c>
      <c r="I86" s="106">
        <f>'3a Demand'!$C$11*((K65*'3a Demand'!$C$19)+(L65*'3a Demand'!$D$19))</f>
        <v>12.406794332085205</v>
      </c>
    </row>
    <row r="87" spans="2:9" s="14" customFormat="1">
      <c r="B87" s="332"/>
      <c r="C87" s="145" t="s">
        <v>272</v>
      </c>
      <c r="D87" s="334"/>
      <c r="E87" s="336"/>
      <c r="F87" s="28"/>
      <c r="G87" s="106">
        <f>((G66*'3a Demand'!$C$19)+(H66*'3a Demand'!$D$19))</f>
        <v>6.5567588554850307</v>
      </c>
      <c r="H87" s="106">
        <f>((I66*'3a Demand'!$C$19)+(J66*'3a Demand'!$D$19))</f>
        <v>6.6197359453576921</v>
      </c>
      <c r="I87" s="106">
        <f>((K66*'3a Demand'!$C$19)+(L66*'3a Demand'!$D$19))</f>
        <v>6.6995028824484173</v>
      </c>
    </row>
    <row r="88" spans="2:9" s="14" customFormat="1">
      <c r="B88" s="332"/>
      <c r="C88" s="146" t="s">
        <v>280</v>
      </c>
      <c r="D88" s="335"/>
      <c r="E88" s="336"/>
      <c r="F88" s="28"/>
      <c r="G88" s="126">
        <f>(G43*'3a Demand'!C19)+(H43*'3a Demand'!D19)</f>
        <v>21.926269092366816</v>
      </c>
      <c r="H88" s="126">
        <f>I43*'3a Demand'!C19+J43*'3a Demand'!D19</f>
        <v>22.540331725037305</v>
      </c>
      <c r="I88" s="126">
        <f>K43*'3a Demand'!C19+L43*'3a Demand'!D19</f>
        <v>19.106297214533623</v>
      </c>
    </row>
    <row r="89" spans="2:9" s="14" customFormat="1"/>
    <row r="90" spans="2:9" s="14" customFormat="1"/>
    <row r="91" spans="2:9" s="14" customFormat="1"/>
    <row r="92" spans="2:9" s="14" customFormat="1"/>
  </sheetData>
  <mergeCells count="26">
    <mergeCell ref="B3:I3"/>
    <mergeCell ref="C9:C14"/>
    <mergeCell ref="B15:B28"/>
    <mergeCell ref="B29:B42"/>
    <mergeCell ref="D15:D43"/>
    <mergeCell ref="E15:E43"/>
    <mergeCell ref="B9:B14"/>
    <mergeCell ref="D9:D14"/>
    <mergeCell ref="E9:E10"/>
    <mergeCell ref="G9:N9"/>
    <mergeCell ref="G10:N10"/>
    <mergeCell ref="C47:C52"/>
    <mergeCell ref="D47:D52"/>
    <mergeCell ref="B65:B67"/>
    <mergeCell ref="G48:N48"/>
    <mergeCell ref="G47:N47"/>
    <mergeCell ref="B47:B52"/>
    <mergeCell ref="E47:E48"/>
    <mergeCell ref="E53:E67"/>
    <mergeCell ref="B53:B58"/>
    <mergeCell ref="B59:B64"/>
    <mergeCell ref="B86:B88"/>
    <mergeCell ref="D74:D88"/>
    <mergeCell ref="E74:E88"/>
    <mergeCell ref="B80:B85"/>
    <mergeCell ref="B74:B79"/>
  </mergeCells>
  <phoneticPr fontId="187"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106"/>
  <sheetViews>
    <sheetView zoomScaleNormal="100" workbookViewId="0"/>
  </sheetViews>
  <sheetFormatPr defaultColWidth="0" defaultRowHeight="13.5" zeroHeight="1"/>
  <cols>
    <col min="1" max="1" width="2.5" customWidth="1"/>
    <col min="2" max="2" width="25.125" customWidth="1"/>
    <col min="3" max="3" width="15" customWidth="1"/>
    <col min="4" max="4" width="11.375" customWidth="1"/>
    <col min="5" max="5" width="26" customWidth="1"/>
    <col min="6" max="6" width="23.625" customWidth="1"/>
    <col min="7" max="7" width="1.375" customWidth="1"/>
    <col min="8" max="15" width="15.625" customWidth="1"/>
    <col min="16" max="16" width="1.375" customWidth="1"/>
    <col min="17" max="24" width="15.625" customWidth="1"/>
    <col min="25" max="25" width="1.375" customWidth="1"/>
    <col min="26" max="58" width="15.625" customWidth="1"/>
    <col min="59" max="16384" width="9" hidden="1"/>
  </cols>
  <sheetData>
    <row r="1" spans="1:58" s="2" customFormat="1" ht="12.75" customHeight="1"/>
    <row r="2" spans="1:58" s="2" customFormat="1" ht="18.75" customHeight="1">
      <c r="B2" s="40" t="s">
        <v>281</v>
      </c>
      <c r="C2" s="40"/>
      <c r="D2" s="40"/>
      <c r="E2" s="40"/>
      <c r="F2" s="40"/>
      <c r="G2" s="40"/>
      <c r="H2" s="40"/>
      <c r="P2" s="40"/>
      <c r="Y2" s="40"/>
      <c r="Z2" s="40"/>
    </row>
    <row r="3" spans="1:58" s="2" customFormat="1" ht="28.5" customHeight="1">
      <c r="B3" s="356" t="s">
        <v>282</v>
      </c>
      <c r="C3" s="356"/>
      <c r="D3" s="356"/>
      <c r="E3" s="356"/>
      <c r="F3" s="356"/>
      <c r="G3" s="356"/>
      <c r="H3" s="356"/>
      <c r="I3" s="356"/>
      <c r="J3" s="356"/>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283</v>
      </c>
      <c r="C7" s="86"/>
    </row>
    <row r="8" spans="1:58" s="14" customFormat="1"/>
    <row r="9" spans="1:58">
      <c r="A9" s="14"/>
      <c r="B9" s="350" t="s">
        <v>103</v>
      </c>
      <c r="C9" s="368" t="s">
        <v>262</v>
      </c>
      <c r="D9" s="369"/>
      <c r="E9" s="343" t="s">
        <v>105</v>
      </c>
      <c r="F9" s="360"/>
      <c r="G9" s="84"/>
      <c r="H9" s="374" t="s">
        <v>106</v>
      </c>
      <c r="I9" s="375"/>
      <c r="J9" s="375"/>
      <c r="K9" s="375"/>
      <c r="L9" s="375"/>
      <c r="M9" s="375"/>
      <c r="N9" s="375"/>
      <c r="O9" s="376"/>
      <c r="P9" s="136"/>
      <c r="Q9" s="229" t="s">
        <v>107</v>
      </c>
      <c r="R9" s="230"/>
      <c r="S9" s="230"/>
      <c r="T9" s="230"/>
      <c r="U9" s="230"/>
      <c r="V9" s="230"/>
      <c r="W9" s="230"/>
      <c r="X9" s="230"/>
      <c r="Y9" s="84"/>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1"/>
    </row>
    <row r="10" spans="1:58" ht="12.75" customHeight="1">
      <c r="A10" s="14"/>
      <c r="B10" s="350"/>
      <c r="C10" s="370"/>
      <c r="D10" s="371"/>
      <c r="E10" s="343"/>
      <c r="F10" s="360"/>
      <c r="G10" s="84"/>
      <c r="H10" s="344" t="s">
        <v>108</v>
      </c>
      <c r="I10" s="345"/>
      <c r="J10" s="345"/>
      <c r="K10" s="345"/>
      <c r="L10" s="345"/>
      <c r="M10" s="345"/>
      <c r="N10" s="345"/>
      <c r="O10" s="346"/>
      <c r="P10" s="136"/>
      <c r="Q10" s="232" t="s">
        <v>109</v>
      </c>
      <c r="R10" s="233"/>
      <c r="S10" s="233"/>
      <c r="T10" s="233"/>
      <c r="U10" s="233"/>
      <c r="V10" s="233"/>
      <c r="W10" s="233"/>
      <c r="X10" s="233"/>
      <c r="Y10" s="84"/>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4"/>
    </row>
    <row r="11" spans="1:58" ht="25.5" customHeight="1">
      <c r="A11" s="14"/>
      <c r="B11" s="350"/>
      <c r="C11" s="370"/>
      <c r="D11" s="371"/>
      <c r="E11" s="343"/>
      <c r="F11" s="97" t="s">
        <v>110</v>
      </c>
      <c r="G11" s="84"/>
      <c r="H11" s="33" t="s">
        <v>111</v>
      </c>
      <c r="I11" s="33" t="s">
        <v>112</v>
      </c>
      <c r="J11" s="33" t="s">
        <v>113</v>
      </c>
      <c r="K11" s="33" t="s">
        <v>114</v>
      </c>
      <c r="L11" s="33" t="s">
        <v>115</v>
      </c>
      <c r="M11" s="34" t="s">
        <v>116</v>
      </c>
      <c r="N11" s="33" t="s">
        <v>117</v>
      </c>
      <c r="O11" s="33" t="s">
        <v>118</v>
      </c>
      <c r="P11" s="84"/>
      <c r="Q11" s="29" t="s">
        <v>119</v>
      </c>
      <c r="R11" s="29" t="s">
        <v>120</v>
      </c>
      <c r="S11" s="29" t="s">
        <v>121</v>
      </c>
      <c r="T11" s="35" t="s">
        <v>122</v>
      </c>
      <c r="U11" s="29" t="s">
        <v>123</v>
      </c>
      <c r="V11" s="29" t="s">
        <v>124</v>
      </c>
      <c r="W11" s="29" t="s">
        <v>125</v>
      </c>
      <c r="X11" s="29" t="s">
        <v>126</v>
      </c>
      <c r="Y11" s="84"/>
      <c r="Z11" s="29" t="s">
        <v>127</v>
      </c>
      <c r="AA11" s="29" t="s">
        <v>127</v>
      </c>
      <c r="AB11" s="29" t="s">
        <v>128</v>
      </c>
      <c r="AC11" s="29" t="s">
        <v>128</v>
      </c>
      <c r="AD11" s="264" t="s">
        <v>129</v>
      </c>
      <c r="AE11" s="264" t="s">
        <v>129</v>
      </c>
      <c r="AF11" s="265" t="s">
        <v>130</v>
      </c>
      <c r="AG11" s="263" t="s">
        <v>130</v>
      </c>
      <c r="AH11" s="263" t="s">
        <v>131</v>
      </c>
      <c r="AI11" s="263" t="s">
        <v>131</v>
      </c>
      <c r="AJ11" s="263" t="s">
        <v>132</v>
      </c>
      <c r="AK11" s="263" t="s">
        <v>132</v>
      </c>
      <c r="AL11" s="263" t="s">
        <v>133</v>
      </c>
      <c r="AM11" s="263" t="s">
        <v>133</v>
      </c>
      <c r="AN11" s="263" t="s">
        <v>134</v>
      </c>
      <c r="AO11" s="263" t="s">
        <v>134</v>
      </c>
      <c r="AP11" s="263" t="s">
        <v>135</v>
      </c>
      <c r="AQ11" s="263" t="s">
        <v>135</v>
      </c>
      <c r="AR11" s="263" t="s">
        <v>136</v>
      </c>
      <c r="AS11" s="263" t="s">
        <v>136</v>
      </c>
      <c r="AT11" s="263" t="s">
        <v>137</v>
      </c>
      <c r="AU11" s="263" t="s">
        <v>137</v>
      </c>
      <c r="AV11" s="263" t="s">
        <v>138</v>
      </c>
      <c r="AW11" s="263" t="s">
        <v>138</v>
      </c>
      <c r="AX11" s="263" t="s">
        <v>139</v>
      </c>
      <c r="AY11" s="263" t="s">
        <v>139</v>
      </c>
      <c r="AZ11" s="263" t="s">
        <v>140</v>
      </c>
      <c r="BA11" s="263" t="s">
        <v>140</v>
      </c>
      <c r="BB11" s="263" t="s">
        <v>141</v>
      </c>
      <c r="BC11" s="263" t="s">
        <v>141</v>
      </c>
      <c r="BD11" s="263" t="s">
        <v>142</v>
      </c>
      <c r="BE11" s="263" t="s">
        <v>142</v>
      </c>
      <c r="BF11" s="263" t="s">
        <v>143</v>
      </c>
    </row>
    <row r="12" spans="1:58" ht="25.5" customHeight="1">
      <c r="A12" s="14"/>
      <c r="B12" s="350"/>
      <c r="C12" s="370"/>
      <c r="D12" s="371"/>
      <c r="E12" s="343"/>
      <c r="F12" s="97" t="s">
        <v>110</v>
      </c>
      <c r="G12" s="84"/>
      <c r="H12" s="33" t="s">
        <v>111</v>
      </c>
      <c r="I12" s="33" t="s">
        <v>112</v>
      </c>
      <c r="J12" s="33" t="s">
        <v>113</v>
      </c>
      <c r="K12" s="33" t="s">
        <v>114</v>
      </c>
      <c r="L12" s="33" t="s">
        <v>115</v>
      </c>
      <c r="M12" s="34" t="s">
        <v>116</v>
      </c>
      <c r="N12" s="33" t="s">
        <v>117</v>
      </c>
      <c r="O12" s="33" t="s">
        <v>118</v>
      </c>
      <c r="P12" s="84"/>
      <c r="Q12" s="29" t="s">
        <v>119</v>
      </c>
      <c r="R12" s="29" t="s">
        <v>120</v>
      </c>
      <c r="S12" s="29" t="s">
        <v>121</v>
      </c>
      <c r="T12" s="35" t="s">
        <v>122</v>
      </c>
      <c r="U12" s="29" t="s">
        <v>123</v>
      </c>
      <c r="V12" s="29" t="s">
        <v>124</v>
      </c>
      <c r="W12" s="29" t="s">
        <v>125</v>
      </c>
      <c r="X12" s="29" t="s">
        <v>126</v>
      </c>
      <c r="Y12" s="84"/>
      <c r="Z12" s="29" t="s">
        <v>127</v>
      </c>
      <c r="AA12" s="29" t="s">
        <v>144</v>
      </c>
      <c r="AB12" s="29" t="s">
        <v>128</v>
      </c>
      <c r="AC12" s="29" t="s">
        <v>145</v>
      </c>
      <c r="AD12" s="29" t="s">
        <v>146</v>
      </c>
      <c r="AE12" s="29" t="s">
        <v>147</v>
      </c>
      <c r="AF12" s="29" t="s">
        <v>148</v>
      </c>
      <c r="AG12" s="29" t="s">
        <v>149</v>
      </c>
      <c r="AH12" s="29" t="s">
        <v>150</v>
      </c>
      <c r="AI12" s="29" t="s">
        <v>151</v>
      </c>
      <c r="AJ12" s="29" t="s">
        <v>152</v>
      </c>
      <c r="AK12" s="29" t="s">
        <v>153</v>
      </c>
      <c r="AL12" s="29" t="s">
        <v>154</v>
      </c>
      <c r="AM12" s="29" t="s">
        <v>155</v>
      </c>
      <c r="AN12" s="29" t="s">
        <v>156</v>
      </c>
      <c r="AO12" s="29" t="s">
        <v>157</v>
      </c>
      <c r="AP12" s="29" t="s">
        <v>158</v>
      </c>
      <c r="AQ12" s="29" t="s">
        <v>159</v>
      </c>
      <c r="AR12" s="29" t="s">
        <v>160</v>
      </c>
      <c r="AS12" s="29" t="s">
        <v>161</v>
      </c>
      <c r="AT12" s="29" t="s">
        <v>162</v>
      </c>
      <c r="AU12" s="29" t="s">
        <v>163</v>
      </c>
      <c r="AV12" s="29" t="s">
        <v>164</v>
      </c>
      <c r="AW12" s="29" t="s">
        <v>165</v>
      </c>
      <c r="AX12" s="29" t="s">
        <v>166</v>
      </c>
      <c r="AY12" s="29" t="s">
        <v>167</v>
      </c>
      <c r="AZ12" s="29" t="s">
        <v>168</v>
      </c>
      <c r="BA12" s="29" t="s">
        <v>169</v>
      </c>
      <c r="BB12" s="29" t="s">
        <v>170</v>
      </c>
      <c r="BC12" s="29" t="s">
        <v>171</v>
      </c>
      <c r="BD12" s="29" t="s">
        <v>172</v>
      </c>
      <c r="BE12" s="29" t="s">
        <v>173</v>
      </c>
      <c r="BF12" s="29" t="s">
        <v>174</v>
      </c>
    </row>
    <row r="13" spans="1:58" ht="12.75" customHeight="1">
      <c r="A13" s="14"/>
      <c r="B13" s="350"/>
      <c r="C13" s="370"/>
      <c r="D13" s="371"/>
      <c r="E13" s="343"/>
      <c r="F13" s="97" t="s">
        <v>175</v>
      </c>
      <c r="G13" s="84"/>
      <c r="H13" s="31" t="s">
        <v>176</v>
      </c>
      <c r="I13" s="31" t="s">
        <v>177</v>
      </c>
      <c r="J13" s="31" t="s">
        <v>178</v>
      </c>
      <c r="K13" s="31" t="s">
        <v>179</v>
      </c>
      <c r="L13" s="31" t="s">
        <v>180</v>
      </c>
      <c r="M13" s="32" t="s">
        <v>181</v>
      </c>
      <c r="N13" s="31" t="s">
        <v>182</v>
      </c>
      <c r="O13" s="31" t="s">
        <v>183</v>
      </c>
      <c r="P13" s="84"/>
      <c r="Q13" s="31" t="s">
        <v>184</v>
      </c>
      <c r="R13" s="31" t="s">
        <v>185</v>
      </c>
      <c r="S13" s="31" t="s">
        <v>186</v>
      </c>
      <c r="T13" s="36" t="s">
        <v>187</v>
      </c>
      <c r="U13" s="31" t="s">
        <v>188</v>
      </c>
      <c r="V13" s="31" t="s">
        <v>189</v>
      </c>
      <c r="W13" s="31" t="s">
        <v>190</v>
      </c>
      <c r="X13" s="31" t="s">
        <v>191</v>
      </c>
      <c r="Y13" s="84"/>
      <c r="Z13" s="31" t="s">
        <v>192</v>
      </c>
      <c r="AA13" s="31" t="s">
        <v>193</v>
      </c>
      <c r="AB13" s="31" t="s">
        <v>194</v>
      </c>
      <c r="AC13" s="31" t="s">
        <v>195</v>
      </c>
      <c r="AD13" s="31" t="s">
        <v>196</v>
      </c>
      <c r="AE13" s="31" t="s">
        <v>197</v>
      </c>
      <c r="AF13" s="31" t="s">
        <v>198</v>
      </c>
      <c r="AG13" s="31" t="s">
        <v>199</v>
      </c>
      <c r="AH13" s="31" t="s">
        <v>200</v>
      </c>
      <c r="AI13" s="31" t="s">
        <v>201</v>
      </c>
      <c r="AJ13" s="31" t="s">
        <v>202</v>
      </c>
      <c r="AK13" s="31" t="s">
        <v>203</v>
      </c>
      <c r="AL13" s="31" t="s">
        <v>204</v>
      </c>
      <c r="AM13" s="31" t="s">
        <v>205</v>
      </c>
      <c r="AN13" s="31" t="s">
        <v>206</v>
      </c>
      <c r="AO13" s="31" t="s">
        <v>207</v>
      </c>
      <c r="AP13" s="31" t="s">
        <v>208</v>
      </c>
      <c r="AQ13" s="31" t="s">
        <v>209</v>
      </c>
      <c r="AR13" s="31" t="s">
        <v>210</v>
      </c>
      <c r="AS13" s="31" t="s">
        <v>211</v>
      </c>
      <c r="AT13" s="31" t="s">
        <v>212</v>
      </c>
      <c r="AU13" s="31" t="s">
        <v>213</v>
      </c>
      <c r="AV13" s="31" t="s">
        <v>214</v>
      </c>
      <c r="AW13" s="31" t="s">
        <v>215</v>
      </c>
      <c r="AX13" s="31" t="s">
        <v>216</v>
      </c>
      <c r="AY13" s="31" t="s">
        <v>217</v>
      </c>
      <c r="AZ13" s="31" t="s">
        <v>218</v>
      </c>
      <c r="BA13" s="31" t="s">
        <v>219</v>
      </c>
      <c r="BB13" s="31" t="s">
        <v>220</v>
      </c>
      <c r="BC13" s="31" t="s">
        <v>221</v>
      </c>
      <c r="BD13" s="31" t="s">
        <v>222</v>
      </c>
      <c r="BE13" s="31" t="s">
        <v>223</v>
      </c>
      <c r="BF13" s="31" t="s">
        <v>224</v>
      </c>
    </row>
    <row r="14" spans="1:58" ht="30.75" customHeight="1">
      <c r="A14" s="14"/>
      <c r="B14" s="350"/>
      <c r="C14" s="372"/>
      <c r="D14" s="373"/>
      <c r="E14" s="343"/>
      <c r="F14" s="98" t="s">
        <v>278</v>
      </c>
      <c r="G14" s="84"/>
      <c r="H14" s="29" t="s">
        <v>226</v>
      </c>
      <c r="I14" s="29" t="s">
        <v>226</v>
      </c>
      <c r="J14" s="29" t="s">
        <v>227</v>
      </c>
      <c r="K14" s="29" t="s">
        <v>227</v>
      </c>
      <c r="L14" s="29" t="s">
        <v>228</v>
      </c>
      <c r="M14" s="30" t="s">
        <v>228</v>
      </c>
      <c r="N14" s="29" t="s">
        <v>229</v>
      </c>
      <c r="O14" s="29" t="s">
        <v>229</v>
      </c>
      <c r="P14" s="84"/>
      <c r="Q14" s="29" t="s">
        <v>230</v>
      </c>
      <c r="R14" s="29" t="s">
        <v>231</v>
      </c>
      <c r="S14" s="29" t="s">
        <v>231</v>
      </c>
      <c r="T14" s="35" t="s">
        <v>232</v>
      </c>
      <c r="U14" s="29" t="s">
        <v>232</v>
      </c>
      <c r="V14" s="29" t="s">
        <v>233</v>
      </c>
      <c r="W14" s="29" t="s">
        <v>233</v>
      </c>
      <c r="X14" s="29" t="s">
        <v>234</v>
      </c>
      <c r="Y14" s="84"/>
      <c r="Z14" s="29" t="s">
        <v>234</v>
      </c>
      <c r="AA14" s="29" t="s">
        <v>234</v>
      </c>
      <c r="AB14" s="29" t="s">
        <v>235</v>
      </c>
      <c r="AC14" s="29" t="s">
        <v>235</v>
      </c>
      <c r="AD14" s="29" t="s">
        <v>235</v>
      </c>
      <c r="AE14" s="29" t="s">
        <v>235</v>
      </c>
      <c r="AF14" s="29" t="s">
        <v>236</v>
      </c>
      <c r="AG14" s="29" t="s">
        <v>236</v>
      </c>
      <c r="AH14" s="29" t="s">
        <v>236</v>
      </c>
      <c r="AI14" s="29" t="s">
        <v>236</v>
      </c>
      <c r="AJ14" s="29" t="s">
        <v>237</v>
      </c>
      <c r="AK14" s="29" t="s">
        <v>237</v>
      </c>
      <c r="AL14" s="29" t="s">
        <v>237</v>
      </c>
      <c r="AM14" s="29" t="s">
        <v>237</v>
      </c>
      <c r="AN14" s="29" t="s">
        <v>238</v>
      </c>
      <c r="AO14" s="29" t="s">
        <v>238</v>
      </c>
      <c r="AP14" s="29" t="s">
        <v>238</v>
      </c>
      <c r="AQ14" s="29" t="s">
        <v>238</v>
      </c>
      <c r="AR14" s="29" t="s">
        <v>239</v>
      </c>
      <c r="AS14" s="29" t="s">
        <v>239</v>
      </c>
      <c r="AT14" s="29" t="s">
        <v>239</v>
      </c>
      <c r="AU14" s="29" t="s">
        <v>239</v>
      </c>
      <c r="AV14" s="29" t="s">
        <v>240</v>
      </c>
      <c r="AW14" s="29" t="s">
        <v>240</v>
      </c>
      <c r="AX14" s="29" t="s">
        <v>240</v>
      </c>
      <c r="AY14" s="29" t="s">
        <v>240</v>
      </c>
      <c r="AZ14" s="29" t="s">
        <v>241</v>
      </c>
      <c r="BA14" s="29" t="s">
        <v>241</v>
      </c>
      <c r="BB14" s="29" t="s">
        <v>241</v>
      </c>
      <c r="BC14" s="29" t="s">
        <v>241</v>
      </c>
      <c r="BD14" s="29" t="s">
        <v>242</v>
      </c>
      <c r="BE14" s="29" t="s">
        <v>242</v>
      </c>
      <c r="BF14" s="29" t="s">
        <v>242</v>
      </c>
    </row>
    <row r="15" spans="1:58" ht="12.75" customHeight="1">
      <c r="A15" s="14"/>
      <c r="B15" s="353" t="s">
        <v>243</v>
      </c>
      <c r="C15" s="332" t="s">
        <v>268</v>
      </c>
      <c r="D15" s="332"/>
      <c r="E15" s="223" t="s">
        <v>269</v>
      </c>
      <c r="F15" s="333"/>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RO'!Z19</f>
        <v>25.964079999999999</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f>'3b RO'!AG19</f>
        <v>31.782430000000002</v>
      </c>
      <c r="AH15" s="15">
        <f>'3b RO'!AH19</f>
        <v>31.782430000000002</v>
      </c>
      <c r="AI15" s="15">
        <f>'3b RO'!AI19</f>
        <v>31.782430000000002</v>
      </c>
      <c r="AJ15" s="15">
        <f>'3b RO'!AJ19</f>
        <v>33.060580000000002</v>
      </c>
      <c r="AK15" s="15">
        <f>'3b RO'!AK19</f>
        <v>33.060580000000002</v>
      </c>
      <c r="AL15" s="15">
        <f>'3b RO'!AL19</f>
        <v>33.060580000000002</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54"/>
      <c r="C16" s="332" t="s">
        <v>270</v>
      </c>
      <c r="D16" s="332"/>
      <c r="E16" s="223" t="s">
        <v>269</v>
      </c>
      <c r="F16" s="334"/>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methodology'!S228</f>
        <v>5.6258217510753665</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f>'3i New FIT methodology'!Z228</f>
        <v>7.6390917056492249</v>
      </c>
      <c r="AH16" s="15">
        <f>'3i New FIT methodology'!AA228</f>
        <v>7.3166734556066801</v>
      </c>
      <c r="AI16" s="15">
        <f>'3i New FIT methodology'!AB228</f>
        <v>7.3166734556066801</v>
      </c>
      <c r="AJ16" s="15">
        <f>'3i New FIT methodology'!AC228</f>
        <v>7.5328580913997616</v>
      </c>
      <c r="AK16" s="15">
        <f>'3i New FIT methodology'!AD228</f>
        <v>7.5328580913997616</v>
      </c>
      <c r="AL16" s="15">
        <f>'3i New FIT methodology'!AE228</f>
        <v>7.1413896936772518</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54"/>
      <c r="C17" s="332" t="s">
        <v>271</v>
      </c>
      <c r="D17" s="332"/>
      <c r="E17" s="223" t="s">
        <v>269</v>
      </c>
      <c r="F17" s="334"/>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ECO'!Z29</f>
        <v>5.2411778994660096</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f>'3e ECO'!AG29</f>
        <v>8.6993291234543246</v>
      </c>
      <c r="AH17" s="15">
        <f>'3e ECO'!AH29</f>
        <v>8.6865294843491405</v>
      </c>
      <c r="AI17" s="15">
        <f>'3e ECO'!AI29</f>
        <v>8.6865294843491405</v>
      </c>
      <c r="AJ17" s="15">
        <f>'3e ECO'!AJ29</f>
        <v>8.7377012463931045</v>
      </c>
      <c r="AK17" s="15">
        <f>'3e ECO'!AK29</f>
        <v>8.7377012463931045</v>
      </c>
      <c r="AL17" s="15">
        <f>'3e ECO'!AL29</f>
        <v>8.9050613038408777</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54"/>
      <c r="C18" s="332" t="s">
        <v>272</v>
      </c>
      <c r="D18" s="332"/>
      <c r="E18" s="223" t="s">
        <v>273</v>
      </c>
      <c r="F18" s="334"/>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WHD'!Z19</f>
        <v>9.9504863797742438</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f>'3f WHD'!AG19</f>
        <v>10.909265371253545</v>
      </c>
      <c r="AH18" s="15">
        <f>'3f WHD'!AH19</f>
        <v>10.909265371253545</v>
      </c>
      <c r="AI18" s="15">
        <f>'3f WHD'!AI19</f>
        <v>10.909265371253545</v>
      </c>
      <c r="AJ18" s="15">
        <f>'3f WHD'!AJ19</f>
        <v>10.979819636605352</v>
      </c>
      <c r="AK18" s="15">
        <f>'3f WHD'!AK19</f>
        <v>10.979819636605352</v>
      </c>
      <c r="AL18" s="15">
        <f>'3f WHD'!AL19</f>
        <v>19.505362726406553</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54"/>
      <c r="C19" s="332" t="s">
        <v>279</v>
      </c>
      <c r="D19" s="332"/>
      <c r="E19" s="223" t="s">
        <v>284</v>
      </c>
      <c r="F19" s="334"/>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AAHEDC'!Z18</f>
        <v>0.40669999999999995</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f>'3g AAHEDC'!AG18</f>
        <v>0.45511924378137392</v>
      </c>
      <c r="AH19" s="15">
        <f>'3g AAHEDC'!AH18</f>
        <v>0.42144999999999999</v>
      </c>
      <c r="AI19" s="15">
        <f>'3g AAHEDC'!AI18</f>
        <v>0.42144999999999999</v>
      </c>
      <c r="AJ19" s="15">
        <f>'3g AAHEDC'!AJ18</f>
        <v>0.43559259936504757</v>
      </c>
      <c r="AK19" s="15">
        <f>'3g AAHEDC'!AK18</f>
        <v>0.43559259936504757</v>
      </c>
      <c r="AL19" s="15">
        <f>'3g AAHEDC'!AL18</f>
        <v>0.40983999999999998</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55"/>
      <c r="C20" s="377" t="s">
        <v>285</v>
      </c>
      <c r="D20" s="378"/>
      <c r="E20" s="223" t="s">
        <v>286</v>
      </c>
      <c r="F20" s="334"/>
      <c r="G20" s="28"/>
      <c r="H20" s="15">
        <f>'3k NCC'!H19</f>
        <v>0</v>
      </c>
      <c r="I20" s="15">
        <f>'3k NCC'!I19</f>
        <v>0</v>
      </c>
      <c r="J20" s="15">
        <f>'3k NCC'!J19</f>
        <v>0</v>
      </c>
      <c r="K20" s="15">
        <f>'3k NCC'!K19</f>
        <v>0</v>
      </c>
      <c r="L20" s="15">
        <f>'3k NCC'!L19</f>
        <v>0</v>
      </c>
      <c r="M20" s="15">
        <f>'3k NCC'!M19</f>
        <v>0</v>
      </c>
      <c r="N20" s="15">
        <f>'3k NCC'!N19</f>
        <v>0</v>
      </c>
      <c r="O20" s="15">
        <f>'3k NCC'!O19</f>
        <v>0</v>
      </c>
      <c r="P20" s="28"/>
      <c r="Q20" s="15">
        <f>'3k NCC'!Q19</f>
        <v>0</v>
      </c>
      <c r="R20" s="15">
        <f>'3k NCC'!R19</f>
        <v>0</v>
      </c>
      <c r="S20" s="15">
        <f>'3k NCC'!S19</f>
        <v>0</v>
      </c>
      <c r="T20" s="15">
        <f>'3k NCC'!T19</f>
        <v>0</v>
      </c>
      <c r="U20" s="15">
        <f>'3k NCC'!U19</f>
        <v>0</v>
      </c>
      <c r="V20" s="15">
        <f>'3k NCC'!V19</f>
        <v>0</v>
      </c>
      <c r="W20" s="15">
        <f>'3k NCC'!W19</f>
        <v>0</v>
      </c>
      <c r="X20" s="15">
        <f>'3k NCC'!X19</f>
        <v>0</v>
      </c>
      <c r="Y20" s="28"/>
      <c r="Z20" s="15">
        <f>'3k NCC'!Z19</f>
        <v>0</v>
      </c>
      <c r="AA20" s="15">
        <f>'3k NCC'!AA19</f>
        <v>0</v>
      </c>
      <c r="AB20" s="15">
        <f>'3k NCC'!AB19</f>
        <v>0</v>
      </c>
      <c r="AC20" s="15">
        <f>'3k NCC'!AC19</f>
        <v>0</v>
      </c>
      <c r="AD20" s="15">
        <f>'3k NCC'!AD19</f>
        <v>0</v>
      </c>
      <c r="AE20" s="15">
        <f>'3k NCC'!AE19</f>
        <v>0</v>
      </c>
      <c r="AF20" s="15">
        <f>'3k NCC'!AF19</f>
        <v>0</v>
      </c>
      <c r="AG20" s="15">
        <f>'3k NCC'!AG19</f>
        <v>0</v>
      </c>
      <c r="AH20" s="15">
        <f>'3k NCC'!AH19</f>
        <v>0</v>
      </c>
      <c r="AI20" s="15">
        <f>'3k NCC'!AI19</f>
        <v>0</v>
      </c>
      <c r="AJ20" s="15">
        <f>'3k NCC'!AJ19</f>
        <v>0.92755198898137903</v>
      </c>
      <c r="AK20" s="15">
        <f>'3k NCC'!AK19</f>
        <v>0.92755198898137903</v>
      </c>
      <c r="AL20" s="15">
        <f>'3k NCC'!AL19</f>
        <v>0.9245527805406587</v>
      </c>
      <c r="AM20" s="15" t="str">
        <f>'3k NCC'!AM19</f>
        <v>-</v>
      </c>
      <c r="AN20" s="15" t="str">
        <f>'3k NCC'!AN19</f>
        <v>-</v>
      </c>
      <c r="AO20" s="15" t="str">
        <f>'3k NCC'!AO19</f>
        <v>-</v>
      </c>
      <c r="AP20" s="15" t="str">
        <f>'3k NCC'!AP19</f>
        <v>-</v>
      </c>
      <c r="AQ20" s="15" t="str">
        <f>'3k NCC'!AQ19</f>
        <v>-</v>
      </c>
      <c r="AR20" s="15" t="str">
        <f>'3k NCC'!AR19</f>
        <v>-</v>
      </c>
      <c r="AS20" s="15" t="str">
        <f>'3k NCC'!AS19</f>
        <v>-</v>
      </c>
      <c r="AT20" s="15" t="str">
        <f>'3k NCC'!AT19</f>
        <v>-</v>
      </c>
      <c r="AU20" s="15" t="str">
        <f>'3k NCC'!AU19</f>
        <v>-</v>
      </c>
      <c r="AV20" s="15" t="str">
        <f>'3k NCC'!AV19</f>
        <v>-</v>
      </c>
      <c r="AW20" s="15" t="str">
        <f>'3k NCC'!AW19</f>
        <v>-</v>
      </c>
      <c r="AX20" s="15" t="str">
        <f>'3k NCC'!AX19</f>
        <v>-</v>
      </c>
      <c r="AY20" s="15" t="str">
        <f>'3k NCC'!AY19</f>
        <v>-</v>
      </c>
      <c r="AZ20" s="15" t="str">
        <f>'3k NCC'!AZ19</f>
        <v>-</v>
      </c>
      <c r="BA20" s="15" t="str">
        <f>'3k NCC'!BA19</f>
        <v>-</v>
      </c>
      <c r="BB20" s="15" t="str">
        <f>'3k NCC'!BB19</f>
        <v>-</v>
      </c>
      <c r="BC20" s="15" t="str">
        <f>'3k NCC'!BC19</f>
        <v>-</v>
      </c>
      <c r="BD20" s="15" t="str">
        <f>'3k NCC'!BD19</f>
        <v>-</v>
      </c>
      <c r="BE20" s="15" t="str">
        <f>'3k NCC'!BE19</f>
        <v>-</v>
      </c>
      <c r="BF20" s="15" t="str">
        <f>'3k NCC'!BF19</f>
        <v>-</v>
      </c>
    </row>
    <row r="21" spans="1:58" ht="13.5" customHeight="1">
      <c r="A21" s="14"/>
      <c r="B21" s="353" t="s">
        <v>259</v>
      </c>
      <c r="C21" s="332" t="s">
        <v>268</v>
      </c>
      <c r="D21" s="332"/>
      <c r="E21" s="223" t="s">
        <v>269</v>
      </c>
      <c r="F21" s="334"/>
      <c r="G21" s="28"/>
      <c r="H21" s="15">
        <f>'3b RO'!H19</f>
        <v>12.858367999999999</v>
      </c>
      <c r="I21" s="15">
        <f>'3b RO'!I19</f>
        <v>12.855699999999999</v>
      </c>
      <c r="J21" s="15">
        <f>'3b RO'!J19</f>
        <v>15.581108399999998</v>
      </c>
      <c r="K21" s="15">
        <f>'3b RO'!K19</f>
        <v>15.57996</v>
      </c>
      <c r="L21" s="15">
        <f>'3b RO'!L19</f>
        <v>18.640526740000002</v>
      </c>
      <c r="M21" s="15">
        <f>'3b RO'!M19</f>
        <v>18.642219999999998</v>
      </c>
      <c r="N21" s="15">
        <f>'3b RO'!N19</f>
        <v>22.102678517046183</v>
      </c>
      <c r="O21" s="15">
        <f>'3b RO'!O19</f>
        <v>22.098960000000002</v>
      </c>
      <c r="P21" s="28"/>
      <c r="Q21" s="15">
        <f>'3b RO'!Q19</f>
        <v>22.098960000000002</v>
      </c>
      <c r="R21" s="15">
        <f>'3b RO'!R19</f>
        <v>23.644631305063015</v>
      </c>
      <c r="S21" s="15">
        <f>'3b RO'!S19</f>
        <v>23.60952</v>
      </c>
      <c r="T21" s="15">
        <f>'3b RO'!T19</f>
        <v>23.652418974429146</v>
      </c>
      <c r="U21" s="15">
        <f>'3b RO'!U19</f>
        <v>23.573549999999997</v>
      </c>
      <c r="V21" s="15">
        <f>'3b RO'!V19</f>
        <v>24.983646662697712</v>
      </c>
      <c r="W21" s="15">
        <f>'3b RO'!W19</f>
        <v>24.993599999999997</v>
      </c>
      <c r="X21" s="15">
        <f>'3b RO'!X19</f>
        <v>25.836025060581413</v>
      </c>
      <c r="Y21" s="28"/>
      <c r="Z21" s="15">
        <f>'3b RO'!Z19</f>
        <v>25.964079999999999</v>
      </c>
      <c r="AA21" s="15">
        <f>'3b RO'!AA19</f>
        <v>25.964079999999999</v>
      </c>
      <c r="AB21" s="15">
        <f>'3b RO'!AB19</f>
        <v>27.675689999999996</v>
      </c>
      <c r="AC21" s="15">
        <f>'3b RO'!AC19</f>
        <v>27.675689999999996</v>
      </c>
      <c r="AD21" s="15">
        <f>'3b RO'!AD19</f>
        <v>27.675689999999996</v>
      </c>
      <c r="AE21" s="15">
        <f>'3b RO'!AE19</f>
        <v>27.675689999999996</v>
      </c>
      <c r="AF21" s="15">
        <f>'3b RO'!AF19</f>
        <v>31.782430000000002</v>
      </c>
      <c r="AG21" s="15">
        <f>'3b RO'!AG19</f>
        <v>31.782430000000002</v>
      </c>
      <c r="AH21" s="15">
        <f>'3b RO'!AH19</f>
        <v>31.782430000000002</v>
      </c>
      <c r="AI21" s="15">
        <f>'3b RO'!AI19</f>
        <v>31.782430000000002</v>
      </c>
      <c r="AJ21" s="15">
        <f>'3b RO'!AJ19</f>
        <v>33.060580000000002</v>
      </c>
      <c r="AK21" s="15">
        <f>'3b RO'!AK19</f>
        <v>33.060580000000002</v>
      </c>
      <c r="AL21" s="15">
        <f>'3b RO'!AL19</f>
        <v>33.060580000000002</v>
      </c>
      <c r="AM21" s="15" t="str">
        <f>'3b RO'!AM19</f>
        <v>-</v>
      </c>
      <c r="AN21" s="15" t="str">
        <f>'3b RO'!AN19</f>
        <v>-</v>
      </c>
      <c r="AO21" s="15" t="str">
        <f>'3b RO'!AO19</f>
        <v>-</v>
      </c>
      <c r="AP21" s="15" t="str">
        <f>'3b RO'!AP19</f>
        <v>-</v>
      </c>
      <c r="AQ21" s="15" t="str">
        <f>'3b RO'!AQ19</f>
        <v>-</v>
      </c>
      <c r="AR21" s="15" t="str">
        <f>'3b RO'!AR19</f>
        <v>-</v>
      </c>
      <c r="AS21" s="15" t="str">
        <f>'3b RO'!AS19</f>
        <v>-</v>
      </c>
      <c r="AT21" s="15" t="str">
        <f>'3b RO'!AT19</f>
        <v>-</v>
      </c>
      <c r="AU21" s="15" t="str">
        <f>'3b RO'!AU19</f>
        <v>-</v>
      </c>
      <c r="AV21" s="15" t="str">
        <f>'3b RO'!AV19</f>
        <v>-</v>
      </c>
      <c r="AW21" s="15" t="str">
        <f>'3b RO'!AW19</f>
        <v>-</v>
      </c>
      <c r="AX21" s="15" t="str">
        <f>'3b RO'!AX19</f>
        <v>-</v>
      </c>
      <c r="AY21" s="15" t="str">
        <f>'3b RO'!AY19</f>
        <v>-</v>
      </c>
      <c r="AZ21" s="15" t="str">
        <f>'3b RO'!AZ19</f>
        <v>-</v>
      </c>
      <c r="BA21" s="15" t="str">
        <f>'3b RO'!BA19</f>
        <v>-</v>
      </c>
      <c r="BB21" s="15" t="str">
        <f>'3b RO'!BB19</f>
        <v>-</v>
      </c>
      <c r="BC21" s="15" t="str">
        <f>'3b RO'!BC19</f>
        <v>-</v>
      </c>
      <c r="BD21" s="15" t="str">
        <f>'3b RO'!BD19</f>
        <v>-</v>
      </c>
      <c r="BE21" s="15" t="str">
        <f>'3b RO'!BE19</f>
        <v>-</v>
      </c>
      <c r="BF21" s="15" t="str">
        <f>'3b RO'!BF19</f>
        <v>-</v>
      </c>
    </row>
    <row r="22" spans="1:58">
      <c r="A22" s="14"/>
      <c r="B22" s="354"/>
      <c r="C22" s="332" t="s">
        <v>270</v>
      </c>
      <c r="D22" s="332"/>
      <c r="E22" s="223" t="s">
        <v>269</v>
      </c>
      <c r="F22" s="334"/>
      <c r="G22" s="28"/>
      <c r="H22" s="15">
        <f>'3d FIT'!H18</f>
        <v>3.1029774792790059</v>
      </c>
      <c r="I22" s="15">
        <f>'3d FIT'!I18</f>
        <v>3.1029774792790059</v>
      </c>
      <c r="J22" s="15">
        <f>'3d FIT'!J18</f>
        <v>5.1727215521988335</v>
      </c>
      <c r="K22" s="15">
        <f>'3d FIT'!K18</f>
        <v>5.1727215521988335</v>
      </c>
      <c r="L22" s="15">
        <f>'3d FIT'!L18</f>
        <v>4.5823442285238185</v>
      </c>
      <c r="M22" s="15">
        <f>'3d FIT'!M18</f>
        <v>4.6868844010376698</v>
      </c>
      <c r="N22" s="15">
        <f>'3d FIT'!N18</f>
        <v>5.3125820560931691</v>
      </c>
      <c r="O22" s="15">
        <f>'3d FIT'!O18</f>
        <v>5.3125820560931691</v>
      </c>
      <c r="P22" s="28"/>
      <c r="Q22" s="15">
        <f>'3d FIT'!Q18</f>
        <v>5.3125820560931691</v>
      </c>
      <c r="R22" s="15">
        <f>'3d FIT'!R18</f>
        <v>5.8835962363334122</v>
      </c>
      <c r="S22" s="15">
        <f>'3d FIT'!S18</f>
        <v>6.1125706929592383</v>
      </c>
      <c r="T22" s="15">
        <f>'3d FIT'!T18</f>
        <v>6.209419523851972</v>
      </c>
      <c r="U22" s="15">
        <f>'3d FIT'!U18</f>
        <v>6.209419523851972</v>
      </c>
      <c r="V22" s="15">
        <f>'3i New FIT methodology'!O228</f>
        <v>6.8501864450773278</v>
      </c>
      <c r="W22" s="15">
        <f>'3i New FIT methodology'!P228</f>
        <v>6.8480043107034856</v>
      </c>
      <c r="X22" s="15">
        <f>'3i New FIT methodology'!Q228</f>
        <v>6.0338953603312691</v>
      </c>
      <c r="Y22" s="28"/>
      <c r="Z22" s="15">
        <f>'3i New FIT methodology'!S228</f>
        <v>5.6258217510753665</v>
      </c>
      <c r="AA22" s="15">
        <f>'3i New FIT methodology'!T228</f>
        <v>5.6258217510753665</v>
      </c>
      <c r="AB22" s="15">
        <f>'3i New FIT methodology'!U228</f>
        <v>6.4495151998345062</v>
      </c>
      <c r="AC22" s="15">
        <f>'3i New FIT methodology'!V228</f>
        <v>6.4495151998345062</v>
      </c>
      <c r="AD22" s="15">
        <f>'3i New FIT methodology'!W228</f>
        <v>7.0332667280287327</v>
      </c>
      <c r="AE22" s="15">
        <f>'3i New FIT methodology'!X228</f>
        <v>7.0332667280287327</v>
      </c>
      <c r="AF22" s="15">
        <f>'3i New FIT methodology'!Y228</f>
        <v>7.6390917056492249</v>
      </c>
      <c r="AG22" s="15">
        <f>'3i New FIT methodology'!Z228</f>
        <v>7.6390917056492249</v>
      </c>
      <c r="AH22" s="15">
        <f>'3i New FIT methodology'!AA228</f>
        <v>7.3166734556066801</v>
      </c>
      <c r="AI22" s="15">
        <f>'3i New FIT methodology'!AB228</f>
        <v>7.3166734556066801</v>
      </c>
      <c r="AJ22" s="15">
        <f>'3i New FIT methodology'!AC228</f>
        <v>7.5328580913997616</v>
      </c>
      <c r="AK22" s="15">
        <f>'3i New FIT methodology'!AD228</f>
        <v>7.5328580913997616</v>
      </c>
      <c r="AL22" s="15">
        <f>'3i New FIT methodology'!AE228</f>
        <v>7.1413896936772518</v>
      </c>
      <c r="AM22" s="15" t="str">
        <f>'3i New FIT methodology'!AF228</f>
        <v>-</v>
      </c>
      <c r="AN22" s="15" t="str">
        <f>'3i New FIT methodology'!AG228</f>
        <v>-</v>
      </c>
      <c r="AO22" s="15" t="str">
        <f>'3i New FIT methodology'!AH228</f>
        <v>-</v>
      </c>
      <c r="AP22" s="15" t="str">
        <f>'3i New FIT methodology'!AI228</f>
        <v>-</v>
      </c>
      <c r="AQ22" s="15" t="str">
        <f>'3i New FIT methodology'!AJ228</f>
        <v>-</v>
      </c>
      <c r="AR22" s="15" t="str">
        <f>'3i New FIT methodology'!AK228</f>
        <v>-</v>
      </c>
      <c r="AS22" s="15" t="str">
        <f>'3i New FIT methodology'!AL228</f>
        <v>-</v>
      </c>
      <c r="AT22" s="15" t="str">
        <f>'3i New FIT methodology'!AM228</f>
        <v>-</v>
      </c>
      <c r="AU22" s="15" t="str">
        <f>'3i New FIT methodology'!AN228</f>
        <v>-</v>
      </c>
      <c r="AV22" s="15" t="str">
        <f>'3i New FIT methodology'!AO228</f>
        <v>-</v>
      </c>
      <c r="AW22" s="15" t="str">
        <f>'3i New FIT methodology'!AP228</f>
        <v>-</v>
      </c>
      <c r="AX22" s="15" t="str">
        <f>'3i New FIT methodology'!AQ228</f>
        <v>-</v>
      </c>
      <c r="AY22" s="15" t="str">
        <f>'3i New FIT methodology'!AR228</f>
        <v>-</v>
      </c>
      <c r="AZ22" s="15" t="str">
        <f>'3i New FIT methodology'!AS228</f>
        <v>-</v>
      </c>
      <c r="BA22" s="15" t="str">
        <f>'3i New FIT methodology'!AT228</f>
        <v>-</v>
      </c>
      <c r="BB22" s="15" t="str">
        <f>'3i New FIT methodology'!AU228</f>
        <v>-</v>
      </c>
      <c r="BC22" s="15" t="str">
        <f>'3i New FIT methodology'!AV228</f>
        <v>-</v>
      </c>
      <c r="BD22" s="15" t="str">
        <f>'3i New FIT methodology'!AW228</f>
        <v>-</v>
      </c>
      <c r="BE22" s="15" t="str">
        <f>'3i New FIT methodology'!AX228</f>
        <v>-</v>
      </c>
      <c r="BF22" s="15" t="str">
        <f>'3i New FIT methodology'!AY228</f>
        <v>-</v>
      </c>
    </row>
    <row r="23" spans="1:58">
      <c r="A23" s="14"/>
      <c r="B23" s="354"/>
      <c r="C23" s="332" t="s">
        <v>271</v>
      </c>
      <c r="D23" s="332"/>
      <c r="E23" s="223" t="s">
        <v>269</v>
      </c>
      <c r="F23" s="334"/>
      <c r="G23" s="28"/>
      <c r="H23" s="15">
        <f>'3e ECO'!H29</f>
        <v>3.800644849537282</v>
      </c>
      <c r="I23" s="15">
        <f>'3e ECO'!I29</f>
        <v>3.800644849537282</v>
      </c>
      <c r="J23" s="15">
        <f>'3e ECO'!J29</f>
        <v>3.840542773328024</v>
      </c>
      <c r="K23" s="15">
        <f>'3e ECO'!K29</f>
        <v>3.8063877486640387</v>
      </c>
      <c r="L23" s="15">
        <f>'3e ECO'!L29</f>
        <v>3.0414069526975425</v>
      </c>
      <c r="M23" s="15">
        <f>'3e ECO'!M29</f>
        <v>3.0414069526975425</v>
      </c>
      <c r="N23" s="15">
        <f>'3e ECO'!N29</f>
        <v>3.3175524355353234</v>
      </c>
      <c r="O23" s="15">
        <f>'3e ECO'!O29</f>
        <v>3.3378759371842848</v>
      </c>
      <c r="P23" s="28"/>
      <c r="Q23" s="15">
        <f>'3e ECO'!Q29</f>
        <v>3.3378759371842848</v>
      </c>
      <c r="R23" s="15">
        <f>'3e ECO'!R29</f>
        <v>3.458686192546887</v>
      </c>
      <c r="S23" s="15">
        <f>'3e ECO'!S29</f>
        <v>3.7058915530784011</v>
      </c>
      <c r="T23" s="15">
        <f>'3e ECO'!T29</f>
        <v>4.5347994584924356</v>
      </c>
      <c r="U23" s="15">
        <f>'3e ECO'!U29</f>
        <v>4.5210234547962456</v>
      </c>
      <c r="V23" s="15">
        <f>'3e ECO'!V29</f>
        <v>4.4511581333846166</v>
      </c>
      <c r="W23" s="15">
        <f>'3e ECO'!W29</f>
        <v>4.3254615450700591</v>
      </c>
      <c r="X23" s="15">
        <f>'3e ECO'!X29</f>
        <v>5.3948055674536768</v>
      </c>
      <c r="Y23" s="28"/>
      <c r="Z23" s="15">
        <f>'3e ECO'!Z29</f>
        <v>5.2411778994660096</v>
      </c>
      <c r="AA23" s="15">
        <f>'3e ECO'!AA29</f>
        <v>5.2411778994660096</v>
      </c>
      <c r="AB23" s="15">
        <f>'3e ECO'!AB29</f>
        <v>7.1239252389941949</v>
      </c>
      <c r="AC23" s="15">
        <f>'3e ECO'!AC29</f>
        <v>7.1239252389941949</v>
      </c>
      <c r="AD23" s="15">
        <f>'3e ECO'!AD29</f>
        <v>7.1232700997361986</v>
      </c>
      <c r="AE23" s="15">
        <f>'3e ECO'!AE29</f>
        <v>7.1232700997361986</v>
      </c>
      <c r="AF23" s="15">
        <f>'3e ECO'!AF29</f>
        <v>8.6993291234543246</v>
      </c>
      <c r="AG23" s="15">
        <f>'3e ECO'!AG29</f>
        <v>8.6993291234543246</v>
      </c>
      <c r="AH23" s="15">
        <f>'3e ECO'!AH29</f>
        <v>8.6865294843491405</v>
      </c>
      <c r="AI23" s="15">
        <f>'3e ECO'!AI29</f>
        <v>8.6865294843491405</v>
      </c>
      <c r="AJ23" s="15">
        <f>'3e ECO'!AJ29</f>
        <v>8.7377012463931045</v>
      </c>
      <c r="AK23" s="15">
        <f>'3e ECO'!AK29</f>
        <v>8.7377012463931045</v>
      </c>
      <c r="AL23" s="15">
        <f>'3e ECO'!AL29</f>
        <v>8.9050613038408777</v>
      </c>
      <c r="AM23" s="15" t="str">
        <f>'3e ECO'!AM29</f>
        <v>-</v>
      </c>
      <c r="AN23" s="15" t="str">
        <f>'3e ECO'!AN29</f>
        <v>-</v>
      </c>
      <c r="AO23" s="15" t="str">
        <f>'3e ECO'!AO29</f>
        <v>-</v>
      </c>
      <c r="AP23" s="15" t="str">
        <f>'3e ECO'!AP29</f>
        <v>-</v>
      </c>
      <c r="AQ23" s="15" t="str">
        <f>'3e ECO'!AQ29</f>
        <v>-</v>
      </c>
      <c r="AR23" s="15" t="str">
        <f>'3e ECO'!AR29</f>
        <v>-</v>
      </c>
      <c r="AS23" s="15" t="str">
        <f>'3e ECO'!AS29</f>
        <v>-</v>
      </c>
      <c r="AT23" s="15" t="str">
        <f>'3e ECO'!AT29</f>
        <v>-</v>
      </c>
      <c r="AU23" s="15" t="str">
        <f>'3e ECO'!AU29</f>
        <v>-</v>
      </c>
      <c r="AV23" s="15" t="str">
        <f>'3e ECO'!AV29</f>
        <v>-</v>
      </c>
      <c r="AW23" s="15" t="str">
        <f>'3e ECO'!AW29</f>
        <v>-</v>
      </c>
      <c r="AX23" s="15" t="str">
        <f>'3e ECO'!AX29</f>
        <v>-</v>
      </c>
      <c r="AY23" s="15" t="str">
        <f>'3e ECO'!AY29</f>
        <v>-</v>
      </c>
      <c r="AZ23" s="15" t="str">
        <f>'3e ECO'!AZ29</f>
        <v>-</v>
      </c>
      <c r="BA23" s="15" t="str">
        <f>'3e ECO'!BA29</f>
        <v>-</v>
      </c>
      <c r="BB23" s="15" t="str">
        <f>'3e ECO'!BB29</f>
        <v>-</v>
      </c>
      <c r="BC23" s="15" t="str">
        <f>'3e ECO'!BC29</f>
        <v>-</v>
      </c>
      <c r="BD23" s="15" t="str">
        <f>'3e ECO'!BD29</f>
        <v>-</v>
      </c>
      <c r="BE23" s="15" t="str">
        <f>'3e ECO'!BE29</f>
        <v>-</v>
      </c>
      <c r="BF23" s="15" t="str">
        <f>'3e ECO'!BF29</f>
        <v>-</v>
      </c>
    </row>
    <row r="24" spans="1:58">
      <c r="A24" s="14"/>
      <c r="B24" s="354"/>
      <c r="C24" s="332" t="s">
        <v>272</v>
      </c>
      <c r="D24" s="332"/>
      <c r="E24" s="223" t="s">
        <v>273</v>
      </c>
      <c r="F24" s="334"/>
      <c r="G24" s="28"/>
      <c r="H24" s="15">
        <f>'3f WHD'!H19</f>
        <v>6.5567588596821027</v>
      </c>
      <c r="I24" s="15">
        <f>'3f WHD'!I19</f>
        <v>6.5567588596821027</v>
      </c>
      <c r="J24" s="15">
        <f>'3f WHD'!J19</f>
        <v>6.6197359495950758</v>
      </c>
      <c r="K24" s="15">
        <f>'3f WHD'!K19</f>
        <v>6.6197359495950758</v>
      </c>
      <c r="L24" s="15">
        <f>'3f WHD'!L19</f>
        <v>6.6995028867368616</v>
      </c>
      <c r="M24" s="15">
        <f>'3f WHD'!M19</f>
        <v>6.6995028867368616</v>
      </c>
      <c r="N24" s="15">
        <f>'3f WHD'!N19</f>
        <v>7.1131218301273513</v>
      </c>
      <c r="O24" s="15">
        <f>'3f WHD'!O19</f>
        <v>7.1131218301273513</v>
      </c>
      <c r="P24" s="28"/>
      <c r="Q24" s="15">
        <f>'3f WHD'!Q19</f>
        <v>7.1131218301273513</v>
      </c>
      <c r="R24" s="15">
        <f>'3f WHD'!R19</f>
        <v>7.2804579515147188</v>
      </c>
      <c r="S24" s="15">
        <f>'3f WHD'!S19</f>
        <v>7.1935840895118579</v>
      </c>
      <c r="T24" s="15">
        <f>'3f WHD'!T19</f>
        <v>7.3593999937099728</v>
      </c>
      <c r="U24" s="15">
        <f>'3f WHD'!U19</f>
        <v>7.0492243060839304</v>
      </c>
      <c r="V24" s="15">
        <f>'3f WHD'!V19</f>
        <v>7.1089669218364691</v>
      </c>
      <c r="W24" s="15">
        <f>'3f WHD'!W19</f>
        <v>6.9829560851947949</v>
      </c>
      <c r="X24" s="15">
        <f>'3f WHD'!X19</f>
        <v>9.6262235975887975</v>
      </c>
      <c r="Y24" s="28"/>
      <c r="Z24" s="15">
        <f>'3f WHD'!Z19</f>
        <v>9.9504863797742438</v>
      </c>
      <c r="AA24" s="15">
        <f>'3f WHD'!AA19</f>
        <v>9.9504863797742438</v>
      </c>
      <c r="AB24" s="15">
        <f>'3f WHD'!AB19</f>
        <v>10.298637820906499</v>
      </c>
      <c r="AC24" s="15">
        <f>'3f WHD'!AC19</f>
        <v>10.298637820906499</v>
      </c>
      <c r="AD24" s="15">
        <f>'3f WHD'!AD19</f>
        <v>10.298637820906499</v>
      </c>
      <c r="AE24" s="15">
        <f>'3f WHD'!AE19</f>
        <v>10.298637820906499</v>
      </c>
      <c r="AF24" s="15">
        <f>'3f WHD'!AF19</f>
        <v>10.909265371253545</v>
      </c>
      <c r="AG24" s="15">
        <f>'3f WHD'!AG19</f>
        <v>10.909265371253545</v>
      </c>
      <c r="AH24" s="15">
        <f>'3f WHD'!AH19</f>
        <v>10.909265371253545</v>
      </c>
      <c r="AI24" s="15">
        <f>'3f WHD'!AI19</f>
        <v>10.909265371253545</v>
      </c>
      <c r="AJ24" s="15">
        <f>'3f WHD'!AJ19</f>
        <v>10.979819636605352</v>
      </c>
      <c r="AK24" s="15">
        <f>'3f WHD'!AK19</f>
        <v>10.979819636605352</v>
      </c>
      <c r="AL24" s="15">
        <f>'3f WHD'!AL19</f>
        <v>19.505362726406553</v>
      </c>
      <c r="AM24" s="15" t="str">
        <f>'3f WHD'!AM19</f>
        <v/>
      </c>
      <c r="AN24" s="15" t="str">
        <f>'3f WHD'!AN19</f>
        <v/>
      </c>
      <c r="AO24" s="15" t="str">
        <f>'3f WHD'!AO19</f>
        <v/>
      </c>
      <c r="AP24" s="15" t="str">
        <f>'3f WHD'!AP19</f>
        <v/>
      </c>
      <c r="AQ24" s="15" t="str">
        <f>'3f WHD'!AQ19</f>
        <v/>
      </c>
      <c r="AR24" s="15" t="str">
        <f>'3f WHD'!AR19</f>
        <v/>
      </c>
      <c r="AS24" s="15" t="str">
        <f>'3f WHD'!AS19</f>
        <v/>
      </c>
      <c r="AT24" s="15" t="str">
        <f>'3f WHD'!AT19</f>
        <v/>
      </c>
      <c r="AU24" s="15" t="str">
        <f>'3f WHD'!AU19</f>
        <v/>
      </c>
      <c r="AV24" s="15" t="str">
        <f>'3f WHD'!AV19</f>
        <v/>
      </c>
      <c r="AW24" s="15" t="str">
        <f>'3f WHD'!AW19</f>
        <v/>
      </c>
      <c r="AX24" s="15" t="str">
        <f>'3f WHD'!AX19</f>
        <v/>
      </c>
      <c r="AY24" s="15" t="str">
        <f>'3f WHD'!AY19</f>
        <v/>
      </c>
      <c r="AZ24" s="15" t="str">
        <f>'3f WHD'!AZ19</f>
        <v/>
      </c>
      <c r="BA24" s="15" t="str">
        <f>'3f WHD'!BA19</f>
        <v/>
      </c>
      <c r="BB24" s="15" t="str">
        <f>'3f WHD'!BB19</f>
        <v/>
      </c>
      <c r="BC24" s="15" t="str">
        <f>'3f WHD'!BC19</f>
        <v/>
      </c>
      <c r="BD24" s="15" t="str">
        <f>'3f WHD'!BD19</f>
        <v/>
      </c>
      <c r="BE24" s="15" t="str">
        <f>'3f WHD'!BE19</f>
        <v/>
      </c>
      <c r="BF24" s="15" t="str">
        <f>'3f WHD'!BF19</f>
        <v/>
      </c>
    </row>
    <row r="25" spans="1:58">
      <c r="A25" s="14"/>
      <c r="B25" s="354"/>
      <c r="C25" s="332" t="s">
        <v>279</v>
      </c>
      <c r="D25" s="332"/>
      <c r="E25" s="223" t="s">
        <v>284</v>
      </c>
      <c r="F25" s="334"/>
      <c r="G25" s="28"/>
      <c r="H25" s="15">
        <f>'3g AAHEDC'!H18</f>
        <v>0.22001830000000003</v>
      </c>
      <c r="I25" s="15">
        <f>'3g AAHEDC'!I18</f>
        <v>0.21649000000000002</v>
      </c>
      <c r="J25" s="15">
        <f>'3g AAHEDC'!J18</f>
        <v>0.22168576000000001</v>
      </c>
      <c r="K25" s="15">
        <f>'3g AAHEDC'!K18</f>
        <v>0.23129</v>
      </c>
      <c r="L25" s="15">
        <f>'3g AAHEDC'!L18</f>
        <v>0.23545322000000002</v>
      </c>
      <c r="M25" s="15">
        <f>'3g AAHEDC'!M18</f>
        <v>0.23116</v>
      </c>
      <c r="N25" s="15">
        <f>'3g AAHEDC'!N18</f>
        <v>0.23999288745076519</v>
      </c>
      <c r="O25" s="15">
        <f>'3g AAHEDC'!O18</f>
        <v>0.24526999999999999</v>
      </c>
      <c r="P25" s="28"/>
      <c r="Q25" s="15">
        <f>'3g AAHEDC'!Q18</f>
        <v>0.24526999999999999</v>
      </c>
      <c r="R25" s="15">
        <f>'3g AAHEDC'!R18</f>
        <v>0.25358627637030584</v>
      </c>
      <c r="S25" s="15">
        <f>'3g AAHEDC'!S18</f>
        <v>0.26270000000000004</v>
      </c>
      <c r="T25" s="15">
        <f>'3g AAHEDC'!T18</f>
        <v>0.27043985561217054</v>
      </c>
      <c r="U25" s="15">
        <f>'3g AAHEDC'!U18</f>
        <v>0.30446000000000001</v>
      </c>
      <c r="V25" s="15">
        <f>'3g AAHEDC'!V18</f>
        <v>0.43404372473011354</v>
      </c>
      <c r="W25" s="15">
        <f>'3g AAHEDC'!W18</f>
        <v>0.40426999999999996</v>
      </c>
      <c r="X25" s="15">
        <f>'3g AAHEDC'!X18</f>
        <v>0.42281486333143048</v>
      </c>
      <c r="Y25" s="28"/>
      <c r="Z25" s="15">
        <f>'3g AAHEDC'!Z18</f>
        <v>0.40669999999999995</v>
      </c>
      <c r="AA25" s="15">
        <f>'3g AAHEDC'!AA18</f>
        <v>0.40669999999999995</v>
      </c>
      <c r="AB25" s="15">
        <f>'3g AAHEDC'!AB18</f>
        <v>0.45951829137287103</v>
      </c>
      <c r="AC25" s="15">
        <f>'3g AAHEDC'!AC18</f>
        <v>0.45951829137287103</v>
      </c>
      <c r="AD25" s="15">
        <f>'3g AAHEDC'!AD18</f>
        <v>0.42037999999999998</v>
      </c>
      <c r="AE25" s="15">
        <f>'3g AAHEDC'!AE18</f>
        <v>0.42037999999999998</v>
      </c>
      <c r="AF25" s="15">
        <f>'3g AAHEDC'!AF18</f>
        <v>0.45511924378137392</v>
      </c>
      <c r="AG25" s="15">
        <f>'3g AAHEDC'!AG18</f>
        <v>0.45511924378137392</v>
      </c>
      <c r="AH25" s="15">
        <f>'3g AAHEDC'!AH18</f>
        <v>0.42144999999999999</v>
      </c>
      <c r="AI25" s="15">
        <f>'3g AAHEDC'!AI18</f>
        <v>0.42144999999999999</v>
      </c>
      <c r="AJ25" s="15">
        <f>'3g AAHEDC'!AJ18</f>
        <v>0.43559259936504757</v>
      </c>
      <c r="AK25" s="15">
        <f>'3g AAHEDC'!AK18</f>
        <v>0.43559259936504757</v>
      </c>
      <c r="AL25" s="15">
        <f>'3g AAHEDC'!AL18</f>
        <v>0.40983999999999998</v>
      </c>
      <c r="AM25" s="15" t="str">
        <f>'3g AAHEDC'!AM18</f>
        <v>-</v>
      </c>
      <c r="AN25" s="15" t="str">
        <f>'3g AAHEDC'!AN18</f>
        <v>-</v>
      </c>
      <c r="AO25" s="15" t="str">
        <f>'3g AAHEDC'!AO18</f>
        <v>-</v>
      </c>
      <c r="AP25" s="15" t="str">
        <f>'3g AAHEDC'!AP18</f>
        <v>-</v>
      </c>
      <c r="AQ25" s="15" t="str">
        <f>'3g AAHEDC'!AQ18</f>
        <v>-</v>
      </c>
      <c r="AR25" s="15" t="str">
        <f>'3g AAHEDC'!AR18</f>
        <v>-</v>
      </c>
      <c r="AS25" s="15" t="str">
        <f>'3g AAHEDC'!AS18</f>
        <v>-</v>
      </c>
      <c r="AT25" s="15" t="str">
        <f>'3g AAHEDC'!AT18</f>
        <v>-</v>
      </c>
      <c r="AU25" s="15" t="str">
        <f>'3g AAHEDC'!AU18</f>
        <v>-</v>
      </c>
      <c r="AV25" s="15" t="str">
        <f>'3g AAHEDC'!AV18</f>
        <v>-</v>
      </c>
      <c r="AW25" s="15" t="str">
        <f>'3g AAHEDC'!AW18</f>
        <v>-</v>
      </c>
      <c r="AX25" s="15" t="str">
        <f>'3g AAHEDC'!AX18</f>
        <v>-</v>
      </c>
      <c r="AY25" s="15" t="str">
        <f>'3g AAHEDC'!AY18</f>
        <v>-</v>
      </c>
      <c r="AZ25" s="15" t="str">
        <f>'3g AAHEDC'!AZ18</f>
        <v>-</v>
      </c>
      <c r="BA25" s="15" t="str">
        <f>'3g AAHEDC'!BA18</f>
        <v>-</v>
      </c>
      <c r="BB25" s="15" t="str">
        <f>'3g AAHEDC'!BB18</f>
        <v>-</v>
      </c>
      <c r="BC25" s="15" t="str">
        <f>'3g AAHEDC'!BC18</f>
        <v>-</v>
      </c>
      <c r="BD25" s="15" t="str">
        <f>'3g AAHEDC'!BD18</f>
        <v>-</v>
      </c>
      <c r="BE25" s="15" t="str">
        <f>'3g AAHEDC'!BE18</f>
        <v>-</v>
      </c>
      <c r="BF25" s="15" t="str">
        <f>'3g AAHEDC'!BF18</f>
        <v>-</v>
      </c>
    </row>
    <row r="26" spans="1:58">
      <c r="A26" s="14"/>
      <c r="B26" s="355"/>
      <c r="C26" s="377" t="s">
        <v>285</v>
      </c>
      <c r="D26" s="378"/>
      <c r="E26" s="223" t="s">
        <v>286</v>
      </c>
      <c r="F26" s="334"/>
      <c r="G26" s="28"/>
      <c r="H26" s="15">
        <f>'3k NCC'!H19</f>
        <v>0</v>
      </c>
      <c r="I26" s="15">
        <f>'3k NCC'!I19</f>
        <v>0</v>
      </c>
      <c r="J26" s="15">
        <f>'3k NCC'!J19</f>
        <v>0</v>
      </c>
      <c r="K26" s="15">
        <f>'3k NCC'!K19</f>
        <v>0</v>
      </c>
      <c r="L26" s="15">
        <f>'3k NCC'!L19</f>
        <v>0</v>
      </c>
      <c r="M26" s="15">
        <f>'3k NCC'!M19</f>
        <v>0</v>
      </c>
      <c r="N26" s="15">
        <f>'3k NCC'!N19</f>
        <v>0</v>
      </c>
      <c r="O26" s="15">
        <f>'3k NCC'!O19</f>
        <v>0</v>
      </c>
      <c r="P26" s="28"/>
      <c r="Q26" s="15">
        <f>'3k NCC'!Q19</f>
        <v>0</v>
      </c>
      <c r="R26" s="15">
        <f>'3k NCC'!R19</f>
        <v>0</v>
      </c>
      <c r="S26" s="15">
        <f>'3k NCC'!S19</f>
        <v>0</v>
      </c>
      <c r="T26" s="15">
        <f>'3k NCC'!T19</f>
        <v>0</v>
      </c>
      <c r="U26" s="15">
        <f>'3k NCC'!U19</f>
        <v>0</v>
      </c>
      <c r="V26" s="15">
        <f>'3k NCC'!V19</f>
        <v>0</v>
      </c>
      <c r="W26" s="15">
        <f>'3k NCC'!W19</f>
        <v>0</v>
      </c>
      <c r="X26" s="15">
        <f>'3k NCC'!X19</f>
        <v>0</v>
      </c>
      <c r="Y26" s="28"/>
      <c r="Z26" s="15">
        <f>'3k NCC'!Z19</f>
        <v>0</v>
      </c>
      <c r="AA26" s="15">
        <f>'3k NCC'!AA19</f>
        <v>0</v>
      </c>
      <c r="AB26" s="15">
        <f>'3k NCC'!AB19</f>
        <v>0</v>
      </c>
      <c r="AC26" s="15">
        <f>'3k NCC'!AC19</f>
        <v>0</v>
      </c>
      <c r="AD26" s="15">
        <f>'3k NCC'!AD19</f>
        <v>0</v>
      </c>
      <c r="AE26" s="15">
        <f>'3k NCC'!AE19</f>
        <v>0</v>
      </c>
      <c r="AF26" s="15">
        <f>'3k NCC'!AF19</f>
        <v>0</v>
      </c>
      <c r="AG26" s="15">
        <f>'3k NCC'!AG19</f>
        <v>0</v>
      </c>
      <c r="AH26" s="15">
        <f>'3k NCC'!AH19</f>
        <v>0</v>
      </c>
      <c r="AI26" s="15">
        <f>'3k NCC'!AI19</f>
        <v>0</v>
      </c>
      <c r="AJ26" s="15">
        <f>'3k NCC'!AJ19</f>
        <v>0.92755198898137903</v>
      </c>
      <c r="AK26" s="15">
        <f>'3k NCC'!AK19</f>
        <v>0.92755198898137903</v>
      </c>
      <c r="AL26" s="15">
        <f>'3k NCC'!AL19</f>
        <v>0.9245527805406587</v>
      </c>
      <c r="AM26" s="15" t="str">
        <f>'3k NCC'!AM19</f>
        <v>-</v>
      </c>
      <c r="AN26" s="15" t="str">
        <f>'3k NCC'!AN19</f>
        <v>-</v>
      </c>
      <c r="AO26" s="15" t="str">
        <f>'3k NCC'!AO19</f>
        <v>-</v>
      </c>
      <c r="AP26" s="15" t="str">
        <f>'3k NCC'!AP19</f>
        <v>-</v>
      </c>
      <c r="AQ26" s="15" t="str">
        <f>'3k NCC'!AQ19</f>
        <v>-</v>
      </c>
      <c r="AR26" s="15" t="str">
        <f>'3k NCC'!AR19</f>
        <v>-</v>
      </c>
      <c r="AS26" s="15" t="str">
        <f>'3k NCC'!AS19</f>
        <v>-</v>
      </c>
      <c r="AT26" s="15" t="str">
        <f>'3k NCC'!AT19</f>
        <v>-</v>
      </c>
      <c r="AU26" s="15" t="str">
        <f>'3k NCC'!AU19</f>
        <v>-</v>
      </c>
      <c r="AV26" s="15" t="str">
        <f>'3k NCC'!AV19</f>
        <v>-</v>
      </c>
      <c r="AW26" s="15" t="str">
        <f>'3k NCC'!AW19</f>
        <v>-</v>
      </c>
      <c r="AX26" s="15" t="str">
        <f>'3k NCC'!AX19</f>
        <v>-</v>
      </c>
      <c r="AY26" s="15" t="str">
        <f>'3k NCC'!AY19</f>
        <v>-</v>
      </c>
      <c r="AZ26" s="15" t="str">
        <f>'3k NCC'!AZ19</f>
        <v>-</v>
      </c>
      <c r="BA26" s="15" t="str">
        <f>'3k NCC'!BA19</f>
        <v>-</v>
      </c>
      <c r="BB26" s="15" t="str">
        <f>'3k NCC'!BB19</f>
        <v>-</v>
      </c>
      <c r="BC26" s="15" t="str">
        <f>'3k NCC'!BC19</f>
        <v>-</v>
      </c>
      <c r="BD26" s="15" t="str">
        <f>'3k NCC'!BD19</f>
        <v>-</v>
      </c>
      <c r="BE26" s="15" t="str">
        <f>'3k NCC'!BE19</f>
        <v>-</v>
      </c>
      <c r="BF26" s="15" t="str">
        <f>'3k NCC'!BF19</f>
        <v>-</v>
      </c>
    </row>
    <row r="27" spans="1:58">
      <c r="A27" s="14"/>
      <c r="B27" s="333" t="s">
        <v>260</v>
      </c>
      <c r="C27" s="332" t="s">
        <v>271</v>
      </c>
      <c r="D27" s="332"/>
      <c r="E27" s="223" t="s">
        <v>269</v>
      </c>
      <c r="F27" s="334"/>
      <c r="G27" s="28"/>
      <c r="H27" s="15">
        <f>'3e ECO'!H28</f>
        <v>1.2807925205600019</v>
      </c>
      <c r="I27" s="15">
        <f>'3e ECO'!I28</f>
        <v>1.2807925205600019</v>
      </c>
      <c r="J27" s="15">
        <f>'3e ECO'!J28</f>
        <v>1.335659353563418</v>
      </c>
      <c r="K27" s="15">
        <f>'3e ECO'!K28</f>
        <v>1.3237809601028736</v>
      </c>
      <c r="L27" s="15">
        <f>'3e ECO'!L28</f>
        <v>1.0338995283355803</v>
      </c>
      <c r="M27" s="15">
        <f>'3e ECO'!M28</f>
        <v>1.0338995283355803</v>
      </c>
      <c r="N27" s="15">
        <f>'3e ECO'!N28</f>
        <v>1.1449392746201887</v>
      </c>
      <c r="O27" s="15">
        <f>'3e ECO'!O28</f>
        <v>1.1446873714788544</v>
      </c>
      <c r="P27" s="28"/>
      <c r="Q27" s="15">
        <f>'3e ECO'!Q28</f>
        <v>1.1446873714788544</v>
      </c>
      <c r="R27" s="15">
        <f>'3e ECO'!R28</f>
        <v>1.1852279541409441</v>
      </c>
      <c r="S27" s="15">
        <f>'3e ECO'!S28</f>
        <v>1.2188247882877752</v>
      </c>
      <c r="T27" s="15">
        <f>'3e ECO'!T28</f>
        <v>1.4914429930722879</v>
      </c>
      <c r="U27" s="15">
        <f>'3e ECO'!U28</f>
        <v>1.4265065757514408</v>
      </c>
      <c r="V27" s="15">
        <f>'3e ECO'!V28</f>
        <v>1.4044621556312693</v>
      </c>
      <c r="W27" s="15">
        <f>'3e ECO'!W28</f>
        <v>1.406307692740828</v>
      </c>
      <c r="X27" s="15">
        <f>'3e ECO'!X28</f>
        <v>1.7539761922050034</v>
      </c>
      <c r="Y27" s="28"/>
      <c r="Z27" s="15">
        <f>'3e ECO'!Z28</f>
        <v>1.7360420655827042</v>
      </c>
      <c r="AA27" s="15">
        <f>'3e ECO'!AA28</f>
        <v>1.7360420655827042</v>
      </c>
      <c r="AB27" s="15">
        <f>'3e ECO'!AB28</f>
        <v>1.933978746453737</v>
      </c>
      <c r="AC27" s="15">
        <f>'3e ECO'!AC28</f>
        <v>1.933978746453737</v>
      </c>
      <c r="AD27" s="15">
        <f>'3e ECO'!AD28</f>
        <v>1.9338008914989997</v>
      </c>
      <c r="AE27" s="15">
        <f>'3e ECO'!AE28</f>
        <v>1.9338008914989997</v>
      </c>
      <c r="AF27" s="15">
        <f>'3e ECO'!AF28</f>
        <v>2.9941074517373605</v>
      </c>
      <c r="AG27" s="15">
        <f>'3e ECO'!AG28</f>
        <v>2.9941074517373605</v>
      </c>
      <c r="AH27" s="15">
        <f>'3e ECO'!AH28</f>
        <v>2.989702112626663</v>
      </c>
      <c r="AI27" s="15">
        <f>'3e ECO'!AI28</f>
        <v>2.989702112626663</v>
      </c>
      <c r="AJ27" s="15">
        <f>'3e ECO'!AJ28</f>
        <v>3.0884931685270325</v>
      </c>
      <c r="AK27" s="15">
        <f>'3e ECO'!AK28</f>
        <v>3.0884931685270325</v>
      </c>
      <c r="AL27" s="15">
        <f>'3e ECO'!AL28</f>
        <v>3.147649504906135</v>
      </c>
      <c r="AM27" s="15" t="str">
        <f>'3e ECO'!AM28</f>
        <v>-</v>
      </c>
      <c r="AN27" s="15" t="str">
        <f>'3e ECO'!AN28</f>
        <v>-</v>
      </c>
      <c r="AO27" s="15" t="str">
        <f>'3e ECO'!AO28</f>
        <v>-</v>
      </c>
      <c r="AP27" s="15" t="str">
        <f>'3e ECO'!AP28</f>
        <v>-</v>
      </c>
      <c r="AQ27" s="15" t="str">
        <f>'3e ECO'!AQ28</f>
        <v>-</v>
      </c>
      <c r="AR27" s="15" t="str">
        <f>'3e ECO'!AR28</f>
        <v>-</v>
      </c>
      <c r="AS27" s="15" t="str">
        <f>'3e ECO'!AS28</f>
        <v>-</v>
      </c>
      <c r="AT27" s="15" t="str">
        <f>'3e ECO'!AT28</f>
        <v>-</v>
      </c>
      <c r="AU27" s="15" t="str">
        <f>'3e ECO'!AU28</f>
        <v>-</v>
      </c>
      <c r="AV27" s="15" t="str">
        <f>'3e ECO'!AV28</f>
        <v>-</v>
      </c>
      <c r="AW27" s="15" t="str">
        <f>'3e ECO'!AW28</f>
        <v>-</v>
      </c>
      <c r="AX27" s="15" t="str">
        <f>'3e ECO'!AX28</f>
        <v>-</v>
      </c>
      <c r="AY27" s="15" t="str">
        <f>'3e ECO'!AY28</f>
        <v>-</v>
      </c>
      <c r="AZ27" s="15" t="str">
        <f>'3e ECO'!AZ28</f>
        <v>-</v>
      </c>
      <c r="BA27" s="15" t="str">
        <f>'3e ECO'!BA28</f>
        <v>-</v>
      </c>
      <c r="BB27" s="15" t="str">
        <f>'3e ECO'!BB28</f>
        <v>-</v>
      </c>
      <c r="BC27" s="15" t="str">
        <f>'3e ECO'!BC28</f>
        <v>-</v>
      </c>
      <c r="BD27" s="15" t="str">
        <f>'3e ECO'!BD28</f>
        <v>-</v>
      </c>
      <c r="BE27" s="15" t="str">
        <f>'3e ECO'!BE28</f>
        <v>-</v>
      </c>
      <c r="BF27" s="15" t="str">
        <f>'3e ECO'!BF28</f>
        <v>-</v>
      </c>
    </row>
    <row r="28" spans="1:58">
      <c r="A28" s="14"/>
      <c r="B28" s="334"/>
      <c r="C28" s="377" t="s">
        <v>272</v>
      </c>
      <c r="D28" s="379"/>
      <c r="E28" s="223" t="s">
        <v>273</v>
      </c>
      <c r="F28" s="334"/>
      <c r="G28" s="28"/>
      <c r="H28" s="15">
        <f>'3f WHD'!H19</f>
        <v>6.5567588596821027</v>
      </c>
      <c r="I28" s="15">
        <f>'3f WHD'!I19</f>
        <v>6.5567588596821027</v>
      </c>
      <c r="J28" s="15">
        <f>'3f WHD'!J19</f>
        <v>6.6197359495950758</v>
      </c>
      <c r="K28" s="15">
        <f>'3f WHD'!K19</f>
        <v>6.6197359495950758</v>
      </c>
      <c r="L28" s="15">
        <f>'3f WHD'!L19</f>
        <v>6.6995028867368616</v>
      </c>
      <c r="M28" s="15">
        <f>'3f WHD'!M19</f>
        <v>6.6995028867368616</v>
      </c>
      <c r="N28" s="15">
        <f>'3f WHD'!N19</f>
        <v>7.1131218301273513</v>
      </c>
      <c r="O28" s="15">
        <f>'3f WHD'!O19</f>
        <v>7.1131218301273513</v>
      </c>
      <c r="P28" s="28"/>
      <c r="Q28" s="15">
        <f>'3f WHD'!Q19</f>
        <v>7.1131218301273513</v>
      </c>
      <c r="R28" s="15">
        <f>'3f WHD'!R19</f>
        <v>7.2804579515147188</v>
      </c>
      <c r="S28" s="15">
        <f>'3f WHD'!S19</f>
        <v>7.1935840895118579</v>
      </c>
      <c r="T28" s="15">
        <f>'3f WHD'!T19</f>
        <v>7.3593999937099728</v>
      </c>
      <c r="U28" s="15">
        <f>'3f WHD'!U19</f>
        <v>7.0492243060839304</v>
      </c>
      <c r="V28" s="15">
        <f>'3f WHD'!V19</f>
        <v>7.1089669218364691</v>
      </c>
      <c r="W28" s="15">
        <f>'3f WHD'!W19</f>
        <v>6.9829560851947949</v>
      </c>
      <c r="X28" s="15">
        <f>'3f WHD'!X19</f>
        <v>9.6262235975887975</v>
      </c>
      <c r="Y28" s="28"/>
      <c r="Z28" s="15">
        <f>'3f WHD'!Z19</f>
        <v>9.9504863797742438</v>
      </c>
      <c r="AA28" s="15">
        <f>'3f WHD'!AA19</f>
        <v>9.9504863797742438</v>
      </c>
      <c r="AB28" s="15">
        <f>'3f WHD'!AB19</f>
        <v>10.298637820906499</v>
      </c>
      <c r="AC28" s="15">
        <f>'3f WHD'!AC19</f>
        <v>10.298637820906499</v>
      </c>
      <c r="AD28" s="15">
        <f>'3f WHD'!AD19</f>
        <v>10.298637820906499</v>
      </c>
      <c r="AE28" s="15">
        <f>'3f WHD'!AE19</f>
        <v>10.298637820906499</v>
      </c>
      <c r="AF28" s="15">
        <f>'3f WHD'!AF19</f>
        <v>10.909265371253545</v>
      </c>
      <c r="AG28" s="15">
        <f>'3f WHD'!AG19</f>
        <v>10.909265371253545</v>
      </c>
      <c r="AH28" s="15">
        <f>'3f WHD'!AH19</f>
        <v>10.909265371253545</v>
      </c>
      <c r="AI28" s="15">
        <f>'3f WHD'!AI19</f>
        <v>10.909265371253545</v>
      </c>
      <c r="AJ28" s="15">
        <f>'3f WHD'!AJ19</f>
        <v>10.979819636605352</v>
      </c>
      <c r="AK28" s="15">
        <f>'3f WHD'!AK19</f>
        <v>10.979819636605352</v>
      </c>
      <c r="AL28" s="15">
        <f>'3f WHD'!AL19</f>
        <v>19.505362726406553</v>
      </c>
      <c r="AM28" s="15" t="str">
        <f>'3f WHD'!AM19</f>
        <v/>
      </c>
      <c r="AN28" s="15" t="str">
        <f>'3f WHD'!AN19</f>
        <v/>
      </c>
      <c r="AO28" s="15" t="str">
        <f>'3f WHD'!AO19</f>
        <v/>
      </c>
      <c r="AP28" s="15" t="str">
        <f>'3f WHD'!AP19</f>
        <v/>
      </c>
      <c r="AQ28" s="15" t="str">
        <f>'3f WHD'!AQ19</f>
        <v/>
      </c>
      <c r="AR28" s="15" t="str">
        <f>'3f WHD'!AR19</f>
        <v/>
      </c>
      <c r="AS28" s="15" t="str">
        <f>'3f WHD'!AS19</f>
        <v/>
      </c>
      <c r="AT28" s="15" t="str">
        <f>'3f WHD'!AT19</f>
        <v/>
      </c>
      <c r="AU28" s="15" t="str">
        <f>'3f WHD'!AU19</f>
        <v/>
      </c>
      <c r="AV28" s="15" t="str">
        <f>'3f WHD'!AV19</f>
        <v/>
      </c>
      <c r="AW28" s="15" t="str">
        <f>'3f WHD'!AW19</f>
        <v/>
      </c>
      <c r="AX28" s="15" t="str">
        <f>'3f WHD'!AX19</f>
        <v/>
      </c>
      <c r="AY28" s="15" t="str">
        <f>'3f WHD'!AY19</f>
        <v/>
      </c>
      <c r="AZ28" s="15" t="str">
        <f>'3f WHD'!AZ19</f>
        <v/>
      </c>
      <c r="BA28" s="15" t="str">
        <f>'3f WHD'!BA19</f>
        <v/>
      </c>
      <c r="BB28" s="15" t="str">
        <f>'3f WHD'!BB19</f>
        <v/>
      </c>
      <c r="BC28" s="15" t="str">
        <f>'3f WHD'!BC19</f>
        <v/>
      </c>
      <c r="BD28" s="15" t="str">
        <f>'3f WHD'!BD19</f>
        <v/>
      </c>
      <c r="BE28" s="15" t="str">
        <f>'3f WHD'!BE19</f>
        <v/>
      </c>
      <c r="BF28" s="15" t="str">
        <f>'3f WHD'!BF19</f>
        <v/>
      </c>
    </row>
    <row r="29" spans="1:58">
      <c r="A29" s="14"/>
      <c r="B29" s="335"/>
      <c r="C29" s="377" t="s">
        <v>276</v>
      </c>
      <c r="D29" s="378"/>
      <c r="E29" s="223" t="s">
        <v>273</v>
      </c>
      <c r="F29" s="335"/>
      <c r="G29" s="28"/>
      <c r="H29" s="15">
        <f>'3j GGL'!H16</f>
        <v>0</v>
      </c>
      <c r="I29" s="15">
        <f>'3j GGL'!I16</f>
        <v>0</v>
      </c>
      <c r="J29" s="15">
        <f>'3j GGL'!J16</f>
        <v>0</v>
      </c>
      <c r="K29" s="15">
        <f>'3j GGL'!K16</f>
        <v>0</v>
      </c>
      <c r="L29" s="15">
        <f>'3j GGL'!L16</f>
        <v>0</v>
      </c>
      <c r="M29" s="15">
        <f>'3j GGL'!M16</f>
        <v>0</v>
      </c>
      <c r="N29" s="15">
        <f>'3j GGL'!N16</f>
        <v>0</v>
      </c>
      <c r="O29" s="15">
        <f>'3j GGL'!O16</f>
        <v>0</v>
      </c>
      <c r="P29" s="28"/>
      <c r="Q29" s="15">
        <f>'3j GGL'!Q16</f>
        <v>0</v>
      </c>
      <c r="R29" s="15">
        <f>'3j GGL'!R16</f>
        <v>0</v>
      </c>
      <c r="S29" s="15">
        <f>'3j GGL'!S16</f>
        <v>0</v>
      </c>
      <c r="T29" s="15">
        <f>'3j GGL'!T16</f>
        <v>0</v>
      </c>
      <c r="U29" s="15">
        <f>'3j GGL'!U16</f>
        <v>0</v>
      </c>
      <c r="V29" s="15">
        <f>'3j GGL'!V16</f>
        <v>0</v>
      </c>
      <c r="W29" s="15">
        <f>'3j GGL'!W16</f>
        <v>0</v>
      </c>
      <c r="X29" s="15">
        <f>'3j GGL'!X16</f>
        <v>2.6928799999999997</v>
      </c>
      <c r="Y29" s="28"/>
      <c r="Z29" s="15">
        <f>'3j GGL'!Z16</f>
        <v>2.6928799999999997</v>
      </c>
      <c r="AA29" s="15">
        <f>'3j GGL'!AA16</f>
        <v>2.6928799999999997</v>
      </c>
      <c r="AB29" s="15">
        <f>'3j GGL'!AB16</f>
        <v>0.44530000000000003</v>
      </c>
      <c r="AC29" s="15">
        <f>'3j GGL'!AC16</f>
        <v>0.44530000000000003</v>
      </c>
      <c r="AD29" s="15">
        <f>'3j GGL'!AD16</f>
        <v>0.44530000000000003</v>
      </c>
      <c r="AE29" s="15">
        <f>'3j GGL'!AE16</f>
        <v>0.44530000000000003</v>
      </c>
      <c r="AF29" s="15">
        <f>'3j GGL'!AF16</f>
        <v>0.38324999999999998</v>
      </c>
      <c r="AG29" s="15">
        <f>'3j GGL'!AG16</f>
        <v>0.38324999999999998</v>
      </c>
      <c r="AH29" s="15">
        <f>'3j GGL'!AH16</f>
        <v>0.38324999999999998</v>
      </c>
      <c r="AI29" s="15">
        <f>'3j GGL'!AI16</f>
        <v>0.38324999999999998</v>
      </c>
      <c r="AJ29" s="15">
        <f>'3j GGL'!AJ16</f>
        <v>2.9966499999999998</v>
      </c>
      <c r="AK29" s="15">
        <f>'3j GGL'!AK16</f>
        <v>2.9966499999999998</v>
      </c>
      <c r="AL29" s="15">
        <f>'3j GGL'!AL16</f>
        <v>2.9966499999999998</v>
      </c>
      <c r="AM29" s="15" t="str">
        <f>'3j GGL'!AM16</f>
        <v>-</v>
      </c>
      <c r="AN29" s="15" t="str">
        <f>'3j GGL'!AN16</f>
        <v>-</v>
      </c>
      <c r="AO29" s="15" t="str">
        <f>'3j GGL'!AO16</f>
        <v>-</v>
      </c>
      <c r="AP29" s="15" t="str">
        <f>'3j GGL'!AP16</f>
        <v>-</v>
      </c>
      <c r="AQ29" s="15" t="str">
        <f>'3j GGL'!AQ16</f>
        <v>-</v>
      </c>
      <c r="AR29" s="15" t="str">
        <f>'3j GGL'!AR16</f>
        <v>-</v>
      </c>
      <c r="AS29" s="15" t="str">
        <f>'3j GGL'!AS16</f>
        <v>-</v>
      </c>
      <c r="AT29" s="15" t="str">
        <f>'3j GGL'!AT16</f>
        <v>-</v>
      </c>
      <c r="AU29" s="15" t="str">
        <f>'3j GGL'!AU16</f>
        <v>-</v>
      </c>
      <c r="AV29" s="15" t="str">
        <f>'3j GGL'!AV16</f>
        <v>-</v>
      </c>
      <c r="AW29" s="15" t="str">
        <f>'3j GGL'!AW16</f>
        <v>-</v>
      </c>
      <c r="AX29" s="15" t="str">
        <f>'3j GGL'!AX16</f>
        <v>-</v>
      </c>
      <c r="AY29" s="15" t="str">
        <f>'3j GGL'!AY16</f>
        <v>-</v>
      </c>
      <c r="AZ29" s="15" t="str">
        <f>'3j GGL'!AZ16</f>
        <v>-</v>
      </c>
      <c r="BA29" s="15" t="str">
        <f>'3j GGL'!BA16</f>
        <v>-</v>
      </c>
      <c r="BB29" s="15" t="str">
        <f>'3j GGL'!BB16</f>
        <v>-</v>
      </c>
      <c r="BC29" s="15" t="str">
        <f>'3j GGL'!BC16</f>
        <v>-</v>
      </c>
      <c r="BD29" s="15" t="str">
        <f>'3j GGL'!BD16</f>
        <v>-</v>
      </c>
      <c r="BE29" s="15" t="str">
        <f>'3j GGL'!BE16</f>
        <v>-</v>
      </c>
      <c r="BF29" s="15" t="str">
        <f>'3j GGL'!BF16</f>
        <v>-</v>
      </c>
    </row>
    <row r="30" spans="1:58" s="14" customFormat="1"/>
    <row r="31" spans="1:58" s="14" customFormat="1"/>
    <row r="32" spans="1:58" s="85" customFormat="1">
      <c r="B32" s="86" t="s">
        <v>287</v>
      </c>
      <c r="C32" s="86"/>
    </row>
    <row r="33" spans="1:58" s="101" customFormat="1">
      <c r="B33" s="100"/>
      <c r="C33" s="100"/>
    </row>
    <row r="34" spans="1:58" s="87" customFormat="1">
      <c r="A34" s="101"/>
      <c r="B34" s="350" t="s">
        <v>103</v>
      </c>
      <c r="C34" s="367" t="s">
        <v>262</v>
      </c>
      <c r="D34" s="367" t="s">
        <v>105</v>
      </c>
      <c r="E34" s="380" t="s">
        <v>288</v>
      </c>
      <c r="F34" s="366"/>
      <c r="G34" s="84"/>
      <c r="H34" s="374" t="s">
        <v>106</v>
      </c>
      <c r="I34" s="375"/>
      <c r="J34" s="375"/>
      <c r="K34" s="375"/>
      <c r="L34" s="375"/>
      <c r="M34" s="375"/>
      <c r="N34" s="375"/>
      <c r="O34" s="376"/>
      <c r="P34" s="136"/>
      <c r="Q34" s="229" t="s">
        <v>107</v>
      </c>
      <c r="R34" s="230"/>
      <c r="S34" s="230"/>
      <c r="T34" s="230"/>
      <c r="U34" s="230"/>
      <c r="V34" s="230"/>
      <c r="W34" s="230"/>
      <c r="X34" s="230"/>
      <c r="Y34" s="84"/>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1"/>
    </row>
    <row r="35" spans="1:58" s="87" customFormat="1" ht="12.75" customHeight="1">
      <c r="A35" s="101"/>
      <c r="B35" s="350"/>
      <c r="C35" s="367"/>
      <c r="D35" s="367"/>
      <c r="E35" s="380"/>
      <c r="F35" s="366"/>
      <c r="G35" s="84"/>
      <c r="H35" s="344" t="s">
        <v>108</v>
      </c>
      <c r="I35" s="345"/>
      <c r="J35" s="345"/>
      <c r="K35" s="345"/>
      <c r="L35" s="345"/>
      <c r="M35" s="345"/>
      <c r="N35" s="345"/>
      <c r="O35" s="346"/>
      <c r="P35" s="136"/>
      <c r="Q35" s="232" t="s">
        <v>109</v>
      </c>
      <c r="R35" s="233"/>
      <c r="S35" s="233"/>
      <c r="T35" s="233"/>
      <c r="U35" s="233"/>
      <c r="V35" s="233"/>
      <c r="W35" s="233"/>
      <c r="X35" s="233"/>
      <c r="Y35" s="84"/>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4"/>
    </row>
    <row r="36" spans="1:58" s="87" customFormat="1" ht="25.5" customHeight="1">
      <c r="A36" s="101"/>
      <c r="B36" s="350"/>
      <c r="C36" s="367"/>
      <c r="D36" s="367"/>
      <c r="E36" s="380"/>
      <c r="F36" s="102" t="s">
        <v>110</v>
      </c>
      <c r="G36" s="84"/>
      <c r="H36" s="33" t="s">
        <v>111</v>
      </c>
      <c r="I36" s="33" t="s">
        <v>112</v>
      </c>
      <c r="J36" s="33" t="s">
        <v>113</v>
      </c>
      <c r="K36" s="33" t="s">
        <v>114</v>
      </c>
      <c r="L36" s="33" t="s">
        <v>115</v>
      </c>
      <c r="M36" s="34" t="s">
        <v>116</v>
      </c>
      <c r="N36" s="33" t="s">
        <v>117</v>
      </c>
      <c r="O36" s="33" t="s">
        <v>118</v>
      </c>
      <c r="P36" s="84"/>
      <c r="Q36" s="29" t="s">
        <v>119</v>
      </c>
      <c r="R36" s="29" t="s">
        <v>120</v>
      </c>
      <c r="S36" s="29" t="s">
        <v>121</v>
      </c>
      <c r="T36" s="35" t="s">
        <v>122</v>
      </c>
      <c r="U36" s="29" t="s">
        <v>123</v>
      </c>
      <c r="V36" s="29" t="s">
        <v>124</v>
      </c>
      <c r="W36" s="29" t="s">
        <v>125</v>
      </c>
      <c r="X36" s="29" t="s">
        <v>126</v>
      </c>
      <c r="Y36" s="84"/>
      <c r="Z36" s="29" t="s">
        <v>127</v>
      </c>
      <c r="AA36" s="29" t="s">
        <v>127</v>
      </c>
      <c r="AB36" s="29" t="s">
        <v>128</v>
      </c>
      <c r="AC36" s="29" t="s">
        <v>128</v>
      </c>
      <c r="AD36" s="264" t="s">
        <v>129</v>
      </c>
      <c r="AE36" s="264" t="s">
        <v>129</v>
      </c>
      <c r="AF36" s="265" t="s">
        <v>130</v>
      </c>
      <c r="AG36" s="263" t="s">
        <v>130</v>
      </c>
      <c r="AH36" s="263" t="s">
        <v>131</v>
      </c>
      <c r="AI36" s="263" t="s">
        <v>131</v>
      </c>
      <c r="AJ36" s="263" t="s">
        <v>132</v>
      </c>
      <c r="AK36" s="263" t="s">
        <v>132</v>
      </c>
      <c r="AL36" s="263" t="s">
        <v>133</v>
      </c>
      <c r="AM36" s="263" t="s">
        <v>133</v>
      </c>
      <c r="AN36" s="263" t="s">
        <v>134</v>
      </c>
      <c r="AO36" s="263" t="s">
        <v>134</v>
      </c>
      <c r="AP36" s="263" t="s">
        <v>135</v>
      </c>
      <c r="AQ36" s="263" t="s">
        <v>135</v>
      </c>
      <c r="AR36" s="263" t="s">
        <v>136</v>
      </c>
      <c r="AS36" s="263" t="s">
        <v>136</v>
      </c>
      <c r="AT36" s="263" t="s">
        <v>137</v>
      </c>
      <c r="AU36" s="263" t="s">
        <v>137</v>
      </c>
      <c r="AV36" s="263" t="s">
        <v>138</v>
      </c>
      <c r="AW36" s="263" t="s">
        <v>138</v>
      </c>
      <c r="AX36" s="263" t="s">
        <v>139</v>
      </c>
      <c r="AY36" s="263" t="s">
        <v>139</v>
      </c>
      <c r="AZ36" s="263" t="s">
        <v>140</v>
      </c>
      <c r="BA36" s="263" t="s">
        <v>140</v>
      </c>
      <c r="BB36" s="263" t="s">
        <v>141</v>
      </c>
      <c r="BC36" s="263" t="s">
        <v>141</v>
      </c>
      <c r="BD36" s="263" t="s">
        <v>142</v>
      </c>
      <c r="BE36" s="263" t="s">
        <v>142</v>
      </c>
      <c r="BF36" s="263" t="s">
        <v>143</v>
      </c>
    </row>
    <row r="37" spans="1:58" s="87" customFormat="1" ht="25.5" customHeight="1">
      <c r="A37" s="101"/>
      <c r="B37" s="350"/>
      <c r="C37" s="367"/>
      <c r="D37" s="367"/>
      <c r="E37" s="380"/>
      <c r="F37" s="97" t="s">
        <v>110</v>
      </c>
      <c r="G37" s="84"/>
      <c r="H37" s="33" t="s">
        <v>111</v>
      </c>
      <c r="I37" s="33" t="s">
        <v>112</v>
      </c>
      <c r="J37" s="33" t="s">
        <v>113</v>
      </c>
      <c r="K37" s="33" t="s">
        <v>114</v>
      </c>
      <c r="L37" s="33" t="s">
        <v>115</v>
      </c>
      <c r="M37" s="34" t="s">
        <v>116</v>
      </c>
      <c r="N37" s="33" t="s">
        <v>117</v>
      </c>
      <c r="O37" s="33" t="s">
        <v>118</v>
      </c>
      <c r="P37" s="84"/>
      <c r="Q37" s="29" t="s">
        <v>119</v>
      </c>
      <c r="R37" s="29" t="s">
        <v>120</v>
      </c>
      <c r="S37" s="29" t="s">
        <v>121</v>
      </c>
      <c r="T37" s="35" t="s">
        <v>122</v>
      </c>
      <c r="U37" s="29" t="s">
        <v>123</v>
      </c>
      <c r="V37" s="29" t="s">
        <v>124</v>
      </c>
      <c r="W37" s="29" t="s">
        <v>125</v>
      </c>
      <c r="X37" s="29" t="s">
        <v>126</v>
      </c>
      <c r="Y37" s="84"/>
      <c r="Z37" s="29" t="s">
        <v>127</v>
      </c>
      <c r="AA37" s="29" t="s">
        <v>144</v>
      </c>
      <c r="AB37" s="29" t="s">
        <v>128</v>
      </c>
      <c r="AC37" s="29" t="s">
        <v>145</v>
      </c>
      <c r="AD37" s="29" t="s">
        <v>146</v>
      </c>
      <c r="AE37" s="29" t="s">
        <v>147</v>
      </c>
      <c r="AF37" s="29" t="s">
        <v>148</v>
      </c>
      <c r="AG37" s="29" t="s">
        <v>149</v>
      </c>
      <c r="AH37" s="29" t="s">
        <v>150</v>
      </c>
      <c r="AI37" s="29" t="s">
        <v>151</v>
      </c>
      <c r="AJ37" s="29" t="s">
        <v>152</v>
      </c>
      <c r="AK37" s="29" t="s">
        <v>153</v>
      </c>
      <c r="AL37" s="29" t="s">
        <v>154</v>
      </c>
      <c r="AM37" s="29" t="s">
        <v>155</v>
      </c>
      <c r="AN37" s="29" t="s">
        <v>156</v>
      </c>
      <c r="AO37" s="29" t="s">
        <v>157</v>
      </c>
      <c r="AP37" s="29" t="s">
        <v>158</v>
      </c>
      <c r="AQ37" s="29" t="s">
        <v>159</v>
      </c>
      <c r="AR37" s="29" t="s">
        <v>160</v>
      </c>
      <c r="AS37" s="29" t="s">
        <v>161</v>
      </c>
      <c r="AT37" s="29" t="s">
        <v>162</v>
      </c>
      <c r="AU37" s="29" t="s">
        <v>163</v>
      </c>
      <c r="AV37" s="29" t="s">
        <v>164</v>
      </c>
      <c r="AW37" s="29" t="s">
        <v>165</v>
      </c>
      <c r="AX37" s="29" t="s">
        <v>166</v>
      </c>
      <c r="AY37" s="29" t="s">
        <v>167</v>
      </c>
      <c r="AZ37" s="29" t="s">
        <v>168</v>
      </c>
      <c r="BA37" s="29" t="s">
        <v>169</v>
      </c>
      <c r="BB37" s="29" t="s">
        <v>170</v>
      </c>
      <c r="BC37" s="29" t="s">
        <v>171</v>
      </c>
      <c r="BD37" s="29" t="s">
        <v>172</v>
      </c>
      <c r="BE37" s="29" t="s">
        <v>173</v>
      </c>
      <c r="BF37" s="29" t="s">
        <v>174</v>
      </c>
    </row>
    <row r="38" spans="1:58">
      <c r="A38" s="14"/>
      <c r="B38" s="350"/>
      <c r="C38" s="367"/>
      <c r="D38" s="367"/>
      <c r="E38" s="380"/>
      <c r="F38" s="102" t="s">
        <v>175</v>
      </c>
      <c r="G38" s="84"/>
      <c r="H38" s="31" t="s">
        <v>176</v>
      </c>
      <c r="I38" s="31" t="s">
        <v>177</v>
      </c>
      <c r="J38" s="31" t="s">
        <v>178</v>
      </c>
      <c r="K38" s="31" t="s">
        <v>179</v>
      </c>
      <c r="L38" s="31" t="s">
        <v>180</v>
      </c>
      <c r="M38" s="32" t="s">
        <v>181</v>
      </c>
      <c r="N38" s="31" t="s">
        <v>182</v>
      </c>
      <c r="O38" s="31" t="s">
        <v>183</v>
      </c>
      <c r="P38" s="84"/>
      <c r="Q38" s="31" t="s">
        <v>184</v>
      </c>
      <c r="R38" s="31" t="s">
        <v>185</v>
      </c>
      <c r="S38" s="31" t="s">
        <v>186</v>
      </c>
      <c r="T38" s="36" t="s">
        <v>187</v>
      </c>
      <c r="U38" s="31" t="s">
        <v>188</v>
      </c>
      <c r="V38" s="31" t="s">
        <v>189</v>
      </c>
      <c r="W38" s="31" t="s">
        <v>190</v>
      </c>
      <c r="X38" s="31" t="s">
        <v>191</v>
      </c>
      <c r="Y38" s="84"/>
      <c r="Z38" s="31" t="s">
        <v>192</v>
      </c>
      <c r="AA38" s="31" t="s">
        <v>192</v>
      </c>
      <c r="AB38" s="31" t="s">
        <v>194</v>
      </c>
      <c r="AC38" s="31" t="s">
        <v>194</v>
      </c>
      <c r="AD38" s="31" t="s">
        <v>196</v>
      </c>
      <c r="AE38" s="31" t="s">
        <v>197</v>
      </c>
      <c r="AF38" s="31" t="s">
        <v>198</v>
      </c>
      <c r="AG38" s="31" t="s">
        <v>199</v>
      </c>
      <c r="AH38" s="31" t="s">
        <v>200</v>
      </c>
      <c r="AI38" s="31" t="s">
        <v>201</v>
      </c>
      <c r="AJ38" s="31" t="s">
        <v>202</v>
      </c>
      <c r="AK38" s="31" t="s">
        <v>203</v>
      </c>
      <c r="AL38" s="31" t="s">
        <v>204</v>
      </c>
      <c r="AM38" s="31" t="s">
        <v>205</v>
      </c>
      <c r="AN38" s="31" t="s">
        <v>206</v>
      </c>
      <c r="AO38" s="31" t="s">
        <v>207</v>
      </c>
      <c r="AP38" s="31" t="s">
        <v>208</v>
      </c>
      <c r="AQ38" s="31" t="s">
        <v>209</v>
      </c>
      <c r="AR38" s="31" t="s">
        <v>210</v>
      </c>
      <c r="AS38" s="31" t="s">
        <v>211</v>
      </c>
      <c r="AT38" s="31" t="s">
        <v>212</v>
      </c>
      <c r="AU38" s="31" t="s">
        <v>213</v>
      </c>
      <c r="AV38" s="31" t="s">
        <v>214</v>
      </c>
      <c r="AW38" s="31" t="s">
        <v>215</v>
      </c>
      <c r="AX38" s="31" t="s">
        <v>216</v>
      </c>
      <c r="AY38" s="31" t="s">
        <v>217</v>
      </c>
      <c r="AZ38" s="31" t="s">
        <v>218</v>
      </c>
      <c r="BA38" s="31" t="s">
        <v>219</v>
      </c>
      <c r="BB38" s="31" t="s">
        <v>220</v>
      </c>
      <c r="BC38" s="31" t="s">
        <v>221</v>
      </c>
      <c r="BD38" s="31" t="s">
        <v>222</v>
      </c>
      <c r="BE38" s="31" t="s">
        <v>223</v>
      </c>
      <c r="BF38" s="31" t="s">
        <v>224</v>
      </c>
    </row>
    <row r="39" spans="1:58">
      <c r="A39" s="14"/>
      <c r="B39" s="350"/>
      <c r="C39" s="367"/>
      <c r="D39" s="367"/>
      <c r="E39" s="380"/>
      <c r="F39" s="103" t="s">
        <v>278</v>
      </c>
      <c r="G39" s="84"/>
      <c r="H39" s="29" t="s">
        <v>226</v>
      </c>
      <c r="I39" s="29" t="s">
        <v>226</v>
      </c>
      <c r="J39" s="29" t="s">
        <v>227</v>
      </c>
      <c r="K39" s="29" t="s">
        <v>227</v>
      </c>
      <c r="L39" s="29" t="s">
        <v>228</v>
      </c>
      <c r="M39" s="30" t="s">
        <v>228</v>
      </c>
      <c r="N39" s="29" t="s">
        <v>229</v>
      </c>
      <c r="O39" s="29" t="s">
        <v>229</v>
      </c>
      <c r="P39" s="84"/>
      <c r="Q39" s="29" t="s">
        <v>230</v>
      </c>
      <c r="R39" s="29" t="s">
        <v>231</v>
      </c>
      <c r="S39" s="29" t="s">
        <v>231</v>
      </c>
      <c r="T39" s="35" t="s">
        <v>232</v>
      </c>
      <c r="U39" s="29" t="s">
        <v>232</v>
      </c>
      <c r="V39" s="29" t="s">
        <v>233</v>
      </c>
      <c r="W39" s="29" t="s">
        <v>233</v>
      </c>
      <c r="X39" s="29" t="s">
        <v>234</v>
      </c>
      <c r="Y39" s="84"/>
      <c r="Z39" s="29" t="s">
        <v>234</v>
      </c>
      <c r="AA39" s="29" t="s">
        <v>234</v>
      </c>
      <c r="AB39" s="29" t="s">
        <v>235</v>
      </c>
      <c r="AC39" s="29" t="s">
        <v>235</v>
      </c>
      <c r="AD39" s="29" t="s">
        <v>235</v>
      </c>
      <c r="AE39" s="29" t="s">
        <v>235</v>
      </c>
      <c r="AF39" s="29" t="s">
        <v>236</v>
      </c>
      <c r="AG39" s="29" t="s">
        <v>236</v>
      </c>
      <c r="AH39" s="29" t="s">
        <v>236</v>
      </c>
      <c r="AI39" s="29" t="s">
        <v>236</v>
      </c>
      <c r="AJ39" s="29" t="s">
        <v>237</v>
      </c>
      <c r="AK39" s="29" t="s">
        <v>237</v>
      </c>
      <c r="AL39" s="29" t="s">
        <v>237</v>
      </c>
      <c r="AM39" s="29" t="s">
        <v>237</v>
      </c>
      <c r="AN39" s="29" t="s">
        <v>238</v>
      </c>
      <c r="AO39" s="29" t="s">
        <v>238</v>
      </c>
      <c r="AP39" s="29" t="s">
        <v>238</v>
      </c>
      <c r="AQ39" s="29" t="s">
        <v>238</v>
      </c>
      <c r="AR39" s="29" t="s">
        <v>239</v>
      </c>
      <c r="AS39" s="29" t="s">
        <v>239</v>
      </c>
      <c r="AT39" s="29" t="s">
        <v>239</v>
      </c>
      <c r="AU39" s="29" t="s">
        <v>239</v>
      </c>
      <c r="AV39" s="29" t="s">
        <v>240</v>
      </c>
      <c r="AW39" s="29" t="s">
        <v>240</v>
      </c>
      <c r="AX39" s="29" t="s">
        <v>240</v>
      </c>
      <c r="AY39" s="29" t="s">
        <v>240</v>
      </c>
      <c r="AZ39" s="29" t="s">
        <v>241</v>
      </c>
      <c r="BA39" s="29" t="s">
        <v>241</v>
      </c>
      <c r="BB39" s="29" t="s">
        <v>241</v>
      </c>
      <c r="BC39" s="29" t="s">
        <v>241</v>
      </c>
      <c r="BD39" s="29" t="s">
        <v>242</v>
      </c>
      <c r="BE39" s="29" t="s">
        <v>242</v>
      </c>
      <c r="BF39" s="29" t="s">
        <v>242</v>
      </c>
    </row>
    <row r="40" spans="1:58" ht="12.75" customHeight="1">
      <c r="A40" s="14"/>
      <c r="B40" s="365" t="s">
        <v>243</v>
      </c>
      <c r="C40" s="361" t="s">
        <v>279</v>
      </c>
      <c r="D40" s="361" t="s">
        <v>269</v>
      </c>
      <c r="E40" s="108" t="s">
        <v>244</v>
      </c>
      <c r="F40" s="364"/>
      <c r="G40" s="28"/>
      <c r="H40" s="15">
        <f>IF(H$19="-","-",H$19*'3h Losses'!G14)</f>
        <v>0.24091693169378359</v>
      </c>
      <c r="I40" s="15">
        <f>IF(I$19="-","-",I$19*'3h Losses'!H14)</f>
        <v>0.2370534930157501</v>
      </c>
      <c r="J40" s="15">
        <f>IF(J$19="-","-",J$19*'3h Losses'!I14)</f>
        <v>0.24274277684812809</v>
      </c>
      <c r="K40" s="15">
        <f>IF(K$19="-","-",K$19*'3h Losses'!J14)</f>
        <v>0.25325928402980663</v>
      </c>
      <c r="L40" s="15">
        <f>IF(L$19="-","-",L$19*'3h Losses'!K14)</f>
        <v>0.25781795114234318</v>
      </c>
      <c r="M40" s="15">
        <f>IF(M$19="-","-",M$19*'3h Losses'!L14)</f>
        <v>0.25311693586549394</v>
      </c>
      <c r="N40" s="15">
        <f>IF(N$19="-","-",N$19*'3h Losses'!M14)</f>
        <v>0.26001755656755593</v>
      </c>
      <c r="O40" s="15">
        <f>IF(O$19="-","-",O$19*'3h Losses'!N14)</f>
        <v>0.26573498396867218</v>
      </c>
      <c r="P40" s="28"/>
      <c r="Q40" s="15">
        <f>IF(Q$19="-","-",Q$19*'3h Losses'!P14)</f>
        <v>0.26573498396867218</v>
      </c>
      <c r="R40" s="15">
        <f>IF(R$19="-","-",R$19*'3h Losses'!Q14)</f>
        <v>0.27616269311857883</v>
      </c>
      <c r="S40" s="15">
        <f>IF(S$19="-","-",S$19*'3h Losses'!R14)</f>
        <v>0.28609047959608547</v>
      </c>
      <c r="T40" s="15">
        <f>IF(T$19="-","-",T$19*'3h Losses'!S14)</f>
        <v>0.29408936745569797</v>
      </c>
      <c r="U40" s="15">
        <f>IF(U$19="-","-",U$19*'3h Losses'!T14)</f>
        <v>0.33110114243433081</v>
      </c>
      <c r="V40" s="15">
        <f>IF(V$19="-","-",V$19*'3h Losses'!U14)</f>
        <v>0.47131063159430681</v>
      </c>
      <c r="W40" s="15">
        <f>IF(W$19="-","-",W$19*'3h Losses'!V14)</f>
        <v>0.43897614197678042</v>
      </c>
      <c r="X40" s="15">
        <f>IF(X$19="-","-",X$19*'3h Losses'!W14)</f>
        <v>0.46078851743275506</v>
      </c>
      <c r="Y40" s="28"/>
      <c r="Z40" s="15">
        <f>IF(Z$19="-","-",Z$19*'3h Losses'!Y14)</f>
        <v>0.44322138178346404</v>
      </c>
      <c r="AA40" s="15">
        <f>IF(AA$19="-","-",AA$19*'3h Losses'!Z14)</f>
        <v>0.44322138178346404</v>
      </c>
      <c r="AB40" s="15">
        <f>IF(AB$19="-","-",AB$19*'3h Losses'!AA14)</f>
        <v>0.5033207888977953</v>
      </c>
      <c r="AC40" s="15">
        <f>IF(AC$19="-","-",AC$19*'3h Losses'!AB14)</f>
        <v>0.5033207888977953</v>
      </c>
      <c r="AD40" s="15">
        <f>IF(AD$19="-","-",AD$19*'3h Losses'!AC14)</f>
        <v>0.46038554608002163</v>
      </c>
      <c r="AE40" s="15">
        <f>IF(AE$19="-","-",AE$19*'3h Losses'!AD14)</f>
        <v>0.46038554608002163</v>
      </c>
      <c r="AF40" s="15">
        <f>IF(AF$19="-","-",AF$19*'3h Losses'!AE14)</f>
        <v>0.50003155233435825</v>
      </c>
      <c r="AG40" s="15">
        <f>IF(AG$19="-","-",AG$19*'3h Losses'!AF14)</f>
        <v>0.50003155233435825</v>
      </c>
      <c r="AH40" s="15">
        <f>IF(AH$19="-","-",AH$19*'3h Losses'!AG14)</f>
        <v>0.46294673507275969</v>
      </c>
      <c r="AI40" s="15">
        <f>IF(AI$19="-","-",AI$19*'3h Losses'!AH14)</f>
        <v>0.46294673507275969</v>
      </c>
      <c r="AJ40" s="15">
        <f>IF(AJ$19="-","-",AJ$19*'3h Losses'!AI14)</f>
        <v>0.48095065675749626</v>
      </c>
      <c r="AK40" s="15">
        <f>IF(AK$19="-","-",AK$19*'3h Losses'!AJ14)</f>
        <v>0.48095065675749626</v>
      </c>
      <c r="AL40" s="15">
        <f>IF(AL$19="-","-",AL$19*'3h Losses'!AK14)</f>
        <v>0.45254675220601381</v>
      </c>
      <c r="AM40" s="15" t="str">
        <f>IF(AM$19="-","-",AM$19*'3h Losses'!AL14)</f>
        <v>-</v>
      </c>
      <c r="AN40" s="15" t="str">
        <f>IF(AN$19="-","-",AN$19*'3h Losses'!AM14)</f>
        <v>-</v>
      </c>
      <c r="AO40" s="15" t="str">
        <f>IF(AO$19="-","-",AO$19*'3h Losses'!AN14)</f>
        <v>-</v>
      </c>
      <c r="AP40" s="15" t="str">
        <f>IF(AP$19="-","-",AP$19*'3h Losses'!AO14)</f>
        <v>-</v>
      </c>
      <c r="AQ40" s="15" t="str">
        <f>IF(AQ$19="-","-",AQ$19*'3h Losses'!AP14)</f>
        <v>-</v>
      </c>
      <c r="AR40" s="15" t="str">
        <f>IF(AR$19="-","-",AR$19*'3h Losses'!AQ14)</f>
        <v>-</v>
      </c>
      <c r="AS40" s="15" t="str">
        <f>IF(AS$19="-","-",AS$19*'3h Losses'!AR14)</f>
        <v>-</v>
      </c>
      <c r="AT40" s="15" t="str">
        <f>IF(AT$19="-","-",AT$19*'3h Losses'!AS14)</f>
        <v>-</v>
      </c>
      <c r="AU40" s="15" t="str">
        <f>IF(AU$19="-","-",AU$19*'3h Losses'!AT14)</f>
        <v>-</v>
      </c>
      <c r="AV40" s="15" t="str">
        <f>IF(AV$19="-","-",AV$19*'3h Losses'!AU14)</f>
        <v>-</v>
      </c>
      <c r="AW40" s="15" t="str">
        <f>IF(AW$19="-","-",AW$19*'3h Losses'!AV14)</f>
        <v>-</v>
      </c>
      <c r="AX40" s="15" t="str">
        <f>IF(AX$19="-","-",AX$19*'3h Losses'!AW14)</f>
        <v>-</v>
      </c>
      <c r="AY40" s="15" t="str">
        <f>IF(AY$19="-","-",AY$19*'3h Losses'!AX14)</f>
        <v>-</v>
      </c>
      <c r="AZ40" s="15" t="str">
        <f>IF(AZ$19="-","-",AZ$19*'3h Losses'!AY14)</f>
        <v>-</v>
      </c>
      <c r="BA40" s="15" t="str">
        <f>IF(BA$19="-","-",BA$19*'3h Losses'!AZ14)</f>
        <v>-</v>
      </c>
      <c r="BB40" s="15" t="str">
        <f>IF(BB$19="-","-",BB$19*'3h Losses'!BA14)</f>
        <v>-</v>
      </c>
      <c r="BC40" s="15" t="str">
        <f>IF(BC$19="-","-",BC$19*'3h Losses'!BB14)</f>
        <v>-</v>
      </c>
      <c r="BD40" s="15" t="str">
        <f>IF(BD$19="-","-",BD$19*'3h Losses'!BC14)</f>
        <v>-</v>
      </c>
      <c r="BE40" s="15" t="str">
        <f>IF(BE$19="-","-",BE$19*'3h Losses'!BD14)</f>
        <v>-</v>
      </c>
      <c r="BF40" s="15" t="str">
        <f>IF(BF$19="-","-",BF$19*'3h Losses'!BE14)</f>
        <v>-</v>
      </c>
    </row>
    <row r="41" spans="1:58">
      <c r="A41" s="14"/>
      <c r="B41" s="365"/>
      <c r="C41" s="362"/>
      <c r="D41" s="362"/>
      <c r="E41" s="108" t="s">
        <v>246</v>
      </c>
      <c r="F41" s="364"/>
      <c r="G41" s="28"/>
      <c r="H41" s="15">
        <f>IF(H$19="-","-",H$19*'3h Losses'!G15)</f>
        <v>0.23559640476997723</v>
      </c>
      <c r="I41" s="15">
        <f>IF(I$19="-","-",I$19*'3h Losses'!H15)</f>
        <v>0.23181828815445066</v>
      </c>
      <c r="J41" s="15">
        <f>IF(J$19="-","-",J$19*'3h Losses'!I15)</f>
        <v>0.23738192707015746</v>
      </c>
      <c r="K41" s="15">
        <f>IF(K$19="-","-",K$19*'3h Losses'!J15)</f>
        <v>0.2476661825823035</v>
      </c>
      <c r="L41" s="15">
        <f>IF(L$19="-","-",L$19*'3h Losses'!K15)</f>
        <v>0.252124173868785</v>
      </c>
      <c r="M41" s="15">
        <f>IF(M$19="-","-",M$19*'3h Losses'!L15)</f>
        <v>0.24752697810422103</v>
      </c>
      <c r="N41" s="15">
        <f>IF(N$19="-","-",N$19*'3h Losses'!M15)</f>
        <v>0.25698526646995301</v>
      </c>
      <c r="O41" s="15">
        <f>IF(O$19="-","-",O$19*'3h Losses'!N15)</f>
        <v>0.2626360179945591</v>
      </c>
      <c r="P41" s="28"/>
      <c r="Q41" s="15">
        <f>IF(Q$19="-","-",Q$19*'3h Losses'!P15)</f>
        <v>0.2626360179945591</v>
      </c>
      <c r="R41" s="15">
        <f>IF(R$19="-","-",R$19*'3h Losses'!Q15)</f>
        <v>0.27082464707895187</v>
      </c>
      <c r="S41" s="15">
        <f>IF(S$19="-","-",S$19*'3h Losses'!R15)</f>
        <v>0.28055905969335859</v>
      </c>
      <c r="T41" s="15">
        <f>IF(T$19="-","-",T$19*'3h Losses'!S15)</f>
        <v>0.28882509171738951</v>
      </c>
      <c r="U41" s="15">
        <f>IF(U$19="-","-",U$19*'3h Losses'!T15)</f>
        <v>0.32516121732409747</v>
      </c>
      <c r="V41" s="15">
        <f>IF(V$19="-","-",V$19*'3h Losses'!U15)</f>
        <v>0.46302205652787365</v>
      </c>
      <c r="W41" s="15">
        <f>IF(W$19="-","-",W$19*'3h Losses'!V15)</f>
        <v>0.43125217520472675</v>
      </c>
      <c r="X41" s="15">
        <f>IF(X$19="-","-",X$19*'3h Losses'!W15)</f>
        <v>0.45103477755106403</v>
      </c>
      <c r="Y41" s="28"/>
      <c r="Z41" s="15">
        <f>IF(Z$19="-","-",Z$19*'3h Losses'!Y15)</f>
        <v>0.43384752637827745</v>
      </c>
      <c r="AA41" s="15">
        <f>IF(AA$19="-","-",AA$19*'3h Losses'!Z15)</f>
        <v>0.43384752637827745</v>
      </c>
      <c r="AB41" s="15">
        <f>IF(AB$19="-","-",AB$19*'3h Losses'!AA15)</f>
        <v>0.49551404603234717</v>
      </c>
      <c r="AC41" s="15">
        <f>IF(AC$19="-","-",AC$19*'3h Losses'!AB15)</f>
        <v>0.49551404603234717</v>
      </c>
      <c r="AD41" s="15">
        <f>IF(AD$19="-","-",AD$19*'3h Losses'!AC15)</f>
        <v>0.45329616576592768</v>
      </c>
      <c r="AE41" s="15">
        <f>IF(AE$19="-","-",AE$19*'3h Losses'!AD15)</f>
        <v>0.45329616576592768</v>
      </c>
      <c r="AF41" s="15">
        <f>IF(AF$19="-","-",AF$19*'3h Losses'!AE15)</f>
        <v>0.49075552636277969</v>
      </c>
      <c r="AG41" s="15">
        <f>IF(AG$19="-","-",AG$19*'3h Losses'!AF15)</f>
        <v>0.49075552636277969</v>
      </c>
      <c r="AH41" s="15">
        <f>IF(AH$19="-","-",AH$19*'3h Losses'!AG15)</f>
        <v>0.45443562834543971</v>
      </c>
      <c r="AI41" s="15">
        <f>IF(AI$19="-","-",AI$19*'3h Losses'!AH15)</f>
        <v>0.45443562834543971</v>
      </c>
      <c r="AJ41" s="15">
        <f>IF(AJ$19="-","-",AJ$19*'3h Losses'!AI15)</f>
        <v>0.47048076347989987</v>
      </c>
      <c r="AK41" s="15">
        <f>IF(AK$19="-","-",AK$19*'3h Losses'!AJ15)</f>
        <v>0.47048076347989987</v>
      </c>
      <c r="AL41" s="15">
        <f>IF(AL$19="-","-",AL$19*'3h Losses'!AK15)</f>
        <v>0.44266892113100614</v>
      </c>
      <c r="AM41" s="15" t="str">
        <f>IF(AM$19="-","-",AM$19*'3h Losses'!AL15)</f>
        <v>-</v>
      </c>
      <c r="AN41" s="15" t="str">
        <f>IF(AN$19="-","-",AN$19*'3h Losses'!AM15)</f>
        <v>-</v>
      </c>
      <c r="AO41" s="15" t="str">
        <f>IF(AO$19="-","-",AO$19*'3h Losses'!AN15)</f>
        <v>-</v>
      </c>
      <c r="AP41" s="15" t="str">
        <f>IF(AP$19="-","-",AP$19*'3h Losses'!AO15)</f>
        <v>-</v>
      </c>
      <c r="AQ41" s="15" t="str">
        <f>IF(AQ$19="-","-",AQ$19*'3h Losses'!AP15)</f>
        <v>-</v>
      </c>
      <c r="AR41" s="15" t="str">
        <f>IF(AR$19="-","-",AR$19*'3h Losses'!AQ15)</f>
        <v>-</v>
      </c>
      <c r="AS41" s="15" t="str">
        <f>IF(AS$19="-","-",AS$19*'3h Losses'!AR15)</f>
        <v>-</v>
      </c>
      <c r="AT41" s="15" t="str">
        <f>IF(AT$19="-","-",AT$19*'3h Losses'!AS15)</f>
        <v>-</v>
      </c>
      <c r="AU41" s="15" t="str">
        <f>IF(AU$19="-","-",AU$19*'3h Losses'!AT15)</f>
        <v>-</v>
      </c>
      <c r="AV41" s="15" t="str">
        <f>IF(AV$19="-","-",AV$19*'3h Losses'!AU15)</f>
        <v>-</v>
      </c>
      <c r="AW41" s="15" t="str">
        <f>IF(AW$19="-","-",AW$19*'3h Losses'!AV15)</f>
        <v>-</v>
      </c>
      <c r="AX41" s="15" t="str">
        <f>IF(AX$19="-","-",AX$19*'3h Losses'!AW15)</f>
        <v>-</v>
      </c>
      <c r="AY41" s="15" t="str">
        <f>IF(AY$19="-","-",AY$19*'3h Losses'!AX15)</f>
        <v>-</v>
      </c>
      <c r="AZ41" s="15" t="str">
        <f>IF(AZ$19="-","-",AZ$19*'3h Losses'!AY15)</f>
        <v>-</v>
      </c>
      <c r="BA41" s="15" t="str">
        <f>IF(BA$19="-","-",BA$19*'3h Losses'!AZ15)</f>
        <v>-</v>
      </c>
      <c r="BB41" s="15" t="str">
        <f>IF(BB$19="-","-",BB$19*'3h Losses'!BA15)</f>
        <v>-</v>
      </c>
      <c r="BC41" s="15" t="str">
        <f>IF(BC$19="-","-",BC$19*'3h Losses'!BB15)</f>
        <v>-</v>
      </c>
      <c r="BD41" s="15" t="str">
        <f>IF(BD$19="-","-",BD$19*'3h Losses'!BC15)</f>
        <v>-</v>
      </c>
      <c r="BE41" s="15" t="str">
        <f>IF(BE$19="-","-",BE$19*'3h Losses'!BD15)</f>
        <v>-</v>
      </c>
      <c r="BF41" s="15" t="str">
        <f>IF(BF$19="-","-",BF$19*'3h Losses'!BE15)</f>
        <v>-</v>
      </c>
    </row>
    <row r="42" spans="1:58">
      <c r="A42" s="14"/>
      <c r="B42" s="365"/>
      <c r="C42" s="362"/>
      <c r="D42" s="362"/>
      <c r="E42" s="108" t="s">
        <v>247</v>
      </c>
      <c r="F42" s="364"/>
      <c r="G42" s="28"/>
      <c r="H42" s="15">
        <f>IF(H$19="-","-",H$19*'3h Losses'!G16)</f>
        <v>0.2380046393276854</v>
      </c>
      <c r="I42" s="15">
        <f>IF(I$19="-","-",I$19*'3h Losses'!H16)</f>
        <v>0.23418790331554515</v>
      </c>
      <c r="J42" s="15">
        <f>IF(J$19="-","-",J$19*'3h Losses'!I16)</f>
        <v>0.23980841299511824</v>
      </c>
      <c r="K42" s="15">
        <f>IF(K$19="-","-",K$19*'3h Losses'!J16)</f>
        <v>0.25019779277496623</v>
      </c>
      <c r="L42" s="15">
        <f>IF(L$19="-","-",L$19*'3h Losses'!K16)</f>
        <v>0.25470135304491565</v>
      </c>
      <c r="M42" s="15">
        <f>IF(M$19="-","-",M$19*'3h Losses'!L16)</f>
        <v>0.2500571653675524</v>
      </c>
      <c r="N42" s="15">
        <f>IF(N$19="-","-",N$19*'3h Losses'!M16)</f>
        <v>0.25998397643126192</v>
      </c>
      <c r="O42" s="15">
        <f>IF(O$19="-","-",O$19*'3h Losses'!N16)</f>
        <v>0.26570066545150151</v>
      </c>
      <c r="P42" s="28"/>
      <c r="Q42" s="15">
        <f>IF(Q$19="-","-",Q$19*'3h Losses'!P16)</f>
        <v>0.26570066545150151</v>
      </c>
      <c r="R42" s="15">
        <f>IF(R$19="-","-",R$19*'3h Losses'!Q16)</f>
        <v>0.27455658347989148</v>
      </c>
      <c r="S42" s="15">
        <f>IF(S$19="-","-",S$19*'3h Losses'!R16)</f>
        <v>0.284427158324419</v>
      </c>
      <c r="T42" s="15">
        <f>IF(T$19="-","-",T$19*'3h Losses'!S16)</f>
        <v>0.29233665714661644</v>
      </c>
      <c r="U42" s="15">
        <f>IF(U$19="-","-",U$19*'3h Losses'!T16)</f>
        <v>0.32912424274979279</v>
      </c>
      <c r="V42" s="15">
        <f>IF(V$19="-","-",V$19*'3h Losses'!U16)</f>
        <v>0.46915495874552093</v>
      </c>
      <c r="W42" s="15">
        <f>IF(W$19="-","-",W$19*'3h Losses'!V16)</f>
        <v>0.43697205580359161</v>
      </c>
      <c r="X42" s="15">
        <f>IF(X$19="-","-",X$19*'3h Losses'!W16)</f>
        <v>0.4606000961795319</v>
      </c>
      <c r="Y42" s="28"/>
      <c r="Z42" s="15">
        <f>IF(Z$19="-","-",Z$19*'3h Losses'!Y16)</f>
        <v>0.44304222078946282</v>
      </c>
      <c r="AA42" s="15">
        <f>IF(AA$19="-","-",AA$19*'3h Losses'!Z16)</f>
        <v>0.44304222078946282</v>
      </c>
      <c r="AB42" s="15">
        <f>IF(AB$19="-","-",AB$19*'3h Losses'!AA16)</f>
        <v>0.49940492952409415</v>
      </c>
      <c r="AC42" s="15">
        <f>IF(AC$19="-","-",AC$19*'3h Losses'!AB16)</f>
        <v>0.49940492952409415</v>
      </c>
      <c r="AD42" s="15">
        <f>IF(AD$19="-","-",AD$19*'3h Losses'!AC16)</f>
        <v>0.45680510747900988</v>
      </c>
      <c r="AE42" s="15">
        <f>IF(AE$19="-","-",AE$19*'3h Losses'!AD16)</f>
        <v>0.45680510747900988</v>
      </c>
      <c r="AF42" s="15">
        <f>IF(AF$19="-","-",AF$19*'3h Losses'!AE16)</f>
        <v>0.49597533261880739</v>
      </c>
      <c r="AG42" s="15">
        <f>IF(AG$19="-","-",AG$19*'3h Losses'!AF16)</f>
        <v>0.49597533261880739</v>
      </c>
      <c r="AH42" s="15">
        <f>IF(AH$19="-","-",AH$19*'3h Losses'!AG16)</f>
        <v>0.45919589719265119</v>
      </c>
      <c r="AI42" s="15">
        <f>IF(AI$19="-","-",AI$19*'3h Losses'!AH16)</f>
        <v>0.45919589719265119</v>
      </c>
      <c r="AJ42" s="15">
        <f>IF(AJ$19="-","-",AJ$19*'3h Losses'!AI16)</f>
        <v>0.4774228702934411</v>
      </c>
      <c r="AK42" s="15">
        <f>IF(AK$19="-","-",AK$19*'3h Losses'!AJ16)</f>
        <v>0.4774228702934411</v>
      </c>
      <c r="AL42" s="15">
        <f>IF(AL$19="-","-",AL$19*'3h Losses'!AK16)</f>
        <v>0.44921402894799384</v>
      </c>
      <c r="AM42" s="15" t="str">
        <f>IF(AM$19="-","-",AM$19*'3h Losses'!AL16)</f>
        <v>-</v>
      </c>
      <c r="AN42" s="15" t="str">
        <f>IF(AN$19="-","-",AN$19*'3h Losses'!AM16)</f>
        <v>-</v>
      </c>
      <c r="AO42" s="15" t="str">
        <f>IF(AO$19="-","-",AO$19*'3h Losses'!AN16)</f>
        <v>-</v>
      </c>
      <c r="AP42" s="15" t="str">
        <f>IF(AP$19="-","-",AP$19*'3h Losses'!AO16)</f>
        <v>-</v>
      </c>
      <c r="AQ42" s="15" t="str">
        <f>IF(AQ$19="-","-",AQ$19*'3h Losses'!AP16)</f>
        <v>-</v>
      </c>
      <c r="AR42" s="15" t="str">
        <f>IF(AR$19="-","-",AR$19*'3h Losses'!AQ16)</f>
        <v>-</v>
      </c>
      <c r="AS42" s="15" t="str">
        <f>IF(AS$19="-","-",AS$19*'3h Losses'!AR16)</f>
        <v>-</v>
      </c>
      <c r="AT42" s="15" t="str">
        <f>IF(AT$19="-","-",AT$19*'3h Losses'!AS16)</f>
        <v>-</v>
      </c>
      <c r="AU42" s="15" t="str">
        <f>IF(AU$19="-","-",AU$19*'3h Losses'!AT16)</f>
        <v>-</v>
      </c>
      <c r="AV42" s="15" t="str">
        <f>IF(AV$19="-","-",AV$19*'3h Losses'!AU16)</f>
        <v>-</v>
      </c>
      <c r="AW42" s="15" t="str">
        <f>IF(AW$19="-","-",AW$19*'3h Losses'!AV16)</f>
        <v>-</v>
      </c>
      <c r="AX42" s="15" t="str">
        <f>IF(AX$19="-","-",AX$19*'3h Losses'!AW16)</f>
        <v>-</v>
      </c>
      <c r="AY42" s="15" t="str">
        <f>IF(AY$19="-","-",AY$19*'3h Losses'!AX16)</f>
        <v>-</v>
      </c>
      <c r="AZ42" s="15" t="str">
        <f>IF(AZ$19="-","-",AZ$19*'3h Losses'!AY16)</f>
        <v>-</v>
      </c>
      <c r="BA42" s="15" t="str">
        <f>IF(BA$19="-","-",BA$19*'3h Losses'!AZ16)</f>
        <v>-</v>
      </c>
      <c r="BB42" s="15" t="str">
        <f>IF(BB$19="-","-",BB$19*'3h Losses'!BA16)</f>
        <v>-</v>
      </c>
      <c r="BC42" s="15" t="str">
        <f>IF(BC$19="-","-",BC$19*'3h Losses'!BB16)</f>
        <v>-</v>
      </c>
      <c r="BD42" s="15" t="str">
        <f>IF(BD$19="-","-",BD$19*'3h Losses'!BC16)</f>
        <v>-</v>
      </c>
      <c r="BE42" s="15" t="str">
        <f>IF(BE$19="-","-",BE$19*'3h Losses'!BD16)</f>
        <v>-</v>
      </c>
      <c r="BF42" s="15" t="str">
        <f>IF(BF$19="-","-",BF$19*'3h Losses'!BE16)</f>
        <v>-</v>
      </c>
    </row>
    <row r="43" spans="1:58">
      <c r="A43" s="14"/>
      <c r="B43" s="365"/>
      <c r="C43" s="362"/>
      <c r="D43" s="362"/>
      <c r="E43" s="108" t="s">
        <v>248</v>
      </c>
      <c r="F43" s="364"/>
      <c r="G43" s="28"/>
      <c r="H43" s="15">
        <f>IF(H$19="-","-",H$19*'3h Losses'!G17)</f>
        <v>0.24090912848229701</v>
      </c>
      <c r="I43" s="15">
        <f>IF(I$19="-","-",I$19*'3h Losses'!H17)</f>
        <v>0.2370458149396322</v>
      </c>
      <c r="J43" s="15">
        <f>IF(J$19="-","-",J$19*'3h Losses'!I17)</f>
        <v>0.24273491449818335</v>
      </c>
      <c r="K43" s="15">
        <f>IF(K$19="-","-",K$19*'3h Losses'!J17)</f>
        <v>0.25325108105403266</v>
      </c>
      <c r="L43" s="15">
        <f>IF(L$19="-","-",L$19*'3h Losses'!K17)</f>
        <v>0.25780960051300522</v>
      </c>
      <c r="M43" s="15">
        <f>IF(M$19="-","-",M$19*'3h Losses'!L17)</f>
        <v>0.25310873750032509</v>
      </c>
      <c r="N43" s="15">
        <f>IF(N$19="-","-",N$19*'3h Losses'!M17)</f>
        <v>0.26464258210671682</v>
      </c>
      <c r="O43" s="15">
        <f>IF(O$19="-","-",O$19*'3h Losses'!N17)</f>
        <v>0.27046170743968639</v>
      </c>
      <c r="P43" s="28"/>
      <c r="Q43" s="15">
        <f>IF(Q$19="-","-",Q$19*'3h Losses'!P17)</f>
        <v>0.27046170743968639</v>
      </c>
      <c r="R43" s="15">
        <f>IF(R$19="-","-",R$19*'3h Losses'!Q17)</f>
        <v>0.28014644912789621</v>
      </c>
      <c r="S43" s="15">
        <f>IF(S$19="-","-",S$19*'3h Losses'!R17)</f>
        <v>0.29022310126059714</v>
      </c>
      <c r="T43" s="15">
        <f>IF(T$19="-","-",T$19*'3h Losses'!S17)</f>
        <v>0.30065436531804424</v>
      </c>
      <c r="U43" s="15">
        <f>IF(U$19="-","-",U$19*'3h Losses'!T17)</f>
        <v>0.3384950482805511</v>
      </c>
      <c r="V43" s="15">
        <f>IF(V$19="-","-",V$19*'3h Losses'!U17)</f>
        <v>0.48071444360212917</v>
      </c>
      <c r="W43" s="15">
        <f>IF(W$19="-","-",W$19*'3h Losses'!V17)</f>
        <v>0.44770845697157363</v>
      </c>
      <c r="X43" s="15">
        <f>IF(X$19="-","-",X$19*'3h Losses'!W17)</f>
        <v>0.47191645790955511</v>
      </c>
      <c r="Y43" s="28"/>
      <c r="Z43" s="15">
        <f>IF(Z$19="-","-",Z$19*'3h Losses'!Y17)</f>
        <v>0.4539386880505194</v>
      </c>
      <c r="AA43" s="15">
        <f>IF(AA$19="-","-",AA$19*'3h Losses'!Z17)</f>
        <v>0.4539386880505194</v>
      </c>
      <c r="AB43" s="15">
        <f>IF(AB$19="-","-",AB$19*'3h Losses'!AA17)</f>
        <v>0.51243236840894124</v>
      </c>
      <c r="AC43" s="15">
        <f>IF(AC$19="-","-",AC$19*'3h Losses'!AB17)</f>
        <v>0.51243236840894124</v>
      </c>
      <c r="AD43" s="15">
        <f>IF(AD$19="-","-",AD$19*'3h Losses'!AC17)</f>
        <v>0.46868428650946559</v>
      </c>
      <c r="AE43" s="15">
        <f>IF(AE$19="-","-",AE$19*'3h Losses'!AD17)</f>
        <v>0.46868428650946559</v>
      </c>
      <c r="AF43" s="15">
        <f>IF(AF$19="-","-",AF$19*'3h Losses'!AE17)</f>
        <v>0.50557215877353412</v>
      </c>
      <c r="AG43" s="15">
        <f>IF(AG$19="-","-",AG$19*'3h Losses'!AF17)</f>
        <v>0.50557215877353412</v>
      </c>
      <c r="AH43" s="15">
        <f>IF(AH$19="-","-",AH$19*'3h Losses'!AG17)</f>
        <v>0.46812052193075454</v>
      </c>
      <c r="AI43" s="15">
        <f>IF(AI$19="-","-",AI$19*'3h Losses'!AH17)</f>
        <v>0.46812052193075454</v>
      </c>
      <c r="AJ43" s="15">
        <f>IF(AJ$19="-","-",AJ$19*'3h Losses'!AI17)</f>
        <v>0.48853147516472023</v>
      </c>
      <c r="AK43" s="15">
        <f>IF(AK$19="-","-",AK$19*'3h Losses'!AJ17)</f>
        <v>0.48853147516472023</v>
      </c>
      <c r="AL43" s="15">
        <f>IF(AL$19="-","-",AL$19*'3h Losses'!AK17)</f>
        <v>0.45965298223996714</v>
      </c>
      <c r="AM43" s="15" t="str">
        <f>IF(AM$19="-","-",AM$19*'3h Losses'!AL17)</f>
        <v>-</v>
      </c>
      <c r="AN43" s="15" t="str">
        <f>IF(AN$19="-","-",AN$19*'3h Losses'!AM17)</f>
        <v>-</v>
      </c>
      <c r="AO43" s="15" t="str">
        <f>IF(AO$19="-","-",AO$19*'3h Losses'!AN17)</f>
        <v>-</v>
      </c>
      <c r="AP43" s="15" t="str">
        <f>IF(AP$19="-","-",AP$19*'3h Losses'!AO17)</f>
        <v>-</v>
      </c>
      <c r="AQ43" s="15" t="str">
        <f>IF(AQ$19="-","-",AQ$19*'3h Losses'!AP17)</f>
        <v>-</v>
      </c>
      <c r="AR43" s="15" t="str">
        <f>IF(AR$19="-","-",AR$19*'3h Losses'!AQ17)</f>
        <v>-</v>
      </c>
      <c r="AS43" s="15" t="str">
        <f>IF(AS$19="-","-",AS$19*'3h Losses'!AR17)</f>
        <v>-</v>
      </c>
      <c r="AT43" s="15" t="str">
        <f>IF(AT$19="-","-",AT$19*'3h Losses'!AS17)</f>
        <v>-</v>
      </c>
      <c r="AU43" s="15" t="str">
        <f>IF(AU$19="-","-",AU$19*'3h Losses'!AT17)</f>
        <v>-</v>
      </c>
      <c r="AV43" s="15" t="str">
        <f>IF(AV$19="-","-",AV$19*'3h Losses'!AU17)</f>
        <v>-</v>
      </c>
      <c r="AW43" s="15" t="str">
        <f>IF(AW$19="-","-",AW$19*'3h Losses'!AV17)</f>
        <v>-</v>
      </c>
      <c r="AX43" s="15" t="str">
        <f>IF(AX$19="-","-",AX$19*'3h Losses'!AW17)</f>
        <v>-</v>
      </c>
      <c r="AY43" s="15" t="str">
        <f>IF(AY$19="-","-",AY$19*'3h Losses'!AX17)</f>
        <v>-</v>
      </c>
      <c r="AZ43" s="15" t="str">
        <f>IF(AZ$19="-","-",AZ$19*'3h Losses'!AY17)</f>
        <v>-</v>
      </c>
      <c r="BA43" s="15" t="str">
        <f>IF(BA$19="-","-",BA$19*'3h Losses'!AZ17)</f>
        <v>-</v>
      </c>
      <c r="BB43" s="15" t="str">
        <f>IF(BB$19="-","-",BB$19*'3h Losses'!BA17)</f>
        <v>-</v>
      </c>
      <c r="BC43" s="15" t="str">
        <f>IF(BC$19="-","-",BC$19*'3h Losses'!BB17)</f>
        <v>-</v>
      </c>
      <c r="BD43" s="15" t="str">
        <f>IF(BD$19="-","-",BD$19*'3h Losses'!BC17)</f>
        <v>-</v>
      </c>
      <c r="BE43" s="15" t="str">
        <f>IF(BE$19="-","-",BE$19*'3h Losses'!BD17)</f>
        <v>-</v>
      </c>
      <c r="BF43" s="15" t="str">
        <f>IF(BF$19="-","-",BF$19*'3h Losses'!BE17)</f>
        <v>-</v>
      </c>
    </row>
    <row r="44" spans="1:58">
      <c r="A44" s="14"/>
      <c r="B44" s="365"/>
      <c r="C44" s="362"/>
      <c r="D44" s="362"/>
      <c r="E44" s="108" t="s">
        <v>249</v>
      </c>
      <c r="F44" s="364"/>
      <c r="G44" s="28"/>
      <c r="H44" s="15">
        <f>IF(H$19="-","-",H$19*'3h Losses'!G18)</f>
        <v>0.23609170583476491</v>
      </c>
      <c r="I44" s="15">
        <f>IF(I$19="-","-",I$19*'3h Losses'!H18)</f>
        <v>0.23230564637654347</v>
      </c>
      <c r="J44" s="15">
        <f>IF(J$19="-","-",J$19*'3h Losses'!I18)</f>
        <v>0.23788098188958048</v>
      </c>
      <c r="K44" s="15">
        <f>IF(K$19="-","-",K$19*'3h Losses'!J18)</f>
        <v>0.24818685828643694</v>
      </c>
      <c r="L44" s="15">
        <f>IF(L$19="-","-",L$19*'3h Losses'!K18)</f>
        <v>0.25265422173559282</v>
      </c>
      <c r="M44" s="15">
        <f>IF(M$19="-","-",M$19*'3h Losses'!L18)</f>
        <v>0.24804736115479598</v>
      </c>
      <c r="N44" s="15">
        <f>IF(N$19="-","-",N$19*'3h Losses'!M18)</f>
        <v>0.25696171913466087</v>
      </c>
      <c r="O44" s="15">
        <f>IF(O$19="-","-",O$19*'3h Losses'!N18)</f>
        <v>0.26261195288584505</v>
      </c>
      <c r="P44" s="28"/>
      <c r="Q44" s="15">
        <f>IF(Q$19="-","-",Q$19*'3h Losses'!P18)</f>
        <v>0.26261195288584505</v>
      </c>
      <c r="R44" s="15">
        <f>IF(R$19="-","-",R$19*'3h Losses'!Q18)</f>
        <v>0.27151623624028887</v>
      </c>
      <c r="S44" s="15">
        <f>IF(S$19="-","-",S$19*'3h Losses'!R18)</f>
        <v>0.28127601204757757</v>
      </c>
      <c r="T44" s="15">
        <f>IF(T$19="-","-",T$19*'3h Losses'!S18)</f>
        <v>0.29100997783509436</v>
      </c>
      <c r="U44" s="15">
        <f>IF(U$19="-","-",U$19*'3h Losses'!T18)</f>
        <v>0.32762281074128846</v>
      </c>
      <c r="V44" s="15">
        <f>IF(V$19="-","-",V$19*'3h Losses'!U18)</f>
        <v>0.46706504986105857</v>
      </c>
      <c r="W44" s="15">
        <f>IF(W$19="-","-",W$19*'3h Losses'!V18)</f>
        <v>0.43501029082288933</v>
      </c>
      <c r="X44" s="15">
        <f>IF(X$19="-","-",X$19*'3h Losses'!W18)</f>
        <v>0.45628384696114349</v>
      </c>
      <c r="Y44" s="28"/>
      <c r="Z44" s="15">
        <f>IF(Z$19="-","-",Z$19*'3h Losses'!Y18)</f>
        <v>0.43889936258129519</v>
      </c>
      <c r="AA44" s="15">
        <f>IF(AA$19="-","-",AA$19*'3h Losses'!Z18)</f>
        <v>0.43889936258129519</v>
      </c>
      <c r="AB44" s="15">
        <f>IF(AB$19="-","-",AB$19*'3h Losses'!AA18)</f>
        <v>0.49589939802802802</v>
      </c>
      <c r="AC44" s="15">
        <f>IF(AC$19="-","-",AC$19*'3h Losses'!AB18)</f>
        <v>0.49589939802802802</v>
      </c>
      <c r="AD44" s="15">
        <f>IF(AD$19="-","-",AD$19*'3h Losses'!AC18)</f>
        <v>0.4536410846367735</v>
      </c>
      <c r="AE44" s="15">
        <f>IF(AE$19="-","-",AE$19*'3h Losses'!AD18)</f>
        <v>0.4536410846367735</v>
      </c>
      <c r="AF44" s="15">
        <f>IF(AF$19="-","-",AF$19*'3h Losses'!AE18)</f>
        <v>0.4920381096205636</v>
      </c>
      <c r="AG44" s="15">
        <f>IF(AG$19="-","-",AG$19*'3h Losses'!AF18)</f>
        <v>0.4920381096205636</v>
      </c>
      <c r="AH44" s="15">
        <f>IF(AH$19="-","-",AH$19*'3h Losses'!AG18)</f>
        <v>0.45561748721803164</v>
      </c>
      <c r="AI44" s="15">
        <f>IF(AI$19="-","-",AI$19*'3h Losses'!AH18)</f>
        <v>0.45561748721803164</v>
      </c>
      <c r="AJ44" s="15">
        <f>IF(AJ$19="-","-",AJ$19*'3h Losses'!AI18)</f>
        <v>0.4709066450906958</v>
      </c>
      <c r="AK44" s="15">
        <f>IF(AK$19="-","-",AK$19*'3h Losses'!AJ18)</f>
        <v>0.4709066450906958</v>
      </c>
      <c r="AL44" s="15">
        <f>IF(AL$19="-","-",AL$19*'3h Losses'!AK18)</f>
        <v>0.44306983055037047</v>
      </c>
      <c r="AM44" s="15" t="str">
        <f>IF(AM$19="-","-",AM$19*'3h Losses'!AL18)</f>
        <v>-</v>
      </c>
      <c r="AN44" s="15" t="str">
        <f>IF(AN$19="-","-",AN$19*'3h Losses'!AM18)</f>
        <v>-</v>
      </c>
      <c r="AO44" s="15" t="str">
        <f>IF(AO$19="-","-",AO$19*'3h Losses'!AN18)</f>
        <v>-</v>
      </c>
      <c r="AP44" s="15" t="str">
        <f>IF(AP$19="-","-",AP$19*'3h Losses'!AO18)</f>
        <v>-</v>
      </c>
      <c r="AQ44" s="15" t="str">
        <f>IF(AQ$19="-","-",AQ$19*'3h Losses'!AP18)</f>
        <v>-</v>
      </c>
      <c r="AR44" s="15" t="str">
        <f>IF(AR$19="-","-",AR$19*'3h Losses'!AQ18)</f>
        <v>-</v>
      </c>
      <c r="AS44" s="15" t="str">
        <f>IF(AS$19="-","-",AS$19*'3h Losses'!AR18)</f>
        <v>-</v>
      </c>
      <c r="AT44" s="15" t="str">
        <f>IF(AT$19="-","-",AT$19*'3h Losses'!AS18)</f>
        <v>-</v>
      </c>
      <c r="AU44" s="15" t="str">
        <f>IF(AU$19="-","-",AU$19*'3h Losses'!AT18)</f>
        <v>-</v>
      </c>
      <c r="AV44" s="15" t="str">
        <f>IF(AV$19="-","-",AV$19*'3h Losses'!AU18)</f>
        <v>-</v>
      </c>
      <c r="AW44" s="15" t="str">
        <f>IF(AW$19="-","-",AW$19*'3h Losses'!AV18)</f>
        <v>-</v>
      </c>
      <c r="AX44" s="15" t="str">
        <f>IF(AX$19="-","-",AX$19*'3h Losses'!AW18)</f>
        <v>-</v>
      </c>
      <c r="AY44" s="15" t="str">
        <f>IF(AY$19="-","-",AY$19*'3h Losses'!AX18)</f>
        <v>-</v>
      </c>
      <c r="AZ44" s="15" t="str">
        <f>IF(AZ$19="-","-",AZ$19*'3h Losses'!AY18)</f>
        <v>-</v>
      </c>
      <c r="BA44" s="15" t="str">
        <f>IF(BA$19="-","-",BA$19*'3h Losses'!AZ18)</f>
        <v>-</v>
      </c>
      <c r="BB44" s="15" t="str">
        <f>IF(BB$19="-","-",BB$19*'3h Losses'!BA18)</f>
        <v>-</v>
      </c>
      <c r="BC44" s="15" t="str">
        <f>IF(BC$19="-","-",BC$19*'3h Losses'!BB18)</f>
        <v>-</v>
      </c>
      <c r="BD44" s="15" t="str">
        <f>IF(BD$19="-","-",BD$19*'3h Losses'!BC18)</f>
        <v>-</v>
      </c>
      <c r="BE44" s="15" t="str">
        <f>IF(BE$19="-","-",BE$19*'3h Losses'!BD18)</f>
        <v>-</v>
      </c>
      <c r="BF44" s="15" t="str">
        <f>IF(BF$19="-","-",BF$19*'3h Losses'!BE18)</f>
        <v>-</v>
      </c>
    </row>
    <row r="45" spans="1:58">
      <c r="A45" s="14"/>
      <c r="B45" s="365"/>
      <c r="C45" s="362"/>
      <c r="D45" s="362"/>
      <c r="E45" s="108" t="s">
        <v>250</v>
      </c>
      <c r="F45" s="364"/>
      <c r="G45" s="28"/>
      <c r="H45" s="15">
        <f>IF(H$19="-","-",H$19*'3h Losses'!G19)</f>
        <v>0.23799902246072904</v>
      </c>
      <c r="I45" s="15">
        <f>IF(I$19="-","-",I$19*'3h Losses'!H19)</f>
        <v>0.23418237652287663</v>
      </c>
      <c r="J45" s="15">
        <f>IF(J$19="-","-",J$19*'3h Losses'!I19)</f>
        <v>0.23980275355942568</v>
      </c>
      <c r="K45" s="15">
        <f>IF(K$19="-","-",K$19*'3h Losses'!J19)</f>
        <v>0.25019188815176746</v>
      </c>
      <c r="L45" s="15">
        <f>IF(L$19="-","-",L$19*'3h Losses'!K19)</f>
        <v>0.25469534213849926</v>
      </c>
      <c r="M45" s="15">
        <f>IF(M$19="-","-",M$19*'3h Losses'!L19)</f>
        <v>0.25005126406313527</v>
      </c>
      <c r="N45" s="15">
        <f>IF(N$19="-","-",N$19*'3h Losses'!M19)</f>
        <v>0.25842293069629363</v>
      </c>
      <c r="O45" s="15">
        <f>IF(O$19="-","-",O$19*'3h Losses'!N19)</f>
        <v>0.26410529447412523</v>
      </c>
      <c r="P45" s="28"/>
      <c r="Q45" s="15">
        <f>IF(Q$19="-","-",Q$19*'3h Losses'!P19)</f>
        <v>0.26410529447412523</v>
      </c>
      <c r="R45" s="15">
        <f>IF(R$19="-","-",R$19*'3h Losses'!Q19)</f>
        <v>0.27161444077958369</v>
      </c>
      <c r="S45" s="15">
        <f>IF(S$19="-","-",S$19*'3h Losses'!R19)</f>
        <v>0.28137775894820843</v>
      </c>
      <c r="T45" s="15">
        <f>IF(T$19="-","-",T$19*'3h Losses'!S19)</f>
        <v>0.28880695673113327</v>
      </c>
      <c r="U45" s="15">
        <f>IF(U$19="-","-",U$19*'3h Losses'!T19)</f>
        <v>0.32514195978801874</v>
      </c>
      <c r="V45" s="15">
        <f>IF(V$19="-","-",V$19*'3h Losses'!U19)</f>
        <v>0.46338053353388881</v>
      </c>
      <c r="W45" s="15">
        <f>IF(W$19="-","-",W$19*'3h Losses'!V19)</f>
        <v>0.43158320918297172</v>
      </c>
      <c r="X45" s="15">
        <f>IF(X$19="-","-",X$19*'3h Losses'!W19)</f>
        <v>0.45201058767432134</v>
      </c>
      <c r="Y45" s="28"/>
      <c r="Z45" s="15">
        <f>IF(Z$19="-","-",Z$19*'3h Losses'!Y19)</f>
        <v>0.43478798040017835</v>
      </c>
      <c r="AA45" s="15">
        <f>IF(AA$19="-","-",AA$19*'3h Losses'!Z19)</f>
        <v>0.43478798040017835</v>
      </c>
      <c r="AB45" s="15">
        <f>IF(AB$19="-","-",AB$19*'3h Losses'!AA19)</f>
        <v>0.49359281401216026</v>
      </c>
      <c r="AC45" s="15">
        <f>IF(AC$19="-","-",AC$19*'3h Losses'!AB19)</f>
        <v>0.49359281401216026</v>
      </c>
      <c r="AD45" s="15">
        <f>IF(AD$19="-","-",AD$19*'3h Losses'!AC19)</f>
        <v>0.4515308902345439</v>
      </c>
      <c r="AE45" s="15">
        <f>IF(AE$19="-","-",AE$19*'3h Losses'!AD19)</f>
        <v>0.4515308902345439</v>
      </c>
      <c r="AF45" s="15">
        <f>IF(AF$19="-","-",AF$19*'3h Losses'!AE19)</f>
        <v>0.48884437249030921</v>
      </c>
      <c r="AG45" s="15">
        <f>IF(AG$19="-","-",AG$19*'3h Losses'!AF19)</f>
        <v>0.48884437249030921</v>
      </c>
      <c r="AH45" s="15">
        <f>IF(AH$19="-","-",AH$19*'3h Losses'!AG19)</f>
        <v>0.44749837755451932</v>
      </c>
      <c r="AI45" s="15">
        <f>IF(AI$19="-","-",AI$19*'3h Losses'!AH19)</f>
        <v>0.44749837755451932</v>
      </c>
      <c r="AJ45" s="15">
        <f>IF(AJ$19="-","-",AJ$19*'3h Losses'!AI19)</f>
        <v>0.47169083429406455</v>
      </c>
      <c r="AK45" s="15">
        <f>IF(AK$19="-","-",AK$19*'3h Losses'!AJ19)</f>
        <v>0.47169083429406455</v>
      </c>
      <c r="AL45" s="15">
        <f>IF(AL$19="-","-",AL$19*'3h Losses'!AK19)</f>
        <v>0.44380870819607438</v>
      </c>
      <c r="AM45" s="15" t="str">
        <f>IF(AM$19="-","-",AM$19*'3h Losses'!AL19)</f>
        <v>-</v>
      </c>
      <c r="AN45" s="15" t="str">
        <f>IF(AN$19="-","-",AN$19*'3h Losses'!AM19)</f>
        <v>-</v>
      </c>
      <c r="AO45" s="15" t="str">
        <f>IF(AO$19="-","-",AO$19*'3h Losses'!AN19)</f>
        <v>-</v>
      </c>
      <c r="AP45" s="15" t="str">
        <f>IF(AP$19="-","-",AP$19*'3h Losses'!AO19)</f>
        <v>-</v>
      </c>
      <c r="AQ45" s="15" t="str">
        <f>IF(AQ$19="-","-",AQ$19*'3h Losses'!AP19)</f>
        <v>-</v>
      </c>
      <c r="AR45" s="15" t="str">
        <f>IF(AR$19="-","-",AR$19*'3h Losses'!AQ19)</f>
        <v>-</v>
      </c>
      <c r="AS45" s="15" t="str">
        <f>IF(AS$19="-","-",AS$19*'3h Losses'!AR19)</f>
        <v>-</v>
      </c>
      <c r="AT45" s="15" t="str">
        <f>IF(AT$19="-","-",AT$19*'3h Losses'!AS19)</f>
        <v>-</v>
      </c>
      <c r="AU45" s="15" t="str">
        <f>IF(AU$19="-","-",AU$19*'3h Losses'!AT19)</f>
        <v>-</v>
      </c>
      <c r="AV45" s="15" t="str">
        <f>IF(AV$19="-","-",AV$19*'3h Losses'!AU19)</f>
        <v>-</v>
      </c>
      <c r="AW45" s="15" t="str">
        <f>IF(AW$19="-","-",AW$19*'3h Losses'!AV19)</f>
        <v>-</v>
      </c>
      <c r="AX45" s="15" t="str">
        <f>IF(AX$19="-","-",AX$19*'3h Losses'!AW19)</f>
        <v>-</v>
      </c>
      <c r="AY45" s="15" t="str">
        <f>IF(AY$19="-","-",AY$19*'3h Losses'!AX19)</f>
        <v>-</v>
      </c>
      <c r="AZ45" s="15" t="str">
        <f>IF(AZ$19="-","-",AZ$19*'3h Losses'!AY19)</f>
        <v>-</v>
      </c>
      <c r="BA45" s="15" t="str">
        <f>IF(BA$19="-","-",BA$19*'3h Losses'!AZ19)</f>
        <v>-</v>
      </c>
      <c r="BB45" s="15" t="str">
        <f>IF(BB$19="-","-",BB$19*'3h Losses'!BA19)</f>
        <v>-</v>
      </c>
      <c r="BC45" s="15" t="str">
        <f>IF(BC$19="-","-",BC$19*'3h Losses'!BB19)</f>
        <v>-</v>
      </c>
      <c r="BD45" s="15" t="str">
        <f>IF(BD$19="-","-",BD$19*'3h Losses'!BC19)</f>
        <v>-</v>
      </c>
      <c r="BE45" s="15" t="str">
        <f>IF(BE$19="-","-",BE$19*'3h Losses'!BD19)</f>
        <v>-</v>
      </c>
      <c r="BF45" s="15" t="str">
        <f>IF(BF$19="-","-",BF$19*'3h Losses'!BE19)</f>
        <v>-</v>
      </c>
    </row>
    <row r="46" spans="1:58">
      <c r="A46" s="14"/>
      <c r="B46" s="365"/>
      <c r="C46" s="362"/>
      <c r="D46" s="362"/>
      <c r="E46" s="108" t="s">
        <v>251</v>
      </c>
      <c r="F46" s="364"/>
      <c r="G46" s="28"/>
      <c r="H46" s="15">
        <f>IF(H$19="-","-",H$19*'3h Losses'!G20)</f>
        <v>0.23910681513353765</v>
      </c>
      <c r="I46" s="15">
        <f>IF(I$19="-","-",I$19*'3h Losses'!H20)</f>
        <v>0.23527240419664891</v>
      </c>
      <c r="J46" s="15">
        <f>IF(J$19="-","-",J$19*'3h Losses'!I20)</f>
        <v>0.24091894189736848</v>
      </c>
      <c r="K46" s="15">
        <f>IF(K$19="-","-",K$19*'3h Losses'!J20)</f>
        <v>0.2513564338613466</v>
      </c>
      <c r="L46" s="15">
        <f>IF(L$19="-","-",L$19*'3h Losses'!K20)</f>
        <v>0.25588084967085084</v>
      </c>
      <c r="M46" s="15">
        <f>IF(M$19="-","-",M$19*'3h Losses'!L20)</f>
        <v>0.25121515522239996</v>
      </c>
      <c r="N46" s="15">
        <f>IF(N$19="-","-",N$19*'3h Losses'!M20)</f>
        <v>0.2619874380421231</v>
      </c>
      <c r="O46" s="15">
        <f>IF(O$19="-","-",O$19*'3h Losses'!N20)</f>
        <v>0.26774818041961373</v>
      </c>
      <c r="P46" s="28"/>
      <c r="Q46" s="15">
        <f>IF(Q$19="-","-",Q$19*'3h Losses'!P20)</f>
        <v>0.26774818041961373</v>
      </c>
      <c r="R46" s="15">
        <f>IF(R$19="-","-",R$19*'3h Losses'!Q20)</f>
        <v>0.27682661588263824</v>
      </c>
      <c r="S46" s="15">
        <f>IF(S$19="-","-",S$19*'3h Losses'!R20)</f>
        <v>0.28677810484627891</v>
      </c>
      <c r="T46" s="15">
        <f>IF(T$19="-","-",T$19*'3h Losses'!S20)</f>
        <v>0.294776889154862</v>
      </c>
      <c r="U46" s="15">
        <f>IF(U$19="-","-",U$19*'3h Losses'!T20)</f>
        <v>0.33186932808902408</v>
      </c>
      <c r="V46" s="15">
        <f>IF(V$19="-","-",V$19*'3h Losses'!U20)</f>
        <v>0.46952966356840348</v>
      </c>
      <c r="W46" s="15">
        <f>IF(W$19="-","-",W$19*'3h Losses'!V20)</f>
        <v>0.43730757061707909</v>
      </c>
      <c r="X46" s="15">
        <f>IF(X$19="-","-",X$19*'3h Losses'!W20)</f>
        <v>0.45736794890607807</v>
      </c>
      <c r="Y46" s="28"/>
      <c r="Z46" s="15">
        <f>IF(Z$19="-","-",Z$19*'3h Losses'!Y20)</f>
        <v>0.43916381403690097</v>
      </c>
      <c r="AA46" s="15">
        <f>IF(AA$19="-","-",AA$19*'3h Losses'!Z20)</f>
        <v>0.43916381403690097</v>
      </c>
      <c r="AB46" s="15">
        <f>IF(AB$19="-","-",AB$19*'3h Losses'!AA20)</f>
        <v>0.49312900878860394</v>
      </c>
      <c r="AC46" s="15">
        <f>IF(AC$19="-","-",AC$19*'3h Losses'!AB20)</f>
        <v>0.49312900878860394</v>
      </c>
      <c r="AD46" s="15">
        <f>IF(AD$19="-","-",AD$19*'3h Losses'!AC20)</f>
        <v>0.45111305045444683</v>
      </c>
      <c r="AE46" s="15">
        <f>IF(AE$19="-","-",AE$19*'3h Losses'!AD20)</f>
        <v>0.45111305045444683</v>
      </c>
      <c r="AF46" s="15">
        <f>IF(AF$19="-","-",AF$19*'3h Losses'!AE20)</f>
        <v>0.48839200338440608</v>
      </c>
      <c r="AG46" s="15">
        <f>IF(AG$19="-","-",AG$19*'3h Losses'!AF20)</f>
        <v>0.48839200338440608</v>
      </c>
      <c r="AH46" s="15">
        <f>IF(AH$19="-","-",AH$19*'3h Losses'!AG20)</f>
        <v>0.46385346140975808</v>
      </c>
      <c r="AI46" s="15">
        <f>IF(AI$19="-","-",AI$19*'3h Losses'!AH20)</f>
        <v>0.46385346140975808</v>
      </c>
      <c r="AJ46" s="15">
        <f>IF(AJ$19="-","-",AJ$19*'3h Losses'!AI20)</f>
        <v>0.47941899390188947</v>
      </c>
      <c r="AK46" s="15">
        <f>IF(AK$19="-","-",AK$19*'3h Losses'!AJ20)</f>
        <v>0.47941899390188947</v>
      </c>
      <c r="AL46" s="15">
        <f>IF(AL$19="-","-",AL$19*'3h Losses'!AK20)</f>
        <v>0.44918790121961882</v>
      </c>
      <c r="AM46" s="15" t="str">
        <f>IF(AM$19="-","-",AM$19*'3h Losses'!AL20)</f>
        <v>-</v>
      </c>
      <c r="AN46" s="15" t="str">
        <f>IF(AN$19="-","-",AN$19*'3h Losses'!AM20)</f>
        <v>-</v>
      </c>
      <c r="AO46" s="15" t="str">
        <f>IF(AO$19="-","-",AO$19*'3h Losses'!AN20)</f>
        <v>-</v>
      </c>
      <c r="AP46" s="15" t="str">
        <f>IF(AP$19="-","-",AP$19*'3h Losses'!AO20)</f>
        <v>-</v>
      </c>
      <c r="AQ46" s="15" t="str">
        <f>IF(AQ$19="-","-",AQ$19*'3h Losses'!AP20)</f>
        <v>-</v>
      </c>
      <c r="AR46" s="15" t="str">
        <f>IF(AR$19="-","-",AR$19*'3h Losses'!AQ20)</f>
        <v>-</v>
      </c>
      <c r="AS46" s="15" t="str">
        <f>IF(AS$19="-","-",AS$19*'3h Losses'!AR20)</f>
        <v>-</v>
      </c>
      <c r="AT46" s="15" t="str">
        <f>IF(AT$19="-","-",AT$19*'3h Losses'!AS20)</f>
        <v>-</v>
      </c>
      <c r="AU46" s="15" t="str">
        <f>IF(AU$19="-","-",AU$19*'3h Losses'!AT20)</f>
        <v>-</v>
      </c>
      <c r="AV46" s="15" t="str">
        <f>IF(AV$19="-","-",AV$19*'3h Losses'!AU20)</f>
        <v>-</v>
      </c>
      <c r="AW46" s="15" t="str">
        <f>IF(AW$19="-","-",AW$19*'3h Losses'!AV20)</f>
        <v>-</v>
      </c>
      <c r="AX46" s="15" t="str">
        <f>IF(AX$19="-","-",AX$19*'3h Losses'!AW20)</f>
        <v>-</v>
      </c>
      <c r="AY46" s="15" t="str">
        <f>IF(AY$19="-","-",AY$19*'3h Losses'!AX20)</f>
        <v>-</v>
      </c>
      <c r="AZ46" s="15" t="str">
        <f>IF(AZ$19="-","-",AZ$19*'3h Losses'!AY20)</f>
        <v>-</v>
      </c>
      <c r="BA46" s="15" t="str">
        <f>IF(BA$19="-","-",BA$19*'3h Losses'!AZ20)</f>
        <v>-</v>
      </c>
      <c r="BB46" s="15" t="str">
        <f>IF(BB$19="-","-",BB$19*'3h Losses'!BA20)</f>
        <v>-</v>
      </c>
      <c r="BC46" s="15" t="str">
        <f>IF(BC$19="-","-",BC$19*'3h Losses'!BB20)</f>
        <v>-</v>
      </c>
      <c r="BD46" s="15" t="str">
        <f>IF(BD$19="-","-",BD$19*'3h Losses'!BC20)</f>
        <v>-</v>
      </c>
      <c r="BE46" s="15" t="str">
        <f>IF(BE$19="-","-",BE$19*'3h Losses'!BD20)</f>
        <v>-</v>
      </c>
      <c r="BF46" s="15" t="str">
        <f>IF(BF$19="-","-",BF$19*'3h Losses'!BE20)</f>
        <v>-</v>
      </c>
    </row>
    <row r="47" spans="1:58">
      <c r="A47" s="14"/>
      <c r="B47" s="365"/>
      <c r="C47" s="362"/>
      <c r="D47" s="362"/>
      <c r="E47" s="108" t="s">
        <v>252</v>
      </c>
      <c r="F47" s="364"/>
      <c r="G47" s="28"/>
      <c r="H47" s="15">
        <f>IF(H$19="-","-",H$19*'3h Losses'!G21)</f>
        <v>0.23498638819709181</v>
      </c>
      <c r="I47" s="15">
        <f>IF(I$19="-","-",I$19*'3h Losses'!H21)</f>
        <v>0.23121805404726972</v>
      </c>
      <c r="J47" s="15">
        <f>IF(J$19="-","-",J$19*'3h Losses'!I21)</f>
        <v>0.23676728734440419</v>
      </c>
      <c r="K47" s="15">
        <f>IF(K$19="-","-",K$19*'3h Losses'!J21)</f>
        <v>0.24702491440987115</v>
      </c>
      <c r="L47" s="15">
        <f>IF(L$19="-","-",L$19*'3h Losses'!K21)</f>
        <v>0.25147136286924887</v>
      </c>
      <c r="M47" s="15">
        <f>IF(M$19="-","-",M$19*'3h Losses'!L21)</f>
        <v>0.24688607036614563</v>
      </c>
      <c r="N47" s="15">
        <f>IF(N$19="-","-",N$19*'3h Losses'!M21)</f>
        <v>0.25651794728245908</v>
      </c>
      <c r="O47" s="15">
        <f>IF(O$19="-","-",O$19*'3h Losses'!N21)</f>
        <v>0.26215842310275156</v>
      </c>
      <c r="P47" s="28"/>
      <c r="Q47" s="15">
        <f>IF(Q$19="-","-",Q$19*'3h Losses'!P21)</f>
        <v>0.26215842310275156</v>
      </c>
      <c r="R47" s="15">
        <f>IF(R$19="-","-",R$19*'3h Losses'!Q21)</f>
        <v>0.27104732879576765</v>
      </c>
      <c r="S47" s="15">
        <f>IF(S$19="-","-",S$19*'3h Losses'!R21)</f>
        <v>0.28204060865469743</v>
      </c>
      <c r="T47" s="15">
        <f>IF(T$19="-","-",T$19*'3h Losses'!S21)</f>
        <v>0.29035029113568733</v>
      </c>
      <c r="U47" s="15">
        <f>IF(U$19="-","-",U$19*'3h Losses'!T21)</f>
        <v>0.32802706263615455</v>
      </c>
      <c r="V47" s="15">
        <f>IF(V$19="-","-",V$19*'3h Losses'!U21)</f>
        <v>0.46764135872979962</v>
      </c>
      <c r="W47" s="15">
        <f>IF(W$19="-","-",W$19*'3h Losses'!V21)</f>
        <v>0.43467134717492278</v>
      </c>
      <c r="X47" s="15">
        <f>IF(X$19="-","-",X$19*'3h Losses'!W21)</f>
        <v>0.45461079538391114</v>
      </c>
      <c r="Y47" s="28"/>
      <c r="Z47" s="15">
        <f>IF(Z$19="-","-",Z$19*'3h Losses'!Y21)</f>
        <v>0.43717198570214033</v>
      </c>
      <c r="AA47" s="15">
        <f>IF(AA$19="-","-",AA$19*'3h Losses'!Z21)</f>
        <v>0.43717198570214033</v>
      </c>
      <c r="AB47" s="15">
        <f>IF(AB$19="-","-",AB$19*'3h Losses'!AA21)</f>
        <v>0.49532329129558972</v>
      </c>
      <c r="AC47" s="15">
        <f>IF(AC$19="-","-",AC$19*'3h Losses'!AB21)</f>
        <v>0.49532329129558972</v>
      </c>
      <c r="AD47" s="15">
        <f>IF(AD$19="-","-",AD$19*'3h Losses'!AC21)</f>
        <v>0.45311938001858393</v>
      </c>
      <c r="AE47" s="15">
        <f>IF(AE$19="-","-",AE$19*'3h Losses'!AD21)</f>
        <v>0.45311938001858393</v>
      </c>
      <c r="AF47" s="15">
        <f>IF(AF$19="-","-",AF$19*'3h Losses'!AE21)</f>
        <v>0.49056413144474742</v>
      </c>
      <c r="AG47" s="15">
        <f>IF(AG$19="-","-",AG$19*'3h Losses'!AF21)</f>
        <v>0.49056413144474742</v>
      </c>
      <c r="AH47" s="15">
        <f>IF(AH$19="-","-",AH$19*'3h Losses'!AG21)</f>
        <v>0.45388894777703526</v>
      </c>
      <c r="AI47" s="15">
        <f>IF(AI$19="-","-",AI$19*'3h Losses'!AH21)</f>
        <v>0.45388894777703526</v>
      </c>
      <c r="AJ47" s="15">
        <f>IF(AJ$19="-","-",AJ$19*'3h Losses'!AI21)</f>
        <v>0.4691201010446438</v>
      </c>
      <c r="AK47" s="15">
        <f>IF(AK$19="-","-",AK$19*'3h Losses'!AJ21)</f>
        <v>0.4691201010446438</v>
      </c>
      <c r="AL47" s="15">
        <f>IF(AL$19="-","-",AL$19*'3h Losses'!AK21)</f>
        <v>0.44278032972516784</v>
      </c>
      <c r="AM47" s="15" t="str">
        <f>IF(AM$19="-","-",AM$19*'3h Losses'!AL21)</f>
        <v>-</v>
      </c>
      <c r="AN47" s="15" t="str">
        <f>IF(AN$19="-","-",AN$19*'3h Losses'!AM21)</f>
        <v>-</v>
      </c>
      <c r="AO47" s="15" t="str">
        <f>IF(AO$19="-","-",AO$19*'3h Losses'!AN21)</f>
        <v>-</v>
      </c>
      <c r="AP47" s="15" t="str">
        <f>IF(AP$19="-","-",AP$19*'3h Losses'!AO21)</f>
        <v>-</v>
      </c>
      <c r="AQ47" s="15" t="str">
        <f>IF(AQ$19="-","-",AQ$19*'3h Losses'!AP21)</f>
        <v>-</v>
      </c>
      <c r="AR47" s="15" t="str">
        <f>IF(AR$19="-","-",AR$19*'3h Losses'!AQ21)</f>
        <v>-</v>
      </c>
      <c r="AS47" s="15" t="str">
        <f>IF(AS$19="-","-",AS$19*'3h Losses'!AR21)</f>
        <v>-</v>
      </c>
      <c r="AT47" s="15" t="str">
        <f>IF(AT$19="-","-",AT$19*'3h Losses'!AS21)</f>
        <v>-</v>
      </c>
      <c r="AU47" s="15" t="str">
        <f>IF(AU$19="-","-",AU$19*'3h Losses'!AT21)</f>
        <v>-</v>
      </c>
      <c r="AV47" s="15" t="str">
        <f>IF(AV$19="-","-",AV$19*'3h Losses'!AU21)</f>
        <v>-</v>
      </c>
      <c r="AW47" s="15" t="str">
        <f>IF(AW$19="-","-",AW$19*'3h Losses'!AV21)</f>
        <v>-</v>
      </c>
      <c r="AX47" s="15" t="str">
        <f>IF(AX$19="-","-",AX$19*'3h Losses'!AW21)</f>
        <v>-</v>
      </c>
      <c r="AY47" s="15" t="str">
        <f>IF(AY$19="-","-",AY$19*'3h Losses'!AX21)</f>
        <v>-</v>
      </c>
      <c r="AZ47" s="15" t="str">
        <f>IF(AZ$19="-","-",AZ$19*'3h Losses'!AY21)</f>
        <v>-</v>
      </c>
      <c r="BA47" s="15" t="str">
        <f>IF(BA$19="-","-",BA$19*'3h Losses'!AZ21)</f>
        <v>-</v>
      </c>
      <c r="BB47" s="15" t="str">
        <f>IF(BB$19="-","-",BB$19*'3h Losses'!BA21)</f>
        <v>-</v>
      </c>
      <c r="BC47" s="15" t="str">
        <f>IF(BC$19="-","-",BC$19*'3h Losses'!BB21)</f>
        <v>-</v>
      </c>
      <c r="BD47" s="15" t="str">
        <f>IF(BD$19="-","-",BD$19*'3h Losses'!BC21)</f>
        <v>-</v>
      </c>
      <c r="BE47" s="15" t="str">
        <f>IF(BE$19="-","-",BE$19*'3h Losses'!BD21)</f>
        <v>-</v>
      </c>
      <c r="BF47" s="15" t="str">
        <f>IF(BF$19="-","-",BF$19*'3h Losses'!BE21)</f>
        <v>-</v>
      </c>
    </row>
    <row r="48" spans="1:58">
      <c r="A48" s="14"/>
      <c r="B48" s="365"/>
      <c r="C48" s="362"/>
      <c r="D48" s="362"/>
      <c r="E48" s="108" t="s">
        <v>253</v>
      </c>
      <c r="F48" s="364"/>
      <c r="G48" s="28"/>
      <c r="H48" s="15">
        <f>IF(H$19="-","-",H$19*'3h Losses'!G22)</f>
        <v>0.23769713802109035</v>
      </c>
      <c r="I48" s="15">
        <f>IF(I$19="-","-",I$19*'3h Losses'!H22)</f>
        <v>0.23388533322085414</v>
      </c>
      <c r="J48" s="15">
        <f>IF(J$19="-","-",J$19*'3h Losses'!I22)</f>
        <v>0.23949858121815462</v>
      </c>
      <c r="K48" s="15">
        <f>IF(K$19="-","-",K$19*'3h Losses'!J22)</f>
        <v>0.24987453794933415</v>
      </c>
      <c r="L48" s="15">
        <f>IF(L$19="-","-",L$19*'3h Losses'!K22)</f>
        <v>0.25437227963242215</v>
      </c>
      <c r="M48" s="15">
        <f>IF(M$19="-","-",M$19*'3h Losses'!L22)</f>
        <v>0.24973409223212453</v>
      </c>
      <c r="N48" s="15">
        <f>IF(N$19="-","-",N$19*'3h Losses'!M22)</f>
        <v>0.2581452056217905</v>
      </c>
      <c r="O48" s="15">
        <f>IF(O$19="-","-",O$19*'3h Losses'!N22)</f>
        <v>0.26382146260832728</v>
      </c>
      <c r="P48" s="28"/>
      <c r="Q48" s="15">
        <f>IF(Q$19="-","-",Q$19*'3h Losses'!P22)</f>
        <v>0.26382146260832728</v>
      </c>
      <c r="R48" s="15">
        <f>IF(R$19="-","-",R$19*'3h Losses'!Q22)</f>
        <v>0.27321675474040669</v>
      </c>
      <c r="S48" s="15">
        <f>IF(S$19="-","-",S$19*'3h Losses'!R22)</f>
        <v>0.2830387672019184</v>
      </c>
      <c r="T48" s="15">
        <f>IF(T$19="-","-",T$19*'3h Losses'!S22)</f>
        <v>0.29203876064145606</v>
      </c>
      <c r="U48" s="15">
        <f>IF(U$19="-","-",U$19*'3h Losses'!T22)</f>
        <v>0.32879172808780061</v>
      </c>
      <c r="V48" s="15">
        <f>IF(V$19="-","-",V$19*'3h Losses'!U22)</f>
        <v>0.46817694757370121</v>
      </c>
      <c r="W48" s="15">
        <f>IF(W$19="-","-",W$19*'3h Losses'!V22)</f>
        <v>0.43605681255440581</v>
      </c>
      <c r="X48" s="15">
        <f>IF(X$19="-","-",X$19*'3h Losses'!W22)</f>
        <v>0.45861313764306716</v>
      </c>
      <c r="Y48" s="28"/>
      <c r="Z48" s="15">
        <f>IF(Z$19="-","-",Z$19*'3h Losses'!Y22)</f>
        <v>0.4411291277822062</v>
      </c>
      <c r="AA48" s="15">
        <f>IF(AA$19="-","-",AA$19*'3h Losses'!Z22)</f>
        <v>0.4411291277822062</v>
      </c>
      <c r="AB48" s="15">
        <f>IF(AB$19="-","-",AB$19*'3h Losses'!AA22)</f>
        <v>0.49853968320561609</v>
      </c>
      <c r="AC48" s="15">
        <f>IF(AC$19="-","-",AC$19*'3h Losses'!AB22)</f>
        <v>0.49853968320561609</v>
      </c>
      <c r="AD48" s="15">
        <f>IF(AD$19="-","-",AD$19*'3h Losses'!AC22)</f>
        <v>0.45601784001092938</v>
      </c>
      <c r="AE48" s="15">
        <f>IF(AE$19="-","-",AE$19*'3h Losses'!AD22)</f>
        <v>0.45601784001092938</v>
      </c>
      <c r="AF48" s="15">
        <f>IF(AF$19="-","-",AF$19*'3h Losses'!AE22)</f>
        <v>0.49308390727178358</v>
      </c>
      <c r="AG48" s="15">
        <f>IF(AG$19="-","-",AG$19*'3h Losses'!AF22)</f>
        <v>0.49308390727178358</v>
      </c>
      <c r="AH48" s="15">
        <f>IF(AH$19="-","-",AH$19*'3h Losses'!AG22)</f>
        <v>0.45653228347630492</v>
      </c>
      <c r="AI48" s="15">
        <f>IF(AI$19="-","-",AI$19*'3h Losses'!AH22)</f>
        <v>0.45653228347630492</v>
      </c>
      <c r="AJ48" s="15">
        <f>IF(AJ$19="-","-",AJ$19*'3h Losses'!AI22)</f>
        <v>0.47454794180166987</v>
      </c>
      <c r="AK48" s="15">
        <f>IF(AK$19="-","-",AK$19*'3h Losses'!AJ22)</f>
        <v>0.47454794180166987</v>
      </c>
      <c r="AL48" s="15">
        <f>IF(AL$19="-","-",AL$19*'3h Losses'!AK22)</f>
        <v>0.4465138557417333</v>
      </c>
      <c r="AM48" s="15" t="str">
        <f>IF(AM$19="-","-",AM$19*'3h Losses'!AL22)</f>
        <v>-</v>
      </c>
      <c r="AN48" s="15" t="str">
        <f>IF(AN$19="-","-",AN$19*'3h Losses'!AM22)</f>
        <v>-</v>
      </c>
      <c r="AO48" s="15" t="str">
        <f>IF(AO$19="-","-",AO$19*'3h Losses'!AN22)</f>
        <v>-</v>
      </c>
      <c r="AP48" s="15" t="str">
        <f>IF(AP$19="-","-",AP$19*'3h Losses'!AO22)</f>
        <v>-</v>
      </c>
      <c r="AQ48" s="15" t="str">
        <f>IF(AQ$19="-","-",AQ$19*'3h Losses'!AP22)</f>
        <v>-</v>
      </c>
      <c r="AR48" s="15" t="str">
        <f>IF(AR$19="-","-",AR$19*'3h Losses'!AQ22)</f>
        <v>-</v>
      </c>
      <c r="AS48" s="15" t="str">
        <f>IF(AS$19="-","-",AS$19*'3h Losses'!AR22)</f>
        <v>-</v>
      </c>
      <c r="AT48" s="15" t="str">
        <f>IF(AT$19="-","-",AT$19*'3h Losses'!AS22)</f>
        <v>-</v>
      </c>
      <c r="AU48" s="15" t="str">
        <f>IF(AU$19="-","-",AU$19*'3h Losses'!AT22)</f>
        <v>-</v>
      </c>
      <c r="AV48" s="15" t="str">
        <f>IF(AV$19="-","-",AV$19*'3h Losses'!AU22)</f>
        <v>-</v>
      </c>
      <c r="AW48" s="15" t="str">
        <f>IF(AW$19="-","-",AW$19*'3h Losses'!AV22)</f>
        <v>-</v>
      </c>
      <c r="AX48" s="15" t="str">
        <f>IF(AX$19="-","-",AX$19*'3h Losses'!AW22)</f>
        <v>-</v>
      </c>
      <c r="AY48" s="15" t="str">
        <f>IF(AY$19="-","-",AY$19*'3h Losses'!AX22)</f>
        <v>-</v>
      </c>
      <c r="AZ48" s="15" t="str">
        <f>IF(AZ$19="-","-",AZ$19*'3h Losses'!AY22)</f>
        <v>-</v>
      </c>
      <c r="BA48" s="15" t="str">
        <f>IF(BA$19="-","-",BA$19*'3h Losses'!AZ22)</f>
        <v>-</v>
      </c>
      <c r="BB48" s="15" t="str">
        <f>IF(BB$19="-","-",BB$19*'3h Losses'!BA22)</f>
        <v>-</v>
      </c>
      <c r="BC48" s="15" t="str">
        <f>IF(BC$19="-","-",BC$19*'3h Losses'!BB22)</f>
        <v>-</v>
      </c>
      <c r="BD48" s="15" t="str">
        <f>IF(BD$19="-","-",BD$19*'3h Losses'!BC22)</f>
        <v>-</v>
      </c>
      <c r="BE48" s="15" t="str">
        <f>IF(BE$19="-","-",BE$19*'3h Losses'!BD22)</f>
        <v>-</v>
      </c>
      <c r="BF48" s="15" t="str">
        <f>IF(BF$19="-","-",BF$19*'3h Losses'!BE22)</f>
        <v>-</v>
      </c>
    </row>
    <row r="49" spans="1:58">
      <c r="A49" s="14"/>
      <c r="B49" s="365"/>
      <c r="C49" s="362"/>
      <c r="D49" s="362"/>
      <c r="E49" s="108" t="s">
        <v>254</v>
      </c>
      <c r="F49" s="364"/>
      <c r="G49" s="28"/>
      <c r="H49" s="15">
        <f>IF(H$19="-","-",H$19*'3h Losses'!G23)</f>
        <v>0.23636035184033269</v>
      </c>
      <c r="I49" s="15">
        <f>IF(I$19="-","-",I$19*'3h Losses'!H23)</f>
        <v>0.2325699842690977</v>
      </c>
      <c r="J49" s="15">
        <f>IF(J$19="-","-",J$19*'3h Losses'!I23)</f>
        <v>0.23815166389155604</v>
      </c>
      <c r="K49" s="15">
        <f>IF(K$19="-","-",K$19*'3h Losses'!J23)</f>
        <v>0.24846926722527415</v>
      </c>
      <c r="L49" s="15">
        <f>IF(L$19="-","-",L$19*'3h Losses'!K23)</f>
        <v>0.25294171403532911</v>
      </c>
      <c r="M49" s="15">
        <f>IF(M$19="-","-",M$19*'3h Losses'!L23)</f>
        <v>0.24832961136146992</v>
      </c>
      <c r="N49" s="15">
        <f>IF(N$19="-","-",N$19*'3h Losses'!M23)</f>
        <v>0.25664840040339315</v>
      </c>
      <c r="O49" s="15">
        <f>IF(O$19="-","-",O$19*'3h Losses'!N23)</f>
        <v>0.26229174470786815</v>
      </c>
      <c r="P49" s="28"/>
      <c r="Q49" s="15">
        <f>IF(Q$19="-","-",Q$19*'3h Losses'!P23)</f>
        <v>0.26229174470786815</v>
      </c>
      <c r="R49" s="15">
        <f>IF(R$19="-","-",R$19*'3h Losses'!Q23)</f>
        <v>0.27118517088571437</v>
      </c>
      <c r="S49" s="15">
        <f>IF(S$19="-","-",S$19*'3h Losses'!R23)</f>
        <v>0.28093230295596733</v>
      </c>
      <c r="T49" s="15">
        <f>IF(T$19="-","-",T$19*'3h Losses'!S23)</f>
        <v>0.28813457270274728</v>
      </c>
      <c r="U49" s="15">
        <f>IF(U$19="-","-",U$19*'3h Losses'!T23)</f>
        <v>0.32438101021773008</v>
      </c>
      <c r="V49" s="15">
        <f>IF(V$19="-","-",V$19*'3h Losses'!U23)</f>
        <v>0.46244347995342766</v>
      </c>
      <c r="W49" s="15">
        <f>IF(W$19="-","-",W$19*'3h Losses'!V23)</f>
        <v>0.43072088191628738</v>
      </c>
      <c r="X49" s="15">
        <f>IF(X$19="-","-",X$19*'3h Losses'!W23)</f>
        <v>0.45528320617017909</v>
      </c>
      <c r="Y49" s="28"/>
      <c r="Z49" s="15">
        <f>IF(Z$19="-","-",Z$19*'3h Losses'!Y23)</f>
        <v>0.4379341150666779</v>
      </c>
      <c r="AA49" s="15">
        <f>IF(AA$19="-","-",AA$19*'3h Losses'!Z23)</f>
        <v>0.4379341150666779</v>
      </c>
      <c r="AB49" s="15">
        <f>IF(AB$19="-","-",AB$19*'3h Losses'!AA23)</f>
        <v>0.4948087934333173</v>
      </c>
      <c r="AC49" s="15">
        <f>IF(AC$19="-","-",AC$19*'3h Losses'!AB23)</f>
        <v>0.4948087934333173</v>
      </c>
      <c r="AD49" s="15">
        <f>IF(AD$19="-","-",AD$19*'3h Losses'!AC23)</f>
        <v>0.45266805487671968</v>
      </c>
      <c r="AE49" s="15">
        <f>IF(AE$19="-","-",AE$19*'3h Losses'!AD23)</f>
        <v>0.45266805487671968</v>
      </c>
      <c r="AF49" s="15">
        <f>IF(AF$19="-","-",AF$19*'3h Losses'!AE23)</f>
        <v>0.49199151475123853</v>
      </c>
      <c r="AG49" s="15">
        <f>IF(AG$19="-","-",AG$19*'3h Losses'!AF23)</f>
        <v>0.49199151475123853</v>
      </c>
      <c r="AH49" s="15">
        <f>IF(AH$19="-","-",AH$19*'3h Losses'!AG23)</f>
        <v>0.45559105597701915</v>
      </c>
      <c r="AI49" s="15">
        <f>IF(AI$19="-","-",AI$19*'3h Losses'!AH23)</f>
        <v>0.45559105597701915</v>
      </c>
      <c r="AJ49" s="15">
        <f>IF(AJ$19="-","-",AJ$19*'3h Losses'!AI23)</f>
        <v>0.47087932689642115</v>
      </c>
      <c r="AK49" s="15">
        <f>IF(AK$19="-","-",AK$19*'3h Losses'!AJ23)</f>
        <v>0.47087932689642115</v>
      </c>
      <c r="AL49" s="15">
        <f>IF(AL$19="-","-",AL$19*'3h Losses'!AK23)</f>
        <v>0.44304341225368182</v>
      </c>
      <c r="AM49" s="15" t="str">
        <f>IF(AM$19="-","-",AM$19*'3h Losses'!AL23)</f>
        <v>-</v>
      </c>
      <c r="AN49" s="15" t="str">
        <f>IF(AN$19="-","-",AN$19*'3h Losses'!AM23)</f>
        <v>-</v>
      </c>
      <c r="AO49" s="15" t="str">
        <f>IF(AO$19="-","-",AO$19*'3h Losses'!AN23)</f>
        <v>-</v>
      </c>
      <c r="AP49" s="15" t="str">
        <f>IF(AP$19="-","-",AP$19*'3h Losses'!AO23)</f>
        <v>-</v>
      </c>
      <c r="AQ49" s="15" t="str">
        <f>IF(AQ$19="-","-",AQ$19*'3h Losses'!AP23)</f>
        <v>-</v>
      </c>
      <c r="AR49" s="15" t="str">
        <f>IF(AR$19="-","-",AR$19*'3h Losses'!AQ23)</f>
        <v>-</v>
      </c>
      <c r="AS49" s="15" t="str">
        <f>IF(AS$19="-","-",AS$19*'3h Losses'!AR23)</f>
        <v>-</v>
      </c>
      <c r="AT49" s="15" t="str">
        <f>IF(AT$19="-","-",AT$19*'3h Losses'!AS23)</f>
        <v>-</v>
      </c>
      <c r="AU49" s="15" t="str">
        <f>IF(AU$19="-","-",AU$19*'3h Losses'!AT23)</f>
        <v>-</v>
      </c>
      <c r="AV49" s="15" t="str">
        <f>IF(AV$19="-","-",AV$19*'3h Losses'!AU23)</f>
        <v>-</v>
      </c>
      <c r="AW49" s="15" t="str">
        <f>IF(AW$19="-","-",AW$19*'3h Losses'!AV23)</f>
        <v>-</v>
      </c>
      <c r="AX49" s="15" t="str">
        <f>IF(AX$19="-","-",AX$19*'3h Losses'!AW23)</f>
        <v>-</v>
      </c>
      <c r="AY49" s="15" t="str">
        <f>IF(AY$19="-","-",AY$19*'3h Losses'!AX23)</f>
        <v>-</v>
      </c>
      <c r="AZ49" s="15" t="str">
        <f>IF(AZ$19="-","-",AZ$19*'3h Losses'!AY23)</f>
        <v>-</v>
      </c>
      <c r="BA49" s="15" t="str">
        <f>IF(BA$19="-","-",BA$19*'3h Losses'!AZ23)</f>
        <v>-</v>
      </c>
      <c r="BB49" s="15" t="str">
        <f>IF(BB$19="-","-",BB$19*'3h Losses'!BA23)</f>
        <v>-</v>
      </c>
      <c r="BC49" s="15" t="str">
        <f>IF(BC$19="-","-",BC$19*'3h Losses'!BB23)</f>
        <v>-</v>
      </c>
      <c r="BD49" s="15" t="str">
        <f>IF(BD$19="-","-",BD$19*'3h Losses'!BC23)</f>
        <v>-</v>
      </c>
      <c r="BE49" s="15" t="str">
        <f>IF(BE$19="-","-",BE$19*'3h Losses'!BD23)</f>
        <v>-</v>
      </c>
      <c r="BF49" s="15" t="str">
        <f>IF(BF$19="-","-",BF$19*'3h Losses'!BE23)</f>
        <v>-</v>
      </c>
    </row>
    <row r="50" spans="1:58">
      <c r="A50" s="14"/>
      <c r="B50" s="365"/>
      <c r="C50" s="362"/>
      <c r="D50" s="362"/>
      <c r="E50" s="108" t="s">
        <v>255</v>
      </c>
      <c r="F50" s="364"/>
      <c r="G50" s="28"/>
      <c r="H50" s="15">
        <f>IF(H$19="-","-",H$19*'3h Losses'!G24)</f>
        <v>0.23245871540863891</v>
      </c>
      <c r="I50" s="15">
        <f>IF(I$19="-","-",I$19*'3h Losses'!H24)</f>
        <v>0.2287309160138781</v>
      </c>
      <c r="J50" s="15">
        <f>IF(J$19="-","-",J$19*'3h Losses'!I24)</f>
        <v>0.23422045799821115</v>
      </c>
      <c r="K50" s="15">
        <f>IF(K$19="-","-",K$19*'3h Losses'!J24)</f>
        <v>0.24436774707769346</v>
      </c>
      <c r="L50" s="15">
        <f>IF(L$19="-","-",L$19*'3h Losses'!K24)</f>
        <v>0.24876636652509199</v>
      </c>
      <c r="M50" s="15">
        <f>IF(M$19="-","-",M$19*'3h Losses'!L24)</f>
        <v>0.24423039653456538</v>
      </c>
      <c r="N50" s="15">
        <f>IF(N$19="-","-",N$19*'3h Losses'!M24)</f>
        <v>0.25356271875573499</v>
      </c>
      <c r="O50" s="15">
        <f>IF(O$19="-","-",O$19*'3h Losses'!N24)</f>
        <v>0.25913821317716235</v>
      </c>
      <c r="P50" s="28"/>
      <c r="Q50" s="15">
        <f>IF(Q$19="-","-",Q$19*'3h Losses'!P24)</f>
        <v>0.25913821317716235</v>
      </c>
      <c r="R50" s="15">
        <f>IF(R$19="-","-",R$19*'3h Losses'!Q24)</f>
        <v>0.26940419652973191</v>
      </c>
      <c r="S50" s="15">
        <f>IF(S$19="-","-",S$19*'3h Losses'!R24)</f>
        <v>0.2790868929184192</v>
      </c>
      <c r="T50" s="15">
        <f>IF(T$19="-","-",T$19*'3h Losses'!S24)</f>
        <v>0.28730955091018873</v>
      </c>
      <c r="U50" s="15">
        <f>IF(U$19="-","-",U$19*'3h Losses'!T24)</f>
        <v>0.32345331735615507</v>
      </c>
      <c r="V50" s="15">
        <f>IF(V$19="-","-",V$19*'3h Losses'!U24)</f>
        <v>0.45969938064903471</v>
      </c>
      <c r="W50" s="15">
        <f>IF(W$19="-","-",W$19*'3h Losses'!V24)</f>
        <v>0.42816543330704332</v>
      </c>
      <c r="X50" s="15">
        <f>IF(X$19="-","-",X$19*'3h Losses'!W24)</f>
        <v>0.44780643917916307</v>
      </c>
      <c r="Y50" s="28"/>
      <c r="Z50" s="15">
        <f>IF(Z$19="-","-",Z$19*'3h Losses'!Y24)</f>
        <v>0.43073905879314628</v>
      </c>
      <c r="AA50" s="15">
        <f>IF(AA$19="-","-",AA$19*'3h Losses'!Z24)</f>
        <v>0.43073905879314628</v>
      </c>
      <c r="AB50" s="15">
        <f>IF(AB$19="-","-",AB$19*'3h Losses'!AA24)</f>
        <v>0.48614294125588076</v>
      </c>
      <c r="AC50" s="15">
        <f>IF(AC$19="-","-",AC$19*'3h Losses'!AB24)</f>
        <v>0.48614294125588076</v>
      </c>
      <c r="AD50" s="15">
        <f>IF(AD$19="-","-",AD$19*'3h Losses'!AC24)</f>
        <v>0.44473819958046634</v>
      </c>
      <c r="AE50" s="15">
        <f>IF(AE$19="-","-",AE$19*'3h Losses'!AD24)</f>
        <v>0.44473819958046634</v>
      </c>
      <c r="AF50" s="15">
        <f>IF(AF$19="-","-",AF$19*'3h Losses'!AE24)</f>
        <v>0.48149034938329988</v>
      </c>
      <c r="AG50" s="15">
        <f>IF(AG$19="-","-",AG$19*'3h Losses'!AF24)</f>
        <v>0.48149034938329988</v>
      </c>
      <c r="AH50" s="15">
        <f>IF(AH$19="-","-",AH$19*'3h Losses'!AG24)</f>
        <v>0.44587115809635014</v>
      </c>
      <c r="AI50" s="15">
        <f>IF(AI$19="-","-",AI$19*'3h Losses'!AH24)</f>
        <v>0.44587115809635014</v>
      </c>
      <c r="AJ50" s="15">
        <f>IF(AJ$19="-","-",AJ$19*'3h Losses'!AI24)</f>
        <v>0.46262659819088991</v>
      </c>
      <c r="AK50" s="15">
        <f>IF(AK$19="-","-",AK$19*'3h Losses'!AJ24)</f>
        <v>0.46262659819088991</v>
      </c>
      <c r="AL50" s="15">
        <f>IF(AL$19="-","-",AL$19*'3h Losses'!AK24)</f>
        <v>0.43527575471915897</v>
      </c>
      <c r="AM50" s="15" t="str">
        <f>IF(AM$19="-","-",AM$19*'3h Losses'!AL24)</f>
        <v>-</v>
      </c>
      <c r="AN50" s="15" t="str">
        <f>IF(AN$19="-","-",AN$19*'3h Losses'!AM24)</f>
        <v>-</v>
      </c>
      <c r="AO50" s="15" t="str">
        <f>IF(AO$19="-","-",AO$19*'3h Losses'!AN24)</f>
        <v>-</v>
      </c>
      <c r="AP50" s="15" t="str">
        <f>IF(AP$19="-","-",AP$19*'3h Losses'!AO24)</f>
        <v>-</v>
      </c>
      <c r="AQ50" s="15" t="str">
        <f>IF(AQ$19="-","-",AQ$19*'3h Losses'!AP24)</f>
        <v>-</v>
      </c>
      <c r="AR50" s="15" t="str">
        <f>IF(AR$19="-","-",AR$19*'3h Losses'!AQ24)</f>
        <v>-</v>
      </c>
      <c r="AS50" s="15" t="str">
        <f>IF(AS$19="-","-",AS$19*'3h Losses'!AR24)</f>
        <v>-</v>
      </c>
      <c r="AT50" s="15" t="str">
        <f>IF(AT$19="-","-",AT$19*'3h Losses'!AS24)</f>
        <v>-</v>
      </c>
      <c r="AU50" s="15" t="str">
        <f>IF(AU$19="-","-",AU$19*'3h Losses'!AT24)</f>
        <v>-</v>
      </c>
      <c r="AV50" s="15" t="str">
        <f>IF(AV$19="-","-",AV$19*'3h Losses'!AU24)</f>
        <v>-</v>
      </c>
      <c r="AW50" s="15" t="str">
        <f>IF(AW$19="-","-",AW$19*'3h Losses'!AV24)</f>
        <v>-</v>
      </c>
      <c r="AX50" s="15" t="str">
        <f>IF(AX$19="-","-",AX$19*'3h Losses'!AW24)</f>
        <v>-</v>
      </c>
      <c r="AY50" s="15" t="str">
        <f>IF(AY$19="-","-",AY$19*'3h Losses'!AX24)</f>
        <v>-</v>
      </c>
      <c r="AZ50" s="15" t="str">
        <f>IF(AZ$19="-","-",AZ$19*'3h Losses'!AY24)</f>
        <v>-</v>
      </c>
      <c r="BA50" s="15" t="str">
        <f>IF(BA$19="-","-",BA$19*'3h Losses'!AZ24)</f>
        <v>-</v>
      </c>
      <c r="BB50" s="15" t="str">
        <f>IF(BB$19="-","-",BB$19*'3h Losses'!BA24)</f>
        <v>-</v>
      </c>
      <c r="BC50" s="15" t="str">
        <f>IF(BC$19="-","-",BC$19*'3h Losses'!BB24)</f>
        <v>-</v>
      </c>
      <c r="BD50" s="15" t="str">
        <f>IF(BD$19="-","-",BD$19*'3h Losses'!BC24)</f>
        <v>-</v>
      </c>
      <c r="BE50" s="15" t="str">
        <f>IF(BE$19="-","-",BE$19*'3h Losses'!BD24)</f>
        <v>-</v>
      </c>
      <c r="BF50" s="15" t="str">
        <f>IF(BF$19="-","-",BF$19*'3h Losses'!BE24)</f>
        <v>-</v>
      </c>
    </row>
    <row r="51" spans="1:58">
      <c r="A51" s="14"/>
      <c r="B51" s="365"/>
      <c r="C51" s="362"/>
      <c r="D51" s="362"/>
      <c r="E51" s="108" t="s">
        <v>256</v>
      </c>
      <c r="F51" s="364"/>
      <c r="G51" s="28"/>
      <c r="H51" s="15">
        <f>IF(H$19="-","-",H$19*'3h Losses'!G25)</f>
        <v>0.24107374229856365</v>
      </c>
      <c r="I51" s="15">
        <f>IF(I$19="-","-",I$19*'3h Losses'!H25)</f>
        <v>0.23720778894399258</v>
      </c>
      <c r="J51" s="15">
        <f>IF(J$19="-","-",J$19*'3h Losses'!I25)</f>
        <v>0.24290077587864839</v>
      </c>
      <c r="K51" s="15">
        <f>IF(K$19="-","-",K$19*'3h Losses'!J25)</f>
        <v>0.25342412815767951</v>
      </c>
      <c r="L51" s="15">
        <f>IF(L$19="-","-",L$19*'3h Losses'!K25)</f>
        <v>0.25798576246451776</v>
      </c>
      <c r="M51" s="15">
        <f>IF(M$19="-","-",M$19*'3h Losses'!L25)</f>
        <v>0.25328168734026202</v>
      </c>
      <c r="N51" s="15">
        <f>IF(N$19="-","-",N$19*'3h Losses'!M25)</f>
        <v>0.26073862779084073</v>
      </c>
      <c r="O51" s="15">
        <f>IF(O$19="-","-",O$19*'3h Losses'!N25)</f>
        <v>0.26647191055351249</v>
      </c>
      <c r="P51" s="28"/>
      <c r="Q51" s="15">
        <f>IF(Q$19="-","-",Q$19*'3h Losses'!P25)</f>
        <v>0.26647191055351249</v>
      </c>
      <c r="R51" s="15">
        <f>IF(R$19="-","-",R$19*'3h Losses'!Q25)</f>
        <v>0.27539978583060498</v>
      </c>
      <c r="S51" s="15">
        <f>IF(S$19="-","-",S$19*'3h Losses'!R25)</f>
        <v>0.28530205125866898</v>
      </c>
      <c r="T51" s="15">
        <f>IF(T$19="-","-",T$19*'3h Losses'!S25)</f>
        <v>0.29537353738345445</v>
      </c>
      <c r="U51" s="15">
        <f>IF(U$19="-","-",U$19*'3h Losses'!T25)</f>
        <v>0.3325423329823225</v>
      </c>
      <c r="V51" s="15">
        <f>IF(V$19="-","-",V$19*'3h Losses'!U25)</f>
        <v>0.47452784496954231</v>
      </c>
      <c r="W51" s="15">
        <f>IF(W$19="-","-",W$19*'3h Losses'!V25)</f>
        <v>0.44195513671096942</v>
      </c>
      <c r="X51" s="15">
        <f>IF(X$19="-","-",X$19*'3h Losses'!W25)</f>
        <v>0.46387992935652983</v>
      </c>
      <c r="Y51" s="28"/>
      <c r="Z51" s="15">
        <f>IF(Z$19="-","-",Z$19*'3h Losses'!Y25)</f>
        <v>0.44620240825270818</v>
      </c>
      <c r="AA51" s="15">
        <f>IF(AA$19="-","-",AA$19*'3h Losses'!Z25)</f>
        <v>0.44620240825270818</v>
      </c>
      <c r="AB51" s="15">
        <f>IF(AB$19="-","-",AB$19*'3h Losses'!AA25)</f>
        <v>0.50415089315649064</v>
      </c>
      <c r="AC51" s="15">
        <f>IF(AC$19="-","-",AC$19*'3h Losses'!AB25)</f>
        <v>0.50415089315649064</v>
      </c>
      <c r="AD51" s="15">
        <f>IF(AD$19="-","-",AD$19*'3h Losses'!AC25)</f>
        <v>0.46115595074805782</v>
      </c>
      <c r="AE51" s="15">
        <f>IF(AE$19="-","-",AE$19*'3h Losses'!AD25)</f>
        <v>0.46115595074805782</v>
      </c>
      <c r="AF51" s="15">
        <f>IF(AF$19="-","-",AF$19*'3h Losses'!AE25)</f>
        <v>0.49926482603771971</v>
      </c>
      <c r="AG51" s="15">
        <f>IF(AG$19="-","-",AG$19*'3h Losses'!AF25)</f>
        <v>0.49926482603771971</v>
      </c>
      <c r="AH51" s="15">
        <f>IF(AH$19="-","-",AH$19*'3h Losses'!AG25)</f>
        <v>0.46691803257009445</v>
      </c>
      <c r="AI51" s="15">
        <f>IF(AI$19="-","-",AI$19*'3h Losses'!AH25)</f>
        <v>0.46691803257009445</v>
      </c>
      <c r="AJ51" s="15">
        <f>IF(AJ$19="-","-",AJ$19*'3h Losses'!AI25)</f>
        <v>0.48652894134665042</v>
      </c>
      <c r="AK51" s="15">
        <f>IF(AK$19="-","-",AK$19*'3h Losses'!AJ25)</f>
        <v>0.48652894134665042</v>
      </c>
      <c r="AL51" s="15">
        <f>IF(AL$19="-","-",AL$19*'3h Losses'!AK25)</f>
        <v>0.45777062032640758</v>
      </c>
      <c r="AM51" s="15" t="str">
        <f>IF(AM$19="-","-",AM$19*'3h Losses'!AL25)</f>
        <v>-</v>
      </c>
      <c r="AN51" s="15" t="str">
        <f>IF(AN$19="-","-",AN$19*'3h Losses'!AM25)</f>
        <v>-</v>
      </c>
      <c r="AO51" s="15" t="str">
        <f>IF(AO$19="-","-",AO$19*'3h Losses'!AN25)</f>
        <v>-</v>
      </c>
      <c r="AP51" s="15" t="str">
        <f>IF(AP$19="-","-",AP$19*'3h Losses'!AO25)</f>
        <v>-</v>
      </c>
      <c r="AQ51" s="15" t="str">
        <f>IF(AQ$19="-","-",AQ$19*'3h Losses'!AP25)</f>
        <v>-</v>
      </c>
      <c r="AR51" s="15" t="str">
        <f>IF(AR$19="-","-",AR$19*'3h Losses'!AQ25)</f>
        <v>-</v>
      </c>
      <c r="AS51" s="15" t="str">
        <f>IF(AS$19="-","-",AS$19*'3h Losses'!AR25)</f>
        <v>-</v>
      </c>
      <c r="AT51" s="15" t="str">
        <f>IF(AT$19="-","-",AT$19*'3h Losses'!AS25)</f>
        <v>-</v>
      </c>
      <c r="AU51" s="15" t="str">
        <f>IF(AU$19="-","-",AU$19*'3h Losses'!AT25)</f>
        <v>-</v>
      </c>
      <c r="AV51" s="15" t="str">
        <f>IF(AV$19="-","-",AV$19*'3h Losses'!AU25)</f>
        <v>-</v>
      </c>
      <c r="AW51" s="15" t="str">
        <f>IF(AW$19="-","-",AW$19*'3h Losses'!AV25)</f>
        <v>-</v>
      </c>
      <c r="AX51" s="15" t="str">
        <f>IF(AX$19="-","-",AX$19*'3h Losses'!AW25)</f>
        <v>-</v>
      </c>
      <c r="AY51" s="15" t="str">
        <f>IF(AY$19="-","-",AY$19*'3h Losses'!AX25)</f>
        <v>-</v>
      </c>
      <c r="AZ51" s="15" t="str">
        <f>IF(AZ$19="-","-",AZ$19*'3h Losses'!AY25)</f>
        <v>-</v>
      </c>
      <c r="BA51" s="15" t="str">
        <f>IF(BA$19="-","-",BA$19*'3h Losses'!AZ25)</f>
        <v>-</v>
      </c>
      <c r="BB51" s="15" t="str">
        <f>IF(BB$19="-","-",BB$19*'3h Losses'!BA25)</f>
        <v>-</v>
      </c>
      <c r="BC51" s="15" t="str">
        <f>IF(BC$19="-","-",BC$19*'3h Losses'!BB25)</f>
        <v>-</v>
      </c>
      <c r="BD51" s="15" t="str">
        <f>IF(BD$19="-","-",BD$19*'3h Losses'!BC25)</f>
        <v>-</v>
      </c>
      <c r="BE51" s="15" t="str">
        <f>IF(BE$19="-","-",BE$19*'3h Losses'!BD25)</f>
        <v>-</v>
      </c>
      <c r="BF51" s="15" t="str">
        <f>IF(BF$19="-","-",BF$19*'3h Losses'!BE25)</f>
        <v>-</v>
      </c>
    </row>
    <row r="52" spans="1:58">
      <c r="A52" s="14"/>
      <c r="B52" s="365"/>
      <c r="C52" s="362"/>
      <c r="D52" s="362"/>
      <c r="E52" s="108" t="s">
        <v>257</v>
      </c>
      <c r="F52" s="364"/>
      <c r="G52" s="28"/>
      <c r="H52" s="15">
        <f>IF(H$19="-","-",H$19*'3h Losses'!G26)</f>
        <v>0.23946572720438297</v>
      </c>
      <c r="I52" s="15">
        <f>IF(I$19="-","-",I$19*'3h Losses'!H26)</f>
        <v>0.23562556061235301</v>
      </c>
      <c r="J52" s="15">
        <f>IF(J$19="-","-",J$19*'3h Losses'!I26)</f>
        <v>0.24128057406704947</v>
      </c>
      <c r="K52" s="15">
        <f>IF(K$19="-","-",K$19*'3h Losses'!J26)</f>
        <v>0.25173373326265014</v>
      </c>
      <c r="L52" s="15">
        <f>IF(L$19="-","-",L$19*'3h Losses'!K26)</f>
        <v>0.25626494046137782</v>
      </c>
      <c r="M52" s="15">
        <f>IF(M$19="-","-",M$19*'3h Losses'!L26)</f>
        <v>0.25159224255693807</v>
      </c>
      <c r="N52" s="15">
        <f>IF(N$19="-","-",N$19*'3h Losses'!M26)</f>
        <v>0.26351094978314299</v>
      </c>
      <c r="O52" s="15">
        <f>IF(O$19="-","-",O$19*'3h Losses'!N26)</f>
        <v>0.26930519208228898</v>
      </c>
      <c r="P52" s="28"/>
      <c r="Q52" s="15">
        <f>IF(Q$19="-","-",Q$19*'3h Losses'!P26)</f>
        <v>0.26930519208228898</v>
      </c>
      <c r="R52" s="15">
        <f>IF(R$19="-","-",R$19*'3h Losses'!Q26)</f>
        <v>0.27829730926118057</v>
      </c>
      <c r="S52" s="15">
        <f>IF(S$19="-","-",S$19*'3h Losses'!R26)</f>
        <v>0.28830586582696427</v>
      </c>
      <c r="T52" s="15">
        <f>IF(T$19="-","-",T$19*'3h Losses'!S26)</f>
        <v>0.29700260954198038</v>
      </c>
      <c r="U52" s="15">
        <f>IF(U$19="-","-",U$19*'3h Losses'!T26)</f>
        <v>0.33437904821159692</v>
      </c>
      <c r="V52" s="15">
        <f>IF(V$19="-","-",V$19*'3h Losses'!U26)</f>
        <v>0.47710737077477888</v>
      </c>
      <c r="W52" s="15">
        <f>IF(W$19="-","-",W$19*'3h Losses'!V26)</f>
        <v>0.44435092193552472</v>
      </c>
      <c r="X52" s="15">
        <f>IF(X$19="-","-",X$19*'3h Losses'!W26)</f>
        <v>0.46740621341870742</v>
      </c>
      <c r="Y52" s="28"/>
      <c r="Z52" s="15">
        <f>IF(Z$19="-","-",Z$19*'3h Losses'!Y26)</f>
        <v>0.44960087393378723</v>
      </c>
      <c r="AA52" s="15">
        <f>IF(AA$19="-","-",AA$19*'3h Losses'!Z26)</f>
        <v>0.44960087393378723</v>
      </c>
      <c r="AB52" s="15">
        <f>IF(AB$19="-","-",AB$19*'3h Losses'!AA26)</f>
        <v>0.50806488158001173</v>
      </c>
      <c r="AC52" s="15">
        <f>IF(AC$19="-","-",AC$19*'3h Losses'!AB26)</f>
        <v>0.50806488158001173</v>
      </c>
      <c r="AD52" s="15">
        <f>IF(AD$19="-","-",AD$19*'3h Losses'!AC26)</f>
        <v>0.46471465502925302</v>
      </c>
      <c r="AE52" s="15">
        <f>IF(AE$19="-","-",AE$19*'3h Losses'!AD26)</f>
        <v>0.46471465502925302</v>
      </c>
      <c r="AF52" s="15">
        <f>IF(AF$19="-","-",AF$19*'3h Losses'!AE26)</f>
        <v>0.50503453393477693</v>
      </c>
      <c r="AG52" s="15">
        <f>IF(AG$19="-","-",AG$19*'3h Losses'!AF26)</f>
        <v>0.50503453393477693</v>
      </c>
      <c r="AH52" s="15">
        <f>IF(AH$19="-","-",AH$19*'3h Losses'!AG26)</f>
        <v>0.4676183010795717</v>
      </c>
      <c r="AI52" s="15">
        <f>IF(AI$19="-","-",AI$19*'3h Losses'!AH26)</f>
        <v>0.4676183010795717</v>
      </c>
      <c r="AJ52" s="15">
        <f>IF(AJ$19="-","-",AJ$19*'3h Losses'!AI26)</f>
        <v>0.48665279377821991</v>
      </c>
      <c r="AK52" s="15">
        <f>IF(AK$19="-","-",AK$19*'3h Losses'!AJ26)</f>
        <v>0.48665279377821991</v>
      </c>
      <c r="AL52" s="15">
        <f>IF(AL$19="-","-",AL$19*'3h Losses'!AK26)</f>
        <v>0.45788625218007334</v>
      </c>
      <c r="AM52" s="15" t="str">
        <f>IF(AM$19="-","-",AM$19*'3h Losses'!AL26)</f>
        <v>-</v>
      </c>
      <c r="AN52" s="15" t="str">
        <f>IF(AN$19="-","-",AN$19*'3h Losses'!AM26)</f>
        <v>-</v>
      </c>
      <c r="AO52" s="15" t="str">
        <f>IF(AO$19="-","-",AO$19*'3h Losses'!AN26)</f>
        <v>-</v>
      </c>
      <c r="AP52" s="15" t="str">
        <f>IF(AP$19="-","-",AP$19*'3h Losses'!AO26)</f>
        <v>-</v>
      </c>
      <c r="AQ52" s="15" t="str">
        <f>IF(AQ$19="-","-",AQ$19*'3h Losses'!AP26)</f>
        <v>-</v>
      </c>
      <c r="AR52" s="15" t="str">
        <f>IF(AR$19="-","-",AR$19*'3h Losses'!AQ26)</f>
        <v>-</v>
      </c>
      <c r="AS52" s="15" t="str">
        <f>IF(AS$19="-","-",AS$19*'3h Losses'!AR26)</f>
        <v>-</v>
      </c>
      <c r="AT52" s="15" t="str">
        <f>IF(AT$19="-","-",AT$19*'3h Losses'!AS26)</f>
        <v>-</v>
      </c>
      <c r="AU52" s="15" t="str">
        <f>IF(AU$19="-","-",AU$19*'3h Losses'!AT26)</f>
        <v>-</v>
      </c>
      <c r="AV52" s="15" t="str">
        <f>IF(AV$19="-","-",AV$19*'3h Losses'!AU26)</f>
        <v>-</v>
      </c>
      <c r="AW52" s="15" t="str">
        <f>IF(AW$19="-","-",AW$19*'3h Losses'!AV26)</f>
        <v>-</v>
      </c>
      <c r="AX52" s="15" t="str">
        <f>IF(AX$19="-","-",AX$19*'3h Losses'!AW26)</f>
        <v>-</v>
      </c>
      <c r="AY52" s="15" t="str">
        <f>IF(AY$19="-","-",AY$19*'3h Losses'!AX26)</f>
        <v>-</v>
      </c>
      <c r="AZ52" s="15" t="str">
        <f>IF(AZ$19="-","-",AZ$19*'3h Losses'!AY26)</f>
        <v>-</v>
      </c>
      <c r="BA52" s="15" t="str">
        <f>IF(BA$19="-","-",BA$19*'3h Losses'!AZ26)</f>
        <v>-</v>
      </c>
      <c r="BB52" s="15" t="str">
        <f>IF(BB$19="-","-",BB$19*'3h Losses'!BA26)</f>
        <v>-</v>
      </c>
      <c r="BC52" s="15" t="str">
        <f>IF(BC$19="-","-",BC$19*'3h Losses'!BB26)</f>
        <v>-</v>
      </c>
      <c r="BD52" s="15" t="str">
        <f>IF(BD$19="-","-",BD$19*'3h Losses'!BC26)</f>
        <v>-</v>
      </c>
      <c r="BE52" s="15" t="str">
        <f>IF(BE$19="-","-",BE$19*'3h Losses'!BD26)</f>
        <v>-</v>
      </c>
      <c r="BF52" s="15" t="str">
        <f>IF(BF$19="-","-",BF$19*'3h Losses'!BE26)</f>
        <v>-</v>
      </c>
    </row>
    <row r="53" spans="1:58">
      <c r="A53" s="14"/>
      <c r="B53" s="365"/>
      <c r="C53" s="362"/>
      <c r="D53" s="362"/>
      <c r="E53" s="108" t="s">
        <v>258</v>
      </c>
      <c r="F53" s="364"/>
      <c r="G53" s="28"/>
      <c r="H53" s="15">
        <f>IF(H$19="-","-",H$19*'3h Losses'!G27)</f>
        <v>0.23955053809766497</v>
      </c>
      <c r="I53" s="15">
        <f>IF(I$19="-","-",I$19*'3h Losses'!H27)</f>
        <v>0.23570901144479112</v>
      </c>
      <c r="J53" s="15">
        <f>IF(J$19="-","-",J$19*'3h Losses'!I27)</f>
        <v>0.24136602771946611</v>
      </c>
      <c r="K53" s="15">
        <f>IF(K$19="-","-",K$19*'3h Losses'!J27)</f>
        <v>0.25182288908063066</v>
      </c>
      <c r="L53" s="15">
        <f>IF(L$19="-","-",L$19*'3h Losses'!K27)</f>
        <v>0.25635570108408207</v>
      </c>
      <c r="M53" s="15">
        <f>IF(M$19="-","-",M$19*'3h Losses'!L27)</f>
        <v>0.25168134826355909</v>
      </c>
      <c r="N53" s="15">
        <f>IF(N$19="-","-",N$19*'3h Losses'!M27)</f>
        <v>0.26217262216414361</v>
      </c>
      <c r="O53" s="15">
        <f>IF(O$19="-","-",O$19*'3h Losses'!N27)</f>
        <v>0.26793743648503476</v>
      </c>
      <c r="P53" s="28"/>
      <c r="Q53" s="15">
        <f>IF(Q$19="-","-",Q$19*'3h Losses'!P27)</f>
        <v>0.26793743648503476</v>
      </c>
      <c r="R53" s="15">
        <f>IF(R$19="-","-",R$19*'3h Losses'!Q27)</f>
        <v>0.27702228898130754</v>
      </c>
      <c r="S53" s="15">
        <f>IF(S$19="-","-",S$19*'3h Losses'!R27)</f>
        <v>0.28563047458976404</v>
      </c>
      <c r="T53" s="15">
        <f>IF(T$19="-","-",T$19*'3h Losses'!S27)</f>
        <v>0.29404592427290266</v>
      </c>
      <c r="U53" s="15">
        <f>IF(U$19="-","-",U$19*'3h Losses'!T27)</f>
        <v>0.33382953596540244</v>
      </c>
      <c r="V53" s="15">
        <f>IF(V$19="-","-",V$19*'3h Losses'!U27)</f>
        <v>0.47591347045703436</v>
      </c>
      <c r="W53" s="15">
        <f>IF(W$19="-","-",W$19*'3h Losses'!V27)</f>
        <v>0.44603612032043177</v>
      </c>
      <c r="X53" s="15">
        <f>IF(X$19="-","-",X$19*'3h Losses'!W27)</f>
        <v>0.46649689874134825</v>
      </c>
      <c r="Y53" s="28"/>
      <c r="Z53" s="15">
        <f>IF(Z$19="-","-",Z$19*'3h Losses'!Y27)</f>
        <v>0.44652427833513719</v>
      </c>
      <c r="AA53" s="15">
        <f>IF(AA$19="-","-",AA$19*'3h Losses'!Z27)</f>
        <v>0.44652427833513719</v>
      </c>
      <c r="AB53" s="15">
        <f>IF(AB$19="-","-",AB$19*'3h Losses'!AA27)</f>
        <v>0.50451456463502964</v>
      </c>
      <c r="AC53" s="15">
        <f>IF(AC$19="-","-",AC$19*'3h Losses'!AB27)</f>
        <v>0.50451456463502964</v>
      </c>
      <c r="AD53" s="15">
        <f>IF(AD$19="-","-",AD$19*'3h Losses'!AC27)</f>
        <v>0.46155940737211465</v>
      </c>
      <c r="AE53" s="15">
        <f>IF(AE$19="-","-",AE$19*'3h Losses'!AD27)</f>
        <v>0.46155940737211465</v>
      </c>
      <c r="AF53" s="15">
        <f>IF(AF$19="-","-",AF$19*'3h Losses'!AE27)</f>
        <v>0.49970162339639357</v>
      </c>
      <c r="AG53" s="15">
        <f>IF(AG$19="-","-",AG$19*'3h Losses'!AF27)</f>
        <v>0.49970162339639357</v>
      </c>
      <c r="AH53" s="15">
        <f>IF(AH$19="-","-",AH$19*'3h Losses'!AG27)</f>
        <v>0.46274366730399413</v>
      </c>
      <c r="AI53" s="15">
        <f>IF(AI$19="-","-",AI$19*'3h Losses'!AH27)</f>
        <v>0.46274366730399413</v>
      </c>
      <c r="AJ53" s="15">
        <f>IF(AJ$19="-","-",AJ$19*'3h Losses'!AI27)</f>
        <v>0.47827195843080222</v>
      </c>
      <c r="AK53" s="15">
        <f>IF(AK$19="-","-",AK$19*'3h Losses'!AJ27)</f>
        <v>0.47827195843080222</v>
      </c>
      <c r="AL53" s="15">
        <f>IF(AL$19="-","-",AL$19*'3h Losses'!AK27)</f>
        <v>0.4505778679952766</v>
      </c>
      <c r="AM53" s="15" t="str">
        <f>IF(AM$19="-","-",AM$19*'3h Losses'!AL27)</f>
        <v>-</v>
      </c>
      <c r="AN53" s="15" t="str">
        <f>IF(AN$19="-","-",AN$19*'3h Losses'!AM27)</f>
        <v>-</v>
      </c>
      <c r="AO53" s="15" t="str">
        <f>IF(AO$19="-","-",AO$19*'3h Losses'!AN27)</f>
        <v>-</v>
      </c>
      <c r="AP53" s="15" t="str">
        <f>IF(AP$19="-","-",AP$19*'3h Losses'!AO27)</f>
        <v>-</v>
      </c>
      <c r="AQ53" s="15" t="str">
        <f>IF(AQ$19="-","-",AQ$19*'3h Losses'!AP27)</f>
        <v>-</v>
      </c>
      <c r="AR53" s="15" t="str">
        <f>IF(AR$19="-","-",AR$19*'3h Losses'!AQ27)</f>
        <v>-</v>
      </c>
      <c r="AS53" s="15" t="str">
        <f>IF(AS$19="-","-",AS$19*'3h Losses'!AR27)</f>
        <v>-</v>
      </c>
      <c r="AT53" s="15" t="str">
        <f>IF(AT$19="-","-",AT$19*'3h Losses'!AS27)</f>
        <v>-</v>
      </c>
      <c r="AU53" s="15" t="str">
        <f>IF(AU$19="-","-",AU$19*'3h Losses'!AT27)</f>
        <v>-</v>
      </c>
      <c r="AV53" s="15" t="str">
        <f>IF(AV$19="-","-",AV$19*'3h Losses'!AU27)</f>
        <v>-</v>
      </c>
      <c r="AW53" s="15" t="str">
        <f>IF(AW$19="-","-",AW$19*'3h Losses'!AV27)</f>
        <v>-</v>
      </c>
      <c r="AX53" s="15" t="str">
        <f>IF(AX$19="-","-",AX$19*'3h Losses'!AW27)</f>
        <v>-</v>
      </c>
      <c r="AY53" s="15" t="str">
        <f>IF(AY$19="-","-",AY$19*'3h Losses'!AX27)</f>
        <v>-</v>
      </c>
      <c r="AZ53" s="15" t="str">
        <f>IF(AZ$19="-","-",AZ$19*'3h Losses'!AY27)</f>
        <v>-</v>
      </c>
      <c r="BA53" s="15" t="str">
        <f>IF(BA$19="-","-",BA$19*'3h Losses'!AZ27)</f>
        <v>-</v>
      </c>
      <c r="BB53" s="15" t="str">
        <f>IF(BB$19="-","-",BB$19*'3h Losses'!BA27)</f>
        <v>-</v>
      </c>
      <c r="BC53" s="15" t="str">
        <f>IF(BC$19="-","-",BC$19*'3h Losses'!BB27)</f>
        <v>-</v>
      </c>
      <c r="BD53" s="15" t="str">
        <f>IF(BD$19="-","-",BD$19*'3h Losses'!BC27)</f>
        <v>-</v>
      </c>
      <c r="BE53" s="15" t="str">
        <f>IF(BE$19="-","-",BE$19*'3h Losses'!BD27)</f>
        <v>-</v>
      </c>
      <c r="BF53" s="15" t="str">
        <f>IF(BF$19="-","-",BF$19*'3h Losses'!BE27)</f>
        <v>-</v>
      </c>
    </row>
    <row r="54" spans="1:58" ht="12.75" customHeight="1">
      <c r="A54" s="14"/>
      <c r="B54" s="365" t="s">
        <v>259</v>
      </c>
      <c r="C54" s="362"/>
      <c r="D54" s="362"/>
      <c r="E54" s="108" t="s">
        <v>244</v>
      </c>
      <c r="F54" s="364"/>
      <c r="G54" s="28"/>
      <c r="H54" s="15">
        <f>IF(H$25="-","-",H$25*'3h Losses'!G28)</f>
        <v>0.24047603186300415</v>
      </c>
      <c r="I54" s="15">
        <f>IF(I$25="-","-",I$25*'3h Losses'!H28)</f>
        <v>0.23661966362807896</v>
      </c>
      <c r="J54" s="15">
        <f>IF(J$25="-","-",J$25*'3h Losses'!I28)</f>
        <v>0.24229853555515285</v>
      </c>
      <c r="K54" s="15">
        <f>IF(K$25="-","-",K$25*'3h Losses'!J28)</f>
        <v>0.25279579657507684</v>
      </c>
      <c r="L54" s="15">
        <f>IF(L$25="-","-",L$25*'3h Losses'!K28)</f>
        <v>0.25734612091342823</v>
      </c>
      <c r="M54" s="15">
        <f>IF(M$25="-","-",M$25*'3h Losses'!L28)</f>
        <v>0.25265370892081263</v>
      </c>
      <c r="N54" s="15">
        <f>IF(N$25="-","-",N$25*'3h Losses'!M28)</f>
        <v>0.25954785899067145</v>
      </c>
      <c r="O54" s="15">
        <f>IF(O$25="-","-",O$25*'3h Losses'!N28)</f>
        <v>0.2652549583899721</v>
      </c>
      <c r="P54" s="28"/>
      <c r="Q54" s="15">
        <f>IF(Q$25="-","-",Q$25*'3h Losses'!P28)</f>
        <v>0.2652549583899721</v>
      </c>
      <c r="R54" s="15">
        <f>IF(R$25="-","-",R$25*'3h Losses'!Q28)</f>
        <v>0.27547025149508897</v>
      </c>
      <c r="S54" s="15">
        <f>IF(S$25="-","-",S$25*'3h Losses'!R28)</f>
        <v>0.28533844390256957</v>
      </c>
      <c r="T54" s="15">
        <f>IF(T$25="-","-",T$25*'3h Losses'!S28)</f>
        <v>0.29340319674085036</v>
      </c>
      <c r="U54" s="15">
        <f>IF(U$25="-","-",U$25*'3h Losses'!T28)</f>
        <v>0.33029368168713719</v>
      </c>
      <c r="V54" s="15">
        <f>IF(V$25="-","-",V$25*'3h Losses'!U28)</f>
        <v>0.47021870891750123</v>
      </c>
      <c r="W54" s="15">
        <f>IF(W$25="-","-",W$25*'3h Losses'!V28)</f>
        <v>0.43796894008116521</v>
      </c>
      <c r="X54" s="15">
        <f>IF(X$25="-","-",X$25*'3h Losses'!W28)</f>
        <v>0.45964521266673714</v>
      </c>
      <c r="Y54" s="28"/>
      <c r="Z54" s="15">
        <f>IF(Z$25="-","-",Z$25*'3h Losses'!Y28)</f>
        <v>0.44229423063125561</v>
      </c>
      <c r="AA54" s="15">
        <f>IF(AA$25="-","-",AA$25*'3h Losses'!Z28)</f>
        <v>0.44229423063125561</v>
      </c>
      <c r="AB54" s="15">
        <f>IF(AB$25="-","-",AB$25*'3h Losses'!AA28)</f>
        <v>0.50207912475623528</v>
      </c>
      <c r="AC54" s="15">
        <f>IF(AC$25="-","-",AC$25*'3h Losses'!AB28)</f>
        <v>0.50207912475623528</v>
      </c>
      <c r="AD54" s="15">
        <f>IF(AD$25="-","-",AD$25*'3h Losses'!AC28)</f>
        <v>0.45939726810334669</v>
      </c>
      <c r="AE54" s="15">
        <f>IF(AE$25="-","-",AE$25*'3h Losses'!AD28)</f>
        <v>0.45939726810334669</v>
      </c>
      <c r="AF54" s="15">
        <f>IF(AF$25="-","-",AF$25*'3h Losses'!AE28)</f>
        <v>0.49885023941159407</v>
      </c>
      <c r="AG54" s="15">
        <f>IF(AG$25="-","-",AG$25*'3h Losses'!AF28)</f>
        <v>0.49885023941159407</v>
      </c>
      <c r="AH54" s="15">
        <f>IF(AH$25="-","-",AH$25*'3h Losses'!AG28)</f>
        <v>0.46184860941843209</v>
      </c>
      <c r="AI54" s="15">
        <f>IF(AI$25="-","-",AI$25*'3h Losses'!AH28)</f>
        <v>0.46184860941843209</v>
      </c>
      <c r="AJ54" s="15">
        <f>IF(AJ$25="-","-",AJ$25*'3h Losses'!AI28)</f>
        <v>0.47983851400183741</v>
      </c>
      <c r="AK54" s="15">
        <f>IF(AK$25="-","-",AK$25*'3h Losses'!AJ28)</f>
        <v>0.47983851400183741</v>
      </c>
      <c r="AL54" s="15">
        <f>IF(AL$25="-","-",AL$25*'3h Losses'!AK28)</f>
        <v>0.4515331463380971</v>
      </c>
      <c r="AM54" s="15" t="str">
        <f>IF(AM$25="-","-",AM$25*'3h Losses'!AL28)</f>
        <v>-</v>
      </c>
      <c r="AN54" s="15" t="str">
        <f>IF(AN$25="-","-",AN$25*'3h Losses'!AM28)</f>
        <v>-</v>
      </c>
      <c r="AO54" s="15" t="str">
        <f>IF(AO$25="-","-",AO$25*'3h Losses'!AN28)</f>
        <v>-</v>
      </c>
      <c r="AP54" s="15" t="str">
        <f>IF(AP$25="-","-",AP$25*'3h Losses'!AO28)</f>
        <v>-</v>
      </c>
      <c r="AQ54" s="15" t="str">
        <f>IF(AQ$25="-","-",AQ$25*'3h Losses'!AP28)</f>
        <v>-</v>
      </c>
      <c r="AR54" s="15" t="str">
        <f>IF(AR$25="-","-",AR$25*'3h Losses'!AQ28)</f>
        <v>-</v>
      </c>
      <c r="AS54" s="15" t="str">
        <f>IF(AS$25="-","-",AS$25*'3h Losses'!AR28)</f>
        <v>-</v>
      </c>
      <c r="AT54" s="15" t="str">
        <f>IF(AT$25="-","-",AT$25*'3h Losses'!AS28)</f>
        <v>-</v>
      </c>
      <c r="AU54" s="15" t="str">
        <f>IF(AU$25="-","-",AU$25*'3h Losses'!AT28)</f>
        <v>-</v>
      </c>
      <c r="AV54" s="15" t="str">
        <f>IF(AV$25="-","-",AV$25*'3h Losses'!AU28)</f>
        <v>-</v>
      </c>
      <c r="AW54" s="15" t="str">
        <f>IF(AW$25="-","-",AW$25*'3h Losses'!AV28)</f>
        <v>-</v>
      </c>
      <c r="AX54" s="15" t="str">
        <f>IF(AX$25="-","-",AX$25*'3h Losses'!AW28)</f>
        <v>-</v>
      </c>
      <c r="AY54" s="15" t="str">
        <f>IF(AY$25="-","-",AY$25*'3h Losses'!AX28)</f>
        <v>-</v>
      </c>
      <c r="AZ54" s="15" t="str">
        <f>IF(AZ$25="-","-",AZ$25*'3h Losses'!AY28)</f>
        <v>-</v>
      </c>
      <c r="BA54" s="15" t="str">
        <f>IF(BA$25="-","-",BA$25*'3h Losses'!AZ28)</f>
        <v>-</v>
      </c>
      <c r="BB54" s="15" t="str">
        <f>IF(BB$25="-","-",BB$25*'3h Losses'!BA28)</f>
        <v>-</v>
      </c>
      <c r="BC54" s="15" t="str">
        <f>IF(BC$25="-","-",BC$25*'3h Losses'!BB28)</f>
        <v>-</v>
      </c>
      <c r="BD54" s="15" t="str">
        <f>IF(BD$25="-","-",BD$25*'3h Losses'!BC28)</f>
        <v>-</v>
      </c>
      <c r="BE54" s="15" t="str">
        <f>IF(BE$25="-","-",BE$25*'3h Losses'!BD28)</f>
        <v>-</v>
      </c>
      <c r="BF54" s="15" t="str">
        <f>IF(BF$25="-","-",BF$25*'3h Losses'!BE28)</f>
        <v>-</v>
      </c>
    </row>
    <row r="55" spans="1:58">
      <c r="A55" s="14"/>
      <c r="B55" s="365"/>
      <c r="C55" s="362"/>
      <c r="D55" s="362"/>
      <c r="E55" s="108" t="s">
        <v>246</v>
      </c>
      <c r="F55" s="364"/>
      <c r="G55" s="28"/>
      <c r="H55" s="15">
        <f>IF(H$25="-","-",H$25*'3h Losses'!G29)</f>
        <v>0.23546951286413736</v>
      </c>
      <c r="I55" s="15">
        <f>IF(I$25="-","-",I$25*'3h Losses'!H29)</f>
        <v>0.23169343113712404</v>
      </c>
      <c r="J55" s="15">
        <f>IF(J$25="-","-",J$25*'3h Losses'!I29)</f>
        <v>0.23725407348441499</v>
      </c>
      <c r="K55" s="15">
        <f>IF(K$25="-","-",K$25*'3h Losses'!J29)</f>
        <v>0.24753278991041347</v>
      </c>
      <c r="L55" s="15">
        <f>IF(L$25="-","-",L$25*'3h Losses'!K29)</f>
        <v>0.25198838012880093</v>
      </c>
      <c r="M55" s="15">
        <f>IF(M$25="-","-",M$25*'3h Losses'!L29)</f>
        <v>0.24739366040767513</v>
      </c>
      <c r="N55" s="15">
        <f>IF(N$25="-","-",N$25*'3h Losses'!M29)</f>
        <v>0.25684685455205053</v>
      </c>
      <c r="O55" s="15">
        <f>IF(O$25="-","-",O$25*'3h Losses'!N29)</f>
        <v>0.26249456258950715</v>
      </c>
      <c r="P55" s="28"/>
      <c r="Q55" s="15">
        <f>IF(Q$25="-","-",Q$25*'3h Losses'!P29)</f>
        <v>0.26249456258950715</v>
      </c>
      <c r="R55" s="15">
        <f>IF(R$25="-","-",R$25*'3h Losses'!Q29)</f>
        <v>0.27066914563133254</v>
      </c>
      <c r="S55" s="15">
        <f>IF(S$25="-","-",S$25*'3h Losses'!R29)</f>
        <v>0.28038984801027672</v>
      </c>
      <c r="T55" s="15">
        <f>IF(T$25="-","-",T$25*'3h Losses'!S29)</f>
        <v>0.28865089459846849</v>
      </c>
      <c r="U55" s="15">
        <f>IF(U$25="-","-",U$25*'3h Losses'!T29)</f>
        <v>0.32495759332449947</v>
      </c>
      <c r="V55" s="15">
        <f>IF(V$25="-","-",V$25*'3h Losses'!U29)</f>
        <v>0.46275492737888446</v>
      </c>
      <c r="W55" s="15">
        <f>IF(W$25="-","-",W$25*'3h Losses'!V29)</f>
        <v>0.43100484499210207</v>
      </c>
      <c r="X55" s="15">
        <f>IF(X$25="-","-",X$25*'3h Losses'!W29)</f>
        <v>0.45077610169075133</v>
      </c>
      <c r="Y55" s="28"/>
      <c r="Z55" s="15">
        <f>IF(Z$25="-","-",Z$25*'3h Losses'!Y29)</f>
        <v>0.43364085226957488</v>
      </c>
      <c r="AA55" s="15">
        <f>IF(AA$25="-","-",AA$25*'3h Losses'!Z29)</f>
        <v>0.43364085226957488</v>
      </c>
      <c r="AB55" s="15">
        <f>IF(AB$25="-","-",AB$25*'3h Losses'!AA29)</f>
        <v>0.49515033257962066</v>
      </c>
      <c r="AC55" s="15">
        <f>IF(AC$25="-","-",AC$25*'3h Losses'!AB29)</f>
        <v>0.49515033257962066</v>
      </c>
      <c r="AD55" s="15">
        <f>IF(AD$25="-","-",AD$25*'3h Losses'!AC29)</f>
        <v>0.45300542437421509</v>
      </c>
      <c r="AE55" s="15">
        <f>IF(AE$25="-","-",AE$25*'3h Losses'!AD29)</f>
        <v>0.45300542437421509</v>
      </c>
      <c r="AF55" s="15">
        <f>IF(AF$25="-","-",AF$25*'3h Losses'!AE29)</f>
        <v>0.4904407587660049</v>
      </c>
      <c r="AG55" s="15">
        <f>IF(AG$25="-","-",AG$25*'3h Losses'!AF29)</f>
        <v>0.4904407587660049</v>
      </c>
      <c r="AH55" s="15">
        <f>IF(AH$25="-","-",AH$25*'3h Losses'!AG29)</f>
        <v>0.45414483924544463</v>
      </c>
      <c r="AI55" s="15">
        <f>IF(AI$25="-","-",AI$25*'3h Losses'!AH29)</f>
        <v>0.45414483924544463</v>
      </c>
      <c r="AJ55" s="15">
        <f>IF(AJ$25="-","-",AJ$25*'3h Losses'!AI29)</f>
        <v>0.47019258679203968</v>
      </c>
      <c r="AK55" s="15">
        <f>IF(AK$25="-","-",AK$25*'3h Losses'!AJ29)</f>
        <v>0.47019258679203968</v>
      </c>
      <c r="AL55" s="15">
        <f>IF(AL$25="-","-",AL$25*'3h Losses'!AK29)</f>
        <v>0.44240499602627814</v>
      </c>
      <c r="AM55" s="15" t="str">
        <f>IF(AM$25="-","-",AM$25*'3h Losses'!AL29)</f>
        <v>-</v>
      </c>
      <c r="AN55" s="15" t="str">
        <f>IF(AN$25="-","-",AN$25*'3h Losses'!AM29)</f>
        <v>-</v>
      </c>
      <c r="AO55" s="15" t="str">
        <f>IF(AO$25="-","-",AO$25*'3h Losses'!AN29)</f>
        <v>-</v>
      </c>
      <c r="AP55" s="15" t="str">
        <f>IF(AP$25="-","-",AP$25*'3h Losses'!AO29)</f>
        <v>-</v>
      </c>
      <c r="AQ55" s="15" t="str">
        <f>IF(AQ$25="-","-",AQ$25*'3h Losses'!AP29)</f>
        <v>-</v>
      </c>
      <c r="AR55" s="15" t="str">
        <f>IF(AR$25="-","-",AR$25*'3h Losses'!AQ29)</f>
        <v>-</v>
      </c>
      <c r="AS55" s="15" t="str">
        <f>IF(AS$25="-","-",AS$25*'3h Losses'!AR29)</f>
        <v>-</v>
      </c>
      <c r="AT55" s="15" t="str">
        <f>IF(AT$25="-","-",AT$25*'3h Losses'!AS29)</f>
        <v>-</v>
      </c>
      <c r="AU55" s="15" t="str">
        <f>IF(AU$25="-","-",AU$25*'3h Losses'!AT29)</f>
        <v>-</v>
      </c>
      <c r="AV55" s="15" t="str">
        <f>IF(AV$25="-","-",AV$25*'3h Losses'!AU29)</f>
        <v>-</v>
      </c>
      <c r="AW55" s="15" t="str">
        <f>IF(AW$25="-","-",AW$25*'3h Losses'!AV29)</f>
        <v>-</v>
      </c>
      <c r="AX55" s="15" t="str">
        <f>IF(AX$25="-","-",AX$25*'3h Losses'!AW29)</f>
        <v>-</v>
      </c>
      <c r="AY55" s="15" t="str">
        <f>IF(AY$25="-","-",AY$25*'3h Losses'!AX29)</f>
        <v>-</v>
      </c>
      <c r="AZ55" s="15" t="str">
        <f>IF(AZ$25="-","-",AZ$25*'3h Losses'!AY29)</f>
        <v>-</v>
      </c>
      <c r="BA55" s="15" t="str">
        <f>IF(BA$25="-","-",BA$25*'3h Losses'!AZ29)</f>
        <v>-</v>
      </c>
      <c r="BB55" s="15" t="str">
        <f>IF(BB$25="-","-",BB$25*'3h Losses'!BA29)</f>
        <v>-</v>
      </c>
      <c r="BC55" s="15" t="str">
        <f>IF(BC$25="-","-",BC$25*'3h Losses'!BB29)</f>
        <v>-</v>
      </c>
      <c r="BD55" s="15" t="str">
        <f>IF(BD$25="-","-",BD$25*'3h Losses'!BC29)</f>
        <v>-</v>
      </c>
      <c r="BE55" s="15" t="str">
        <f>IF(BE$25="-","-",BE$25*'3h Losses'!BD29)</f>
        <v>-</v>
      </c>
      <c r="BF55" s="15" t="str">
        <f>IF(BF$25="-","-",BF$25*'3h Losses'!BE29)</f>
        <v>-</v>
      </c>
    </row>
    <row r="56" spans="1:58">
      <c r="A56" s="14"/>
      <c r="B56" s="365"/>
      <c r="C56" s="362"/>
      <c r="D56" s="362"/>
      <c r="E56" s="108" t="s">
        <v>247</v>
      </c>
      <c r="F56" s="364"/>
      <c r="G56" s="28"/>
      <c r="H56" s="15">
        <f>IF(H$25="-","-",H$25*'3h Losses'!G30)</f>
        <v>0.23750321480649034</v>
      </c>
      <c r="I56" s="15">
        <f>IF(I$25="-","-",I$25*'3h Losses'!H30)</f>
        <v>0.23369451983520048</v>
      </c>
      <c r="J56" s="15">
        <f>IF(J$25="-","-",J$25*'3h Losses'!I30)</f>
        <v>0.23930318831124531</v>
      </c>
      <c r="K56" s="15">
        <f>IF(K$25="-","-",K$25*'3h Losses'!J30)</f>
        <v>0.24967067990523126</v>
      </c>
      <c r="L56" s="15">
        <f>IF(L$25="-","-",L$25*'3h Losses'!K30)</f>
        <v>0.25416475214352546</v>
      </c>
      <c r="M56" s="15">
        <f>IF(M$25="-","-",M$25*'3h Losses'!L30)</f>
        <v>0.24953034876948102</v>
      </c>
      <c r="N56" s="15">
        <f>IF(N$25="-","-",N$25*'3h Losses'!M30)</f>
        <v>0.2593570207517597</v>
      </c>
      <c r="O56" s="15">
        <f>IF(O$25="-","-",O$25*'3h Losses'!N30)</f>
        <v>0.26505992388142868</v>
      </c>
      <c r="P56" s="28"/>
      <c r="Q56" s="15">
        <f>IF(Q$25="-","-",Q$25*'3h Losses'!P30)</f>
        <v>0.26505992388142868</v>
      </c>
      <c r="R56" s="15">
        <f>IF(R$25="-","-",R$25*'3h Losses'!Q30)</f>
        <v>0.27368851910752273</v>
      </c>
      <c r="S56" s="15">
        <f>IF(S$25="-","-",S$25*'3h Losses'!R30)</f>
        <v>0.28348752885347028</v>
      </c>
      <c r="T56" s="15">
        <f>IF(T$25="-","-",T$25*'3h Losses'!S30)</f>
        <v>0.29141098834924906</v>
      </c>
      <c r="U56" s="15">
        <f>IF(U$25="-","-",U$25*'3h Losses'!T30)</f>
        <v>0.32803538150627409</v>
      </c>
      <c r="V56" s="15">
        <f>IF(V$25="-","-",V$25*'3h Losses'!U30)</f>
        <v>0.46770221092496295</v>
      </c>
      <c r="W56" s="15">
        <f>IF(W$25="-","-",W$25*'3h Losses'!V30)</f>
        <v>0.43563178488972698</v>
      </c>
      <c r="X56" s="15">
        <f>IF(X$25="-","-",X$25*'3h Losses'!W30)</f>
        <v>0.45897790134436811</v>
      </c>
      <c r="Y56" s="28"/>
      <c r="Z56" s="15">
        <f>IF(Z$25="-","-",Z$25*'3h Losses'!Y30)</f>
        <v>0.44170909680551829</v>
      </c>
      <c r="AA56" s="15">
        <f>IF(AA$25="-","-",AA$25*'3h Losses'!Z30)</f>
        <v>0.44170909680551829</v>
      </c>
      <c r="AB56" s="15">
        <f>IF(AB$25="-","-",AB$25*'3h Losses'!AA30)</f>
        <v>0.49812384659525499</v>
      </c>
      <c r="AC56" s="15">
        <f>IF(AC$25="-","-",AC$25*'3h Losses'!AB30)</f>
        <v>0.49812384659525499</v>
      </c>
      <c r="AD56" s="15">
        <f>IF(AD$25="-","-",AD$25*'3h Losses'!AC30)</f>
        <v>0.45579077696604225</v>
      </c>
      <c r="AE56" s="15">
        <f>IF(AE$25="-","-",AE$25*'3h Losses'!AD30)</f>
        <v>0.45579077696604225</v>
      </c>
      <c r="AF56" s="15">
        <f>IF(AF$25="-","-",AF$25*'3h Losses'!AE30)</f>
        <v>0.49473138348848766</v>
      </c>
      <c r="AG56" s="15">
        <f>IF(AG$25="-","-",AG$25*'3h Losses'!AF30)</f>
        <v>0.49473138348848766</v>
      </c>
      <c r="AH56" s="15">
        <f>IF(AH$25="-","-",AH$25*'3h Losses'!AG30)</f>
        <v>0.45801752605410617</v>
      </c>
      <c r="AI56" s="15">
        <f>IF(AI$25="-","-",AI$25*'3h Losses'!AH30)</f>
        <v>0.45801752605410617</v>
      </c>
      <c r="AJ56" s="15">
        <f>IF(AJ$25="-","-",AJ$25*'3h Losses'!AI30)</f>
        <v>0.47609876866562817</v>
      </c>
      <c r="AK56" s="15">
        <f>IF(AK$25="-","-",AK$25*'3h Losses'!AJ30)</f>
        <v>0.47609876866562817</v>
      </c>
      <c r="AL56" s="15">
        <f>IF(AL$25="-","-",AL$25*'3h Losses'!AK30)</f>
        <v>0.44801181128986162</v>
      </c>
      <c r="AM56" s="15" t="str">
        <f>IF(AM$25="-","-",AM$25*'3h Losses'!AL30)</f>
        <v>-</v>
      </c>
      <c r="AN56" s="15" t="str">
        <f>IF(AN$25="-","-",AN$25*'3h Losses'!AM30)</f>
        <v>-</v>
      </c>
      <c r="AO56" s="15" t="str">
        <f>IF(AO$25="-","-",AO$25*'3h Losses'!AN30)</f>
        <v>-</v>
      </c>
      <c r="AP56" s="15" t="str">
        <f>IF(AP$25="-","-",AP$25*'3h Losses'!AO30)</f>
        <v>-</v>
      </c>
      <c r="AQ56" s="15" t="str">
        <f>IF(AQ$25="-","-",AQ$25*'3h Losses'!AP30)</f>
        <v>-</v>
      </c>
      <c r="AR56" s="15" t="str">
        <f>IF(AR$25="-","-",AR$25*'3h Losses'!AQ30)</f>
        <v>-</v>
      </c>
      <c r="AS56" s="15" t="str">
        <f>IF(AS$25="-","-",AS$25*'3h Losses'!AR30)</f>
        <v>-</v>
      </c>
      <c r="AT56" s="15" t="str">
        <f>IF(AT$25="-","-",AT$25*'3h Losses'!AS30)</f>
        <v>-</v>
      </c>
      <c r="AU56" s="15" t="str">
        <f>IF(AU$25="-","-",AU$25*'3h Losses'!AT30)</f>
        <v>-</v>
      </c>
      <c r="AV56" s="15" t="str">
        <f>IF(AV$25="-","-",AV$25*'3h Losses'!AU30)</f>
        <v>-</v>
      </c>
      <c r="AW56" s="15" t="str">
        <f>IF(AW$25="-","-",AW$25*'3h Losses'!AV30)</f>
        <v>-</v>
      </c>
      <c r="AX56" s="15" t="str">
        <f>IF(AX$25="-","-",AX$25*'3h Losses'!AW30)</f>
        <v>-</v>
      </c>
      <c r="AY56" s="15" t="str">
        <f>IF(AY$25="-","-",AY$25*'3h Losses'!AX30)</f>
        <v>-</v>
      </c>
      <c r="AZ56" s="15" t="str">
        <f>IF(AZ$25="-","-",AZ$25*'3h Losses'!AY30)</f>
        <v>-</v>
      </c>
      <c r="BA56" s="15" t="str">
        <f>IF(BA$25="-","-",BA$25*'3h Losses'!AZ30)</f>
        <v>-</v>
      </c>
      <c r="BB56" s="15" t="str">
        <f>IF(BB$25="-","-",BB$25*'3h Losses'!BA30)</f>
        <v>-</v>
      </c>
      <c r="BC56" s="15" t="str">
        <f>IF(BC$25="-","-",BC$25*'3h Losses'!BB30)</f>
        <v>-</v>
      </c>
      <c r="BD56" s="15" t="str">
        <f>IF(BD$25="-","-",BD$25*'3h Losses'!BC30)</f>
        <v>-</v>
      </c>
      <c r="BE56" s="15" t="str">
        <f>IF(BE$25="-","-",BE$25*'3h Losses'!BD30)</f>
        <v>-</v>
      </c>
      <c r="BF56" s="15" t="str">
        <f>IF(BF$25="-","-",BF$25*'3h Losses'!BE30)</f>
        <v>-</v>
      </c>
    </row>
    <row r="57" spans="1:58">
      <c r="A57" s="14"/>
      <c r="B57" s="365"/>
      <c r="C57" s="362"/>
      <c r="D57" s="362"/>
      <c r="E57" s="108" t="s">
        <v>248</v>
      </c>
      <c r="F57" s="364"/>
      <c r="G57" s="28"/>
      <c r="H57" s="15">
        <f>IF(H$25="-","-",H$25*'3h Losses'!G31)</f>
        <v>0.24023029098574666</v>
      </c>
      <c r="I57" s="15">
        <f>IF(I$25="-","-",I$25*'3h Losses'!H31)</f>
        <v>0.23637786354818802</v>
      </c>
      <c r="J57" s="15">
        <f>IF(J$25="-","-",J$25*'3h Losses'!I31)</f>
        <v>0.24205093227334451</v>
      </c>
      <c r="K57" s="15">
        <f>IF(K$25="-","-",K$25*'3h Losses'!J31)</f>
        <v>0.25253746621118944</v>
      </c>
      <c r="L57" s="15">
        <f>IF(L$25="-","-",L$25*'3h Losses'!K31)</f>
        <v>0.25708314060299087</v>
      </c>
      <c r="M57" s="15">
        <f>IF(M$25="-","-",M$25*'3h Losses'!L31)</f>
        <v>0.25239552375536578</v>
      </c>
      <c r="N57" s="15">
        <f>IF(N$25="-","-",N$25*'3h Losses'!M31)</f>
        <v>0.26381505805507138</v>
      </c>
      <c r="O57" s="15">
        <f>IF(O$25="-","-",O$25*'3h Losses'!N31)</f>
        <v>0.26961598727563058</v>
      </c>
      <c r="P57" s="28"/>
      <c r="Q57" s="15">
        <f>IF(Q$25="-","-",Q$25*'3h Losses'!P31)</f>
        <v>0.26961598727563058</v>
      </c>
      <c r="R57" s="15">
        <f>IF(R$25="-","-",R$25*'3h Losses'!Q31)</f>
        <v>0.2792182328197107</v>
      </c>
      <c r="S57" s="15">
        <f>IF(S$25="-","-",S$25*'3h Losses'!R31)</f>
        <v>0.28921520008256441</v>
      </c>
      <c r="T57" s="15">
        <f>IF(T$25="-","-",T$25*'3h Losses'!S31)</f>
        <v>0.29950335571946063</v>
      </c>
      <c r="U57" s="15">
        <f>IF(U$25="-","-",U$25*'3h Losses'!T31)</f>
        <v>0.33713633523214503</v>
      </c>
      <c r="V57" s="15">
        <f>IF(V$25="-","-",V$25*'3h Losses'!U31)</f>
        <v>0.47890165148620456</v>
      </c>
      <c r="W57" s="15">
        <f>IF(W$25="-","-",W$25*'3h Losses'!V31)</f>
        <v>0.44602808829338031</v>
      </c>
      <c r="X57" s="15">
        <f>IF(X$25="-","-",X$25*'3h Losses'!W31)</f>
        <v>0.46990190449029184</v>
      </c>
      <c r="Y57" s="28"/>
      <c r="Z57" s="15">
        <f>IF(Z$25="-","-",Z$25*'3h Losses'!Y31)</f>
        <v>0.45227313241054801</v>
      </c>
      <c r="AA57" s="15">
        <f>IF(AA$25="-","-",AA$25*'3h Losses'!Z31)</f>
        <v>0.45227313241054801</v>
      </c>
      <c r="AB57" s="15">
        <f>IF(AB$25="-","-",AB$25*'3h Losses'!AA31)</f>
        <v>0.51055050639303878</v>
      </c>
      <c r="AC57" s="15">
        <f>IF(AC$25="-","-",AC$25*'3h Losses'!AB31)</f>
        <v>0.51055050639303878</v>
      </c>
      <c r="AD57" s="15">
        <f>IF(AD$25="-","-",AD$25*'3h Losses'!AC31)</f>
        <v>0.46721048595182302</v>
      </c>
      <c r="AE57" s="15">
        <f>IF(AE$25="-","-",AE$25*'3h Losses'!AD31)</f>
        <v>0.46721048595182302</v>
      </c>
      <c r="AF57" s="15">
        <f>IF(AF$25="-","-",AF$25*'3h Losses'!AE31)</f>
        <v>0.50435617511803654</v>
      </c>
      <c r="AG57" s="15">
        <f>IF(AG$25="-","-",AG$25*'3h Losses'!AF31)</f>
        <v>0.50435617511803654</v>
      </c>
      <c r="AH57" s="15">
        <f>IF(AH$25="-","-",AH$25*'3h Losses'!AG31)</f>
        <v>0.46701032939433262</v>
      </c>
      <c r="AI57" s="15">
        <f>IF(AI$25="-","-",AI$25*'3h Losses'!AH31)</f>
        <v>0.46701032939433262</v>
      </c>
      <c r="AJ57" s="15">
        <f>IF(AJ$25="-","-",AJ$25*'3h Losses'!AI31)</f>
        <v>0.48696359854734267</v>
      </c>
      <c r="AK57" s="15">
        <f>IF(AK$25="-","-",AK$25*'3h Losses'!AJ31)</f>
        <v>0.48696359854734267</v>
      </c>
      <c r="AL57" s="15">
        <f>IF(AL$25="-","-",AL$25*'3h Losses'!AK31)</f>
        <v>0.45822308196103229</v>
      </c>
      <c r="AM57" s="15" t="str">
        <f>IF(AM$25="-","-",AM$25*'3h Losses'!AL31)</f>
        <v>-</v>
      </c>
      <c r="AN57" s="15" t="str">
        <f>IF(AN$25="-","-",AN$25*'3h Losses'!AM31)</f>
        <v>-</v>
      </c>
      <c r="AO57" s="15" t="str">
        <f>IF(AO$25="-","-",AO$25*'3h Losses'!AN31)</f>
        <v>-</v>
      </c>
      <c r="AP57" s="15" t="str">
        <f>IF(AP$25="-","-",AP$25*'3h Losses'!AO31)</f>
        <v>-</v>
      </c>
      <c r="AQ57" s="15" t="str">
        <f>IF(AQ$25="-","-",AQ$25*'3h Losses'!AP31)</f>
        <v>-</v>
      </c>
      <c r="AR57" s="15" t="str">
        <f>IF(AR$25="-","-",AR$25*'3h Losses'!AQ31)</f>
        <v>-</v>
      </c>
      <c r="AS57" s="15" t="str">
        <f>IF(AS$25="-","-",AS$25*'3h Losses'!AR31)</f>
        <v>-</v>
      </c>
      <c r="AT57" s="15" t="str">
        <f>IF(AT$25="-","-",AT$25*'3h Losses'!AS31)</f>
        <v>-</v>
      </c>
      <c r="AU57" s="15" t="str">
        <f>IF(AU$25="-","-",AU$25*'3h Losses'!AT31)</f>
        <v>-</v>
      </c>
      <c r="AV57" s="15" t="str">
        <f>IF(AV$25="-","-",AV$25*'3h Losses'!AU31)</f>
        <v>-</v>
      </c>
      <c r="AW57" s="15" t="str">
        <f>IF(AW$25="-","-",AW$25*'3h Losses'!AV31)</f>
        <v>-</v>
      </c>
      <c r="AX57" s="15" t="str">
        <f>IF(AX$25="-","-",AX$25*'3h Losses'!AW31)</f>
        <v>-</v>
      </c>
      <c r="AY57" s="15" t="str">
        <f>IF(AY$25="-","-",AY$25*'3h Losses'!AX31)</f>
        <v>-</v>
      </c>
      <c r="AZ57" s="15" t="str">
        <f>IF(AZ$25="-","-",AZ$25*'3h Losses'!AY31)</f>
        <v>-</v>
      </c>
      <c r="BA57" s="15" t="str">
        <f>IF(BA$25="-","-",BA$25*'3h Losses'!AZ31)</f>
        <v>-</v>
      </c>
      <c r="BB57" s="15" t="str">
        <f>IF(BB$25="-","-",BB$25*'3h Losses'!BA31)</f>
        <v>-</v>
      </c>
      <c r="BC57" s="15" t="str">
        <f>IF(BC$25="-","-",BC$25*'3h Losses'!BB31)</f>
        <v>-</v>
      </c>
      <c r="BD57" s="15" t="str">
        <f>IF(BD$25="-","-",BD$25*'3h Losses'!BC31)</f>
        <v>-</v>
      </c>
      <c r="BE57" s="15" t="str">
        <f>IF(BE$25="-","-",BE$25*'3h Losses'!BD31)</f>
        <v>-</v>
      </c>
      <c r="BF57" s="15" t="str">
        <f>IF(BF$25="-","-",BF$25*'3h Losses'!BE31)</f>
        <v>-</v>
      </c>
    </row>
    <row r="58" spans="1:58">
      <c r="A58" s="14"/>
      <c r="B58" s="365"/>
      <c r="C58" s="362"/>
      <c r="D58" s="362"/>
      <c r="E58" s="108" t="s">
        <v>249</v>
      </c>
      <c r="F58" s="364"/>
      <c r="G58" s="28"/>
      <c r="H58" s="15">
        <f>IF(H$25="-","-",H$25*'3h Losses'!G32)</f>
        <v>0.23581861996984138</v>
      </c>
      <c r="I58" s="15">
        <f>IF(I$25="-","-",I$25*'3h Losses'!H32)</f>
        <v>0.23203693982396445</v>
      </c>
      <c r="J58" s="15">
        <f>IF(J$25="-","-",J$25*'3h Losses'!I32)</f>
        <v>0.23760582637973959</v>
      </c>
      <c r="K58" s="15">
        <f>IF(K$25="-","-",K$25*'3h Losses'!J32)</f>
        <v>0.24789978203097016</v>
      </c>
      <c r="L58" s="15">
        <f>IF(L$25="-","-",L$25*'3h Losses'!K32)</f>
        <v>0.25236197810752764</v>
      </c>
      <c r="M58" s="15">
        <f>IF(M$25="-","-",M$25*'3h Losses'!L32)</f>
        <v>0.24776044625482757</v>
      </c>
      <c r="N58" s="15">
        <f>IF(N$25="-","-",N$25*'3h Losses'!M32)</f>
        <v>0.25668134876494858</v>
      </c>
      <c r="O58" s="15">
        <f>IF(O$25="-","-",O$25*'3h Losses'!N32)</f>
        <v>0.26232541755844524</v>
      </c>
      <c r="P58" s="28"/>
      <c r="Q58" s="15">
        <f>IF(Q$25="-","-",Q$25*'3h Losses'!P32)</f>
        <v>0.26232541755844524</v>
      </c>
      <c r="R58" s="15">
        <f>IF(R$25="-","-",R$25*'3h Losses'!Q32)</f>
        <v>0.27121998546879678</v>
      </c>
      <c r="S58" s="15">
        <f>IF(S$25="-","-",S$25*'3h Losses'!R32)</f>
        <v>0.28095595839957227</v>
      </c>
      <c r="T58" s="15">
        <f>IF(T$25="-","-",T$25*'3h Losses'!S32)</f>
        <v>0.290659606568347</v>
      </c>
      <c r="U58" s="15">
        <f>IF(U$25="-","-",U$25*'3h Losses'!T32)</f>
        <v>0.32721345529450635</v>
      </c>
      <c r="V58" s="15">
        <f>IF(V$25="-","-",V$25*'3h Losses'!U32)</f>
        <v>0.46648146527569473</v>
      </c>
      <c r="W58" s="15">
        <f>IF(W$25="-","-",W$25*'3h Losses'!V32)</f>
        <v>0.43447042878170949</v>
      </c>
      <c r="X58" s="15">
        <f>IF(X$25="-","-",X$25*'3h Losses'!W32)</f>
        <v>0.45570943753697607</v>
      </c>
      <c r="Y58" s="28"/>
      <c r="Z58" s="15">
        <f>IF(Z$25="-","-",Z$25*'3h Losses'!Y32)</f>
        <v>0.43843758714051911</v>
      </c>
      <c r="AA58" s="15">
        <f>IF(AA$25="-","-",AA$25*'3h Losses'!Z32)</f>
        <v>0.43843758714051911</v>
      </c>
      <c r="AB58" s="15">
        <f>IF(AB$25="-","-",AB$25*'3h Losses'!AA32)</f>
        <v>0.49537765162639691</v>
      </c>
      <c r="AC58" s="15">
        <f>IF(AC$25="-","-",AC$25*'3h Losses'!AB32)</f>
        <v>0.49537765162639691</v>
      </c>
      <c r="AD58" s="15">
        <f>IF(AD$25="-","-",AD$25*'3h Losses'!AC32)</f>
        <v>0.45322710030915292</v>
      </c>
      <c r="AE58" s="15">
        <f>IF(AE$25="-","-",AE$25*'3h Losses'!AD32)</f>
        <v>0.45322710030915292</v>
      </c>
      <c r="AF58" s="15">
        <f>IF(AF$25="-","-",AF$25*'3h Losses'!AE32)</f>
        <v>0.49151721545029398</v>
      </c>
      <c r="AG58" s="15">
        <f>IF(AG$25="-","-",AG$25*'3h Losses'!AF32)</f>
        <v>0.49151721545029398</v>
      </c>
      <c r="AH58" s="15">
        <f>IF(AH$25="-","-",AH$25*'3h Losses'!AG32)</f>
        <v>0.45513597515439774</v>
      </c>
      <c r="AI58" s="15">
        <f>IF(AI$25="-","-",AI$25*'3h Losses'!AH32)</f>
        <v>0.45513597515439774</v>
      </c>
      <c r="AJ58" s="15">
        <f>IF(AJ$25="-","-",AJ$25*'3h Losses'!AI32)</f>
        <v>0.47040897492478306</v>
      </c>
      <c r="AK58" s="15">
        <f>IF(AK$25="-","-",AK$25*'3h Losses'!AJ32)</f>
        <v>0.47040897492478306</v>
      </c>
      <c r="AL58" s="15">
        <f>IF(AL$25="-","-",AL$25*'3h Losses'!AK32)</f>
        <v>0.44261519625820334</v>
      </c>
      <c r="AM58" s="15" t="str">
        <f>IF(AM$25="-","-",AM$25*'3h Losses'!AL32)</f>
        <v>-</v>
      </c>
      <c r="AN58" s="15" t="str">
        <f>IF(AN$25="-","-",AN$25*'3h Losses'!AM32)</f>
        <v>-</v>
      </c>
      <c r="AO58" s="15" t="str">
        <f>IF(AO$25="-","-",AO$25*'3h Losses'!AN32)</f>
        <v>-</v>
      </c>
      <c r="AP58" s="15" t="str">
        <f>IF(AP$25="-","-",AP$25*'3h Losses'!AO32)</f>
        <v>-</v>
      </c>
      <c r="AQ58" s="15" t="str">
        <f>IF(AQ$25="-","-",AQ$25*'3h Losses'!AP32)</f>
        <v>-</v>
      </c>
      <c r="AR58" s="15" t="str">
        <f>IF(AR$25="-","-",AR$25*'3h Losses'!AQ32)</f>
        <v>-</v>
      </c>
      <c r="AS58" s="15" t="str">
        <f>IF(AS$25="-","-",AS$25*'3h Losses'!AR32)</f>
        <v>-</v>
      </c>
      <c r="AT58" s="15" t="str">
        <f>IF(AT$25="-","-",AT$25*'3h Losses'!AS32)</f>
        <v>-</v>
      </c>
      <c r="AU58" s="15" t="str">
        <f>IF(AU$25="-","-",AU$25*'3h Losses'!AT32)</f>
        <v>-</v>
      </c>
      <c r="AV58" s="15" t="str">
        <f>IF(AV$25="-","-",AV$25*'3h Losses'!AU32)</f>
        <v>-</v>
      </c>
      <c r="AW58" s="15" t="str">
        <f>IF(AW$25="-","-",AW$25*'3h Losses'!AV32)</f>
        <v>-</v>
      </c>
      <c r="AX58" s="15" t="str">
        <f>IF(AX$25="-","-",AX$25*'3h Losses'!AW32)</f>
        <v>-</v>
      </c>
      <c r="AY58" s="15" t="str">
        <f>IF(AY$25="-","-",AY$25*'3h Losses'!AX32)</f>
        <v>-</v>
      </c>
      <c r="AZ58" s="15" t="str">
        <f>IF(AZ$25="-","-",AZ$25*'3h Losses'!AY32)</f>
        <v>-</v>
      </c>
      <c r="BA58" s="15" t="str">
        <f>IF(BA$25="-","-",BA$25*'3h Losses'!AZ32)</f>
        <v>-</v>
      </c>
      <c r="BB58" s="15" t="str">
        <f>IF(BB$25="-","-",BB$25*'3h Losses'!BA32)</f>
        <v>-</v>
      </c>
      <c r="BC58" s="15" t="str">
        <f>IF(BC$25="-","-",BC$25*'3h Losses'!BB32)</f>
        <v>-</v>
      </c>
      <c r="BD58" s="15" t="str">
        <f>IF(BD$25="-","-",BD$25*'3h Losses'!BC32)</f>
        <v>-</v>
      </c>
      <c r="BE58" s="15" t="str">
        <f>IF(BE$25="-","-",BE$25*'3h Losses'!BD32)</f>
        <v>-</v>
      </c>
      <c r="BF58" s="15" t="str">
        <f>IF(BF$25="-","-",BF$25*'3h Losses'!BE32)</f>
        <v>-</v>
      </c>
    </row>
    <row r="59" spans="1:58">
      <c r="A59" s="14"/>
      <c r="B59" s="365"/>
      <c r="C59" s="362"/>
      <c r="D59" s="362"/>
      <c r="E59" s="108" t="s">
        <v>250</v>
      </c>
      <c r="F59" s="364"/>
      <c r="G59" s="28"/>
      <c r="H59" s="15">
        <f>IF(H$25="-","-",H$25*'3h Losses'!G33)</f>
        <v>0.23751690268161504</v>
      </c>
      <c r="I59" s="15">
        <f>IF(I$25="-","-",I$25*'3h Losses'!H33)</f>
        <v>0.23370798820617575</v>
      </c>
      <c r="J59" s="15">
        <f>IF(J$25="-","-",J$25*'3h Losses'!I33)</f>
        <v>0.23931697992312395</v>
      </c>
      <c r="K59" s="15">
        <f>IF(K$25="-","-",K$25*'3h Losses'!J33)</f>
        <v>0.24968506902030754</v>
      </c>
      <c r="L59" s="15">
        <f>IF(L$25="-","-",L$25*'3h Losses'!K33)</f>
        <v>0.25417940026267311</v>
      </c>
      <c r="M59" s="15">
        <f>IF(M$25="-","-",M$25*'3h Losses'!L33)</f>
        <v>0.24954472979694017</v>
      </c>
      <c r="N59" s="15">
        <f>IF(N$25="-","-",N$25*'3h Losses'!M33)</f>
        <v>0.25804039297103276</v>
      </c>
      <c r="O59" s="15">
        <f>IF(O$25="-","-",O$25*'3h Losses'!N33)</f>
        <v>0.26371434527195781</v>
      </c>
      <c r="P59" s="28"/>
      <c r="Q59" s="15">
        <f>IF(Q$25="-","-",Q$25*'3h Losses'!P33)</f>
        <v>0.26371434527195781</v>
      </c>
      <c r="R59" s="15">
        <f>IF(R$25="-","-",R$25*'3h Losses'!Q33)</f>
        <v>0.27134957797137532</v>
      </c>
      <c r="S59" s="15">
        <f>IF(S$25="-","-",S$25*'3h Losses'!R33)</f>
        <v>0.28109141778709279</v>
      </c>
      <c r="T59" s="15">
        <f>IF(T$25="-","-",T$25*'3h Losses'!S33)</f>
        <v>0.28858019620892683</v>
      </c>
      <c r="U59" s="15">
        <f>IF(U$25="-","-",U$25*'3h Losses'!T33)</f>
        <v>0.32487716459991889</v>
      </c>
      <c r="V59" s="15">
        <f>IF(V$25="-","-",V$25*'3h Losses'!U33)</f>
        <v>0.46294101035392143</v>
      </c>
      <c r="W59" s="15">
        <f>IF(W$25="-","-",W$25*'3h Losses'!V33)</f>
        <v>0.43117655087400847</v>
      </c>
      <c r="X59" s="15">
        <f>IF(X$25="-","-",X$25*'3h Losses'!W33)</f>
        <v>0.45154017046545114</v>
      </c>
      <c r="Y59" s="28"/>
      <c r="Z59" s="15">
        <f>IF(Z$25="-","-",Z$25*'3h Losses'!Y33)</f>
        <v>0.43441148706032678</v>
      </c>
      <c r="AA59" s="15">
        <f>IF(AA$25="-","-",AA$25*'3h Losses'!Z33)</f>
        <v>0.43441148706032678</v>
      </c>
      <c r="AB59" s="15">
        <f>IF(AB$25="-","-",AB$25*'3h Losses'!AA33)</f>
        <v>0.49307252128832785</v>
      </c>
      <c r="AC59" s="15">
        <f>IF(AC$25="-","-",AC$25*'3h Losses'!AB33)</f>
        <v>0.49307252128832785</v>
      </c>
      <c r="AD59" s="15">
        <f>IF(AD$25="-","-",AD$25*'3h Losses'!AC33)</f>
        <v>0.45111882003213843</v>
      </c>
      <c r="AE59" s="15">
        <f>IF(AE$25="-","-",AE$25*'3h Losses'!AD33)</f>
        <v>0.45111882003213843</v>
      </c>
      <c r="AF59" s="15">
        <f>IF(AF$25="-","-",AF$25*'3h Losses'!AE33)</f>
        <v>0.48839824974683038</v>
      </c>
      <c r="AG59" s="15">
        <f>IF(AG$25="-","-",AG$25*'3h Losses'!AF33)</f>
        <v>0.48839824974683038</v>
      </c>
      <c r="AH59" s="15">
        <f>IF(AH$25="-","-",AH$25*'3h Losses'!AG33)</f>
        <v>0.44730726649718572</v>
      </c>
      <c r="AI59" s="15">
        <f>IF(AI$25="-","-",AI$25*'3h Losses'!AH33)</f>
        <v>0.44730726649718572</v>
      </c>
      <c r="AJ59" s="15">
        <f>IF(AJ$25="-","-",AJ$25*'3h Losses'!AI33)</f>
        <v>0.47113745019699899</v>
      </c>
      <c r="AK59" s="15">
        <f>IF(AK$25="-","-",AK$25*'3h Losses'!AJ33)</f>
        <v>0.47113745019699899</v>
      </c>
      <c r="AL59" s="15">
        <f>IF(AL$25="-","-",AL$25*'3h Losses'!AK33)</f>
        <v>0.44330335360486794</v>
      </c>
      <c r="AM59" s="15" t="str">
        <f>IF(AM$25="-","-",AM$25*'3h Losses'!AL33)</f>
        <v>-</v>
      </c>
      <c r="AN59" s="15" t="str">
        <f>IF(AN$25="-","-",AN$25*'3h Losses'!AM33)</f>
        <v>-</v>
      </c>
      <c r="AO59" s="15" t="str">
        <f>IF(AO$25="-","-",AO$25*'3h Losses'!AN33)</f>
        <v>-</v>
      </c>
      <c r="AP59" s="15" t="str">
        <f>IF(AP$25="-","-",AP$25*'3h Losses'!AO33)</f>
        <v>-</v>
      </c>
      <c r="AQ59" s="15" t="str">
        <f>IF(AQ$25="-","-",AQ$25*'3h Losses'!AP33)</f>
        <v>-</v>
      </c>
      <c r="AR59" s="15" t="str">
        <f>IF(AR$25="-","-",AR$25*'3h Losses'!AQ33)</f>
        <v>-</v>
      </c>
      <c r="AS59" s="15" t="str">
        <f>IF(AS$25="-","-",AS$25*'3h Losses'!AR33)</f>
        <v>-</v>
      </c>
      <c r="AT59" s="15" t="str">
        <f>IF(AT$25="-","-",AT$25*'3h Losses'!AS33)</f>
        <v>-</v>
      </c>
      <c r="AU59" s="15" t="str">
        <f>IF(AU$25="-","-",AU$25*'3h Losses'!AT33)</f>
        <v>-</v>
      </c>
      <c r="AV59" s="15" t="str">
        <f>IF(AV$25="-","-",AV$25*'3h Losses'!AU33)</f>
        <v>-</v>
      </c>
      <c r="AW59" s="15" t="str">
        <f>IF(AW$25="-","-",AW$25*'3h Losses'!AV33)</f>
        <v>-</v>
      </c>
      <c r="AX59" s="15" t="str">
        <f>IF(AX$25="-","-",AX$25*'3h Losses'!AW33)</f>
        <v>-</v>
      </c>
      <c r="AY59" s="15" t="str">
        <f>IF(AY$25="-","-",AY$25*'3h Losses'!AX33)</f>
        <v>-</v>
      </c>
      <c r="AZ59" s="15" t="str">
        <f>IF(AZ$25="-","-",AZ$25*'3h Losses'!AY33)</f>
        <v>-</v>
      </c>
      <c r="BA59" s="15" t="str">
        <f>IF(BA$25="-","-",BA$25*'3h Losses'!AZ33)</f>
        <v>-</v>
      </c>
      <c r="BB59" s="15" t="str">
        <f>IF(BB$25="-","-",BB$25*'3h Losses'!BA33)</f>
        <v>-</v>
      </c>
      <c r="BC59" s="15" t="str">
        <f>IF(BC$25="-","-",BC$25*'3h Losses'!BB33)</f>
        <v>-</v>
      </c>
      <c r="BD59" s="15" t="str">
        <f>IF(BD$25="-","-",BD$25*'3h Losses'!BC33)</f>
        <v>-</v>
      </c>
      <c r="BE59" s="15" t="str">
        <f>IF(BE$25="-","-",BE$25*'3h Losses'!BD33)</f>
        <v>-</v>
      </c>
      <c r="BF59" s="15" t="str">
        <f>IF(BF$25="-","-",BF$25*'3h Losses'!BE33)</f>
        <v>-</v>
      </c>
    </row>
    <row r="60" spans="1:58">
      <c r="A60" s="14"/>
      <c r="B60" s="365"/>
      <c r="C60" s="362"/>
      <c r="D60" s="362"/>
      <c r="E60" s="108" t="s">
        <v>251</v>
      </c>
      <c r="F60" s="364"/>
      <c r="G60" s="28"/>
      <c r="H60" s="15">
        <f>IF(H$25="-","-",H$25*'3h Losses'!G34)</f>
        <v>0.23881946514113728</v>
      </c>
      <c r="I60" s="15">
        <f>IF(I$25="-","-",I$25*'3h Losses'!H34)</f>
        <v>0.23498966226175189</v>
      </c>
      <c r="J60" s="15">
        <f>IF(J$25="-","-",J$25*'3h Losses'!I34)</f>
        <v>0.24062941415603392</v>
      </c>
      <c r="K60" s="15">
        <f>IF(K$25="-","-",K$25*'3h Losses'!J34)</f>
        <v>0.2510543627166178</v>
      </c>
      <c r="L60" s="15">
        <f>IF(L$25="-","-",L$25*'3h Losses'!K34)</f>
        <v>0.25557334124551695</v>
      </c>
      <c r="M60" s="15">
        <f>IF(M$25="-","-",M$25*'3h Losses'!L34)</f>
        <v>0.250913253861271</v>
      </c>
      <c r="N60" s="15">
        <f>IF(N$25="-","-",N$25*'3h Losses'!M34)</f>
        <v>0.26163260934554033</v>
      </c>
      <c r="O60" s="15">
        <f>IF(O$25="-","-",O$25*'3h Losses'!N34)</f>
        <v>0.26738554952944327</v>
      </c>
      <c r="P60" s="28"/>
      <c r="Q60" s="15">
        <f>IF(Q$25="-","-",Q$25*'3h Losses'!P34)</f>
        <v>0.26738554952944327</v>
      </c>
      <c r="R60" s="15">
        <f>IF(R$25="-","-",R$25*'3h Losses'!Q34)</f>
        <v>0.27645168940514331</v>
      </c>
      <c r="S60" s="15">
        <f>IF(S$25="-","-",S$25*'3h Losses'!R34)</f>
        <v>0.28637228394025899</v>
      </c>
      <c r="T60" s="15">
        <f>IF(T$25="-","-",T$25*'3h Losses'!S34)</f>
        <v>0.29418261936454654</v>
      </c>
      <c r="U60" s="15">
        <f>IF(U$25="-","-",U$25*'3h Losses'!T34)</f>
        <v>0.33116821110093425</v>
      </c>
      <c r="V60" s="15">
        <f>IF(V$25="-","-",V$25*'3h Losses'!U34)</f>
        <v>0.46882309528245236</v>
      </c>
      <c r="W60" s="15">
        <f>IF(W$25="-","-",W$25*'3h Losses'!V34)</f>
        <v>0.43665360712765489</v>
      </c>
      <c r="X60" s="15">
        <f>IF(X$25="-","-",X$25*'3h Losses'!W34)</f>
        <v>0.45668398649629099</v>
      </c>
      <c r="Y60" s="28"/>
      <c r="Z60" s="15">
        <f>IF(Z$25="-","-",Z$25*'3h Losses'!Y34)</f>
        <v>0.43866989505907505</v>
      </c>
      <c r="AA60" s="15">
        <f>IF(AA$25="-","-",AA$25*'3h Losses'!Z34)</f>
        <v>0.43866989505907505</v>
      </c>
      <c r="AB60" s="15">
        <f>IF(AB$25="-","-",AB$25*'3h Losses'!AA34)</f>
        <v>0.49287874510797991</v>
      </c>
      <c r="AC60" s="15">
        <f>IF(AC$25="-","-",AC$25*'3h Losses'!AB34)</f>
        <v>0.49287874510797991</v>
      </c>
      <c r="AD60" s="15">
        <f>IF(AD$25="-","-",AD$25*'3h Losses'!AC34)</f>
        <v>0.4509146257639553</v>
      </c>
      <c r="AE60" s="15">
        <f>IF(AE$25="-","-",AE$25*'3h Losses'!AD34)</f>
        <v>0.4509146257639553</v>
      </c>
      <c r="AF60" s="15">
        <f>IF(AF$25="-","-",AF$25*'3h Losses'!AE34)</f>
        <v>0.4881771813303501</v>
      </c>
      <c r="AG60" s="15">
        <f>IF(AG$25="-","-",AG$25*'3h Losses'!AF34)</f>
        <v>0.4881771813303501</v>
      </c>
      <c r="AH60" s="15">
        <f>IF(AH$25="-","-",AH$25*'3h Losses'!AG34)</f>
        <v>0.46296579062460069</v>
      </c>
      <c r="AI60" s="15">
        <f>IF(AI$25="-","-",AI$25*'3h Losses'!AH34)</f>
        <v>0.46296579062460069</v>
      </c>
      <c r="AJ60" s="15">
        <f>IF(AJ$25="-","-",AJ$25*'3h Losses'!AI34)</f>
        <v>0.47850153554458225</v>
      </c>
      <c r="AK60" s="15">
        <f>IF(AK$25="-","-",AK$25*'3h Losses'!AJ34)</f>
        <v>0.47850153554458225</v>
      </c>
      <c r="AL60" s="15">
        <f>IF(AL$25="-","-",AL$25*'3h Losses'!AK34)</f>
        <v>0.44857762759098263</v>
      </c>
      <c r="AM60" s="15" t="str">
        <f>IF(AM$25="-","-",AM$25*'3h Losses'!AL34)</f>
        <v>-</v>
      </c>
      <c r="AN60" s="15" t="str">
        <f>IF(AN$25="-","-",AN$25*'3h Losses'!AM34)</f>
        <v>-</v>
      </c>
      <c r="AO60" s="15" t="str">
        <f>IF(AO$25="-","-",AO$25*'3h Losses'!AN34)</f>
        <v>-</v>
      </c>
      <c r="AP60" s="15" t="str">
        <f>IF(AP$25="-","-",AP$25*'3h Losses'!AO34)</f>
        <v>-</v>
      </c>
      <c r="AQ60" s="15" t="str">
        <f>IF(AQ$25="-","-",AQ$25*'3h Losses'!AP34)</f>
        <v>-</v>
      </c>
      <c r="AR60" s="15" t="str">
        <f>IF(AR$25="-","-",AR$25*'3h Losses'!AQ34)</f>
        <v>-</v>
      </c>
      <c r="AS60" s="15" t="str">
        <f>IF(AS$25="-","-",AS$25*'3h Losses'!AR34)</f>
        <v>-</v>
      </c>
      <c r="AT60" s="15" t="str">
        <f>IF(AT$25="-","-",AT$25*'3h Losses'!AS34)</f>
        <v>-</v>
      </c>
      <c r="AU60" s="15" t="str">
        <f>IF(AU$25="-","-",AU$25*'3h Losses'!AT34)</f>
        <v>-</v>
      </c>
      <c r="AV60" s="15" t="str">
        <f>IF(AV$25="-","-",AV$25*'3h Losses'!AU34)</f>
        <v>-</v>
      </c>
      <c r="AW60" s="15" t="str">
        <f>IF(AW$25="-","-",AW$25*'3h Losses'!AV34)</f>
        <v>-</v>
      </c>
      <c r="AX60" s="15" t="str">
        <f>IF(AX$25="-","-",AX$25*'3h Losses'!AW34)</f>
        <v>-</v>
      </c>
      <c r="AY60" s="15" t="str">
        <f>IF(AY$25="-","-",AY$25*'3h Losses'!AX34)</f>
        <v>-</v>
      </c>
      <c r="AZ60" s="15" t="str">
        <f>IF(AZ$25="-","-",AZ$25*'3h Losses'!AY34)</f>
        <v>-</v>
      </c>
      <c r="BA60" s="15" t="str">
        <f>IF(BA$25="-","-",BA$25*'3h Losses'!AZ34)</f>
        <v>-</v>
      </c>
      <c r="BB60" s="15" t="str">
        <f>IF(BB$25="-","-",BB$25*'3h Losses'!BA34)</f>
        <v>-</v>
      </c>
      <c r="BC60" s="15" t="str">
        <f>IF(BC$25="-","-",BC$25*'3h Losses'!BB34)</f>
        <v>-</v>
      </c>
      <c r="BD60" s="15" t="str">
        <f>IF(BD$25="-","-",BD$25*'3h Losses'!BC34)</f>
        <v>-</v>
      </c>
      <c r="BE60" s="15" t="str">
        <f>IF(BE$25="-","-",BE$25*'3h Losses'!BD34)</f>
        <v>-</v>
      </c>
      <c r="BF60" s="15" t="str">
        <f>IF(BF$25="-","-",BF$25*'3h Losses'!BE34)</f>
        <v>-</v>
      </c>
    </row>
    <row r="61" spans="1:58">
      <c r="A61" s="14"/>
      <c r="B61" s="365"/>
      <c r="C61" s="362"/>
      <c r="D61" s="362"/>
      <c r="E61" s="108" t="s">
        <v>252</v>
      </c>
      <c r="F61" s="364"/>
      <c r="G61" s="28"/>
      <c r="H61" s="15">
        <f>IF(H$25="-","-",H$25*'3h Losses'!G35)</f>
        <v>0.23484900091505895</v>
      </c>
      <c r="I61" s="15">
        <f>IF(I$25="-","-",I$25*'3h Losses'!H35)</f>
        <v>0.23108286996173097</v>
      </c>
      <c r="J61" s="15">
        <f>IF(J$25="-","-",J$25*'3h Losses'!I35)</f>
        <v>0.2366288588408125</v>
      </c>
      <c r="K61" s="15">
        <f>IF(K$25="-","-",K$25*'3h Losses'!J35)</f>
        <v>0.24688048867591458</v>
      </c>
      <c r="L61" s="15">
        <f>IF(L$25="-","-",L$25*'3h Losses'!K35)</f>
        <v>0.25132433747208105</v>
      </c>
      <c r="M61" s="15">
        <f>IF(M$25="-","-",M$25*'3h Losses'!L35)</f>
        <v>0.24674172580883055</v>
      </c>
      <c r="N61" s="15">
        <f>IF(N$25="-","-",N$25*'3h Losses'!M35)</f>
        <v>0.25637684109288833</v>
      </c>
      <c r="O61" s="15">
        <f>IF(O$25="-","-",O$25*'3h Losses'!N35)</f>
        <v>0.26201421418271381</v>
      </c>
      <c r="P61" s="28"/>
      <c r="Q61" s="15">
        <f>IF(Q$25="-","-",Q$25*'3h Losses'!P35)</f>
        <v>0.26201421418271381</v>
      </c>
      <c r="R61" s="15">
        <f>IF(R$25="-","-",R$25*'3h Losses'!Q35)</f>
        <v>0.270898230238864</v>
      </c>
      <c r="S61" s="15">
        <f>IF(S$25="-","-",S$25*'3h Losses'!R35)</f>
        <v>0.2817783241164053</v>
      </c>
      <c r="T61" s="15">
        <f>IF(T$25="-","-",T$25*'3h Losses'!S35)</f>
        <v>0.29008027898241351</v>
      </c>
      <c r="U61" s="15">
        <f>IF(U$25="-","-",U$25*'3h Losses'!T35)</f>
        <v>0.32765964490846555</v>
      </c>
      <c r="V61" s="15">
        <f>IF(V$25="-","-",V$25*'3h Losses'!U35)</f>
        <v>0.46711756132108251</v>
      </c>
      <c r="W61" s="15">
        <f>IF(W$25="-","-",W$25*'3h Losses'!V35)</f>
        <v>0.4342926266874842</v>
      </c>
      <c r="X61" s="15">
        <f>IF(X$25="-","-",X$25*'3h Losses'!W35)</f>
        <v>0.45421470205238235</v>
      </c>
      <c r="Y61" s="28"/>
      <c r="Z61" s="15">
        <f>IF(Z$25="-","-",Z$25*'3h Losses'!Y35)</f>
        <v>0.43679821699485022</v>
      </c>
      <c r="AA61" s="15">
        <f>IF(AA$25="-","-",AA$25*'3h Losses'!Z35)</f>
        <v>0.43679821699485022</v>
      </c>
      <c r="AB61" s="15">
        <f>IF(AB$25="-","-",AB$25*'3h Losses'!AA35)</f>
        <v>0.49498645987518664</v>
      </c>
      <c r="AC61" s="15">
        <f>IF(AC$25="-","-",AC$25*'3h Losses'!AB35)</f>
        <v>0.49498645987518664</v>
      </c>
      <c r="AD61" s="15">
        <f>IF(AD$25="-","-",AD$25*'3h Losses'!AC35)</f>
        <v>0.45285263021507755</v>
      </c>
      <c r="AE61" s="15">
        <f>IF(AE$25="-","-",AE$25*'3h Losses'!AD35)</f>
        <v>0.45285263021507755</v>
      </c>
      <c r="AF61" s="15">
        <f>IF(AF$25="-","-",AF$25*'3h Losses'!AE35)</f>
        <v>0.49027533804627305</v>
      </c>
      <c r="AG61" s="15">
        <f>IF(AG$25="-","-",AG$25*'3h Losses'!AF35)</f>
        <v>0.49027533804627305</v>
      </c>
      <c r="AH61" s="15">
        <f>IF(AH$25="-","-",AH$25*'3h Losses'!AG35)</f>
        <v>0.45361883932397423</v>
      </c>
      <c r="AI61" s="15">
        <f>IF(AI$25="-","-",AI$25*'3h Losses'!AH35)</f>
        <v>0.45361883932397423</v>
      </c>
      <c r="AJ61" s="15">
        <f>IF(AJ$25="-","-",AJ$25*'3h Losses'!AI35)</f>
        <v>0.46884092856112419</v>
      </c>
      <c r="AK61" s="15">
        <f>IF(AK$25="-","-",AK$25*'3h Losses'!AJ35)</f>
        <v>0.46884092856112419</v>
      </c>
      <c r="AL61" s="15">
        <f>IF(AL$25="-","-",AL$25*'3h Losses'!AK35)</f>
        <v>0.44320369043079516</v>
      </c>
      <c r="AM61" s="15" t="str">
        <f>IF(AM$25="-","-",AM$25*'3h Losses'!AL35)</f>
        <v>-</v>
      </c>
      <c r="AN61" s="15" t="str">
        <f>IF(AN$25="-","-",AN$25*'3h Losses'!AM35)</f>
        <v>-</v>
      </c>
      <c r="AO61" s="15" t="str">
        <f>IF(AO$25="-","-",AO$25*'3h Losses'!AN35)</f>
        <v>-</v>
      </c>
      <c r="AP61" s="15" t="str">
        <f>IF(AP$25="-","-",AP$25*'3h Losses'!AO35)</f>
        <v>-</v>
      </c>
      <c r="AQ61" s="15" t="str">
        <f>IF(AQ$25="-","-",AQ$25*'3h Losses'!AP35)</f>
        <v>-</v>
      </c>
      <c r="AR61" s="15" t="str">
        <f>IF(AR$25="-","-",AR$25*'3h Losses'!AQ35)</f>
        <v>-</v>
      </c>
      <c r="AS61" s="15" t="str">
        <f>IF(AS$25="-","-",AS$25*'3h Losses'!AR35)</f>
        <v>-</v>
      </c>
      <c r="AT61" s="15" t="str">
        <f>IF(AT$25="-","-",AT$25*'3h Losses'!AS35)</f>
        <v>-</v>
      </c>
      <c r="AU61" s="15" t="str">
        <f>IF(AU$25="-","-",AU$25*'3h Losses'!AT35)</f>
        <v>-</v>
      </c>
      <c r="AV61" s="15" t="str">
        <f>IF(AV$25="-","-",AV$25*'3h Losses'!AU35)</f>
        <v>-</v>
      </c>
      <c r="AW61" s="15" t="str">
        <f>IF(AW$25="-","-",AW$25*'3h Losses'!AV35)</f>
        <v>-</v>
      </c>
      <c r="AX61" s="15" t="str">
        <f>IF(AX$25="-","-",AX$25*'3h Losses'!AW35)</f>
        <v>-</v>
      </c>
      <c r="AY61" s="15" t="str">
        <f>IF(AY$25="-","-",AY$25*'3h Losses'!AX35)</f>
        <v>-</v>
      </c>
      <c r="AZ61" s="15" t="str">
        <f>IF(AZ$25="-","-",AZ$25*'3h Losses'!AY35)</f>
        <v>-</v>
      </c>
      <c r="BA61" s="15" t="str">
        <f>IF(BA$25="-","-",BA$25*'3h Losses'!AZ35)</f>
        <v>-</v>
      </c>
      <c r="BB61" s="15" t="str">
        <f>IF(BB$25="-","-",BB$25*'3h Losses'!BA35)</f>
        <v>-</v>
      </c>
      <c r="BC61" s="15" t="str">
        <f>IF(BC$25="-","-",BC$25*'3h Losses'!BB35)</f>
        <v>-</v>
      </c>
      <c r="BD61" s="15" t="str">
        <f>IF(BD$25="-","-",BD$25*'3h Losses'!BC35)</f>
        <v>-</v>
      </c>
      <c r="BE61" s="15" t="str">
        <f>IF(BE$25="-","-",BE$25*'3h Losses'!BD35)</f>
        <v>-</v>
      </c>
      <c r="BF61" s="15" t="str">
        <f>IF(BF$25="-","-",BF$25*'3h Losses'!BE35)</f>
        <v>-</v>
      </c>
    </row>
    <row r="62" spans="1:58">
      <c r="A62" s="14"/>
      <c r="B62" s="365"/>
      <c r="C62" s="362"/>
      <c r="D62" s="362"/>
      <c r="E62" s="108" t="s">
        <v>253</v>
      </c>
      <c r="F62" s="364"/>
      <c r="G62" s="28"/>
      <c r="H62" s="15">
        <f>IF(H$25="-","-",H$25*'3h Losses'!G36)</f>
        <v>0.23706212238647048</v>
      </c>
      <c r="I62" s="15">
        <f>IF(I$25="-","-",I$25*'3h Losses'!H36)</f>
        <v>0.23326050094672576</v>
      </c>
      <c r="J62" s="15">
        <f>IF(J$25="-","-",J$25*'3h Losses'!I36)</f>
        <v>0.23885875296944717</v>
      </c>
      <c r="K62" s="15">
        <f>IF(K$25="-","-",K$25*'3h Losses'!J36)</f>
        <v>0.24920698999477203</v>
      </c>
      <c r="L62" s="15">
        <f>IF(L$25="-","-",L$25*'3h Losses'!K36)</f>
        <v>0.25369271581467795</v>
      </c>
      <c r="M62" s="15">
        <f>IF(M$25="-","-",M$25*'3h Losses'!L36)</f>
        <v>0.24906691948286352</v>
      </c>
      <c r="N62" s="15">
        <f>IF(N$25="-","-",N$25*'3h Losses'!M36)</f>
        <v>0.25771301152790904</v>
      </c>
      <c r="O62" s="15">
        <f>IF(O$25="-","-",O$25*'3h Losses'!N36)</f>
        <v>0.26337976516248923</v>
      </c>
      <c r="P62" s="28"/>
      <c r="Q62" s="15">
        <f>IF(Q$25="-","-",Q$25*'3h Losses'!P36)</f>
        <v>0.26337976516248923</v>
      </c>
      <c r="R62" s="15">
        <f>IF(R$25="-","-",R$25*'3h Losses'!Q36)</f>
        <v>0.2726044942541615</v>
      </c>
      <c r="S62" s="15">
        <f>IF(S$25="-","-",S$25*'3h Losses'!R36)</f>
        <v>0.28237458687424005</v>
      </c>
      <c r="T62" s="15">
        <f>IF(T$25="-","-",T$25*'3h Losses'!S36)</f>
        <v>0.29133156467137383</v>
      </c>
      <c r="U62" s="15">
        <f>IF(U$25="-","-",U$25*'3h Losses'!T36)</f>
        <v>0.32795848624504487</v>
      </c>
      <c r="V62" s="15">
        <f>IF(V$25="-","-",V$25*'3h Losses'!U36)</f>
        <v>0.46710478259388144</v>
      </c>
      <c r="W62" s="15">
        <f>IF(W$25="-","-",W$25*'3h Losses'!V36)</f>
        <v>0.43506752722721925</v>
      </c>
      <c r="X62" s="15">
        <f>IF(X$25="-","-",X$25*'3h Losses'!W36)</f>
        <v>0.45739625422872648</v>
      </c>
      <c r="Y62" s="28"/>
      <c r="Z62" s="15">
        <f>IF(Z$25="-","-",Z$25*'3h Losses'!Y36)</f>
        <v>0.44013826426420088</v>
      </c>
      <c r="AA62" s="15">
        <f>IF(AA$25="-","-",AA$25*'3h Losses'!Z36)</f>
        <v>0.44013826426420088</v>
      </c>
      <c r="AB62" s="15">
        <f>IF(AB$25="-","-",AB$25*'3h Losses'!AA36)</f>
        <v>0.49741070956181244</v>
      </c>
      <c r="AC62" s="15">
        <f>IF(AC$25="-","-",AC$25*'3h Losses'!AB36)</f>
        <v>0.49741070956181244</v>
      </c>
      <c r="AD62" s="15">
        <f>IF(AD$25="-","-",AD$25*'3h Losses'!AC36)</f>
        <v>0.45512077031298026</v>
      </c>
      <c r="AE62" s="15">
        <f>IF(AE$25="-","-",AE$25*'3h Losses'!AD36)</f>
        <v>0.45512077031298026</v>
      </c>
      <c r="AF62" s="15">
        <f>IF(AF$25="-","-",AF$25*'3h Losses'!AE36)</f>
        <v>0.49213271121516189</v>
      </c>
      <c r="AG62" s="15">
        <f>IF(AG$25="-","-",AG$25*'3h Losses'!AF36)</f>
        <v>0.49213271121516189</v>
      </c>
      <c r="AH62" s="15">
        <f>IF(AH$25="-","-",AH$25*'3h Losses'!AG36)</f>
        <v>0.45564935012643709</v>
      </c>
      <c r="AI62" s="15">
        <f>IF(AI$25="-","-",AI$25*'3h Losses'!AH36)</f>
        <v>0.45564935012643709</v>
      </c>
      <c r="AJ62" s="15">
        <f>IF(AJ$25="-","-",AJ$25*'3h Losses'!AI36)</f>
        <v>0.47355214394036249</v>
      </c>
      <c r="AK62" s="15">
        <f>IF(AK$25="-","-",AK$25*'3h Losses'!AJ36)</f>
        <v>0.47355214394036249</v>
      </c>
      <c r="AL62" s="15">
        <f>IF(AL$25="-","-",AL$25*'3h Losses'!AK36)</f>
        <v>0.44560717284850176</v>
      </c>
      <c r="AM62" s="15" t="str">
        <f>IF(AM$25="-","-",AM$25*'3h Losses'!AL36)</f>
        <v>-</v>
      </c>
      <c r="AN62" s="15" t="str">
        <f>IF(AN$25="-","-",AN$25*'3h Losses'!AM36)</f>
        <v>-</v>
      </c>
      <c r="AO62" s="15" t="str">
        <f>IF(AO$25="-","-",AO$25*'3h Losses'!AN36)</f>
        <v>-</v>
      </c>
      <c r="AP62" s="15" t="str">
        <f>IF(AP$25="-","-",AP$25*'3h Losses'!AO36)</f>
        <v>-</v>
      </c>
      <c r="AQ62" s="15" t="str">
        <f>IF(AQ$25="-","-",AQ$25*'3h Losses'!AP36)</f>
        <v>-</v>
      </c>
      <c r="AR62" s="15" t="str">
        <f>IF(AR$25="-","-",AR$25*'3h Losses'!AQ36)</f>
        <v>-</v>
      </c>
      <c r="AS62" s="15" t="str">
        <f>IF(AS$25="-","-",AS$25*'3h Losses'!AR36)</f>
        <v>-</v>
      </c>
      <c r="AT62" s="15" t="str">
        <f>IF(AT$25="-","-",AT$25*'3h Losses'!AS36)</f>
        <v>-</v>
      </c>
      <c r="AU62" s="15" t="str">
        <f>IF(AU$25="-","-",AU$25*'3h Losses'!AT36)</f>
        <v>-</v>
      </c>
      <c r="AV62" s="15" t="str">
        <f>IF(AV$25="-","-",AV$25*'3h Losses'!AU36)</f>
        <v>-</v>
      </c>
      <c r="AW62" s="15" t="str">
        <f>IF(AW$25="-","-",AW$25*'3h Losses'!AV36)</f>
        <v>-</v>
      </c>
      <c r="AX62" s="15" t="str">
        <f>IF(AX$25="-","-",AX$25*'3h Losses'!AW36)</f>
        <v>-</v>
      </c>
      <c r="AY62" s="15" t="str">
        <f>IF(AY$25="-","-",AY$25*'3h Losses'!AX36)</f>
        <v>-</v>
      </c>
      <c r="AZ62" s="15" t="str">
        <f>IF(AZ$25="-","-",AZ$25*'3h Losses'!AY36)</f>
        <v>-</v>
      </c>
      <c r="BA62" s="15" t="str">
        <f>IF(BA$25="-","-",BA$25*'3h Losses'!AZ36)</f>
        <v>-</v>
      </c>
      <c r="BB62" s="15" t="str">
        <f>IF(BB$25="-","-",BB$25*'3h Losses'!BA36)</f>
        <v>-</v>
      </c>
      <c r="BC62" s="15" t="str">
        <f>IF(BC$25="-","-",BC$25*'3h Losses'!BB36)</f>
        <v>-</v>
      </c>
      <c r="BD62" s="15" t="str">
        <f>IF(BD$25="-","-",BD$25*'3h Losses'!BC36)</f>
        <v>-</v>
      </c>
      <c r="BE62" s="15" t="str">
        <f>IF(BE$25="-","-",BE$25*'3h Losses'!BD36)</f>
        <v>-</v>
      </c>
      <c r="BF62" s="15" t="str">
        <f>IF(BF$25="-","-",BF$25*'3h Losses'!BE36)</f>
        <v>-</v>
      </c>
    </row>
    <row r="63" spans="1:58">
      <c r="A63" s="14"/>
      <c r="B63" s="365"/>
      <c r="C63" s="362"/>
      <c r="D63" s="362"/>
      <c r="E63" s="108" t="s">
        <v>254</v>
      </c>
      <c r="F63" s="364"/>
      <c r="G63" s="28"/>
      <c r="H63" s="15">
        <f>IF(H$25="-","-",H$25*'3h Losses'!G37)</f>
        <v>0.23616755728785857</v>
      </c>
      <c r="I63" s="15">
        <f>IF(I$25="-","-",I$25*'3h Losses'!H37)</f>
        <v>0.23238028144590017</v>
      </c>
      <c r="J63" s="15">
        <f>IF(J$25="-","-",J$25*'3h Losses'!I37)</f>
        <v>0.23795740820060179</v>
      </c>
      <c r="K63" s="15">
        <f>IF(K$25="-","-",K$25*'3h Losses'!J37)</f>
        <v>0.24826659566549147</v>
      </c>
      <c r="L63" s="15">
        <f>IF(L$25="-","-",L$25*'3h Losses'!K37)</f>
        <v>0.25273539438747034</v>
      </c>
      <c r="M63" s="15">
        <f>IF(M$25="-","-",M$25*'3h Losses'!L37)</f>
        <v>0.24812705371626534</v>
      </c>
      <c r="N63" s="15">
        <f>IF(N$25="-","-",N$25*'3h Losses'!M37)</f>
        <v>0.25652991549922577</v>
      </c>
      <c r="O63" s="15">
        <f>IF(O$25="-","-",O$25*'3h Losses'!N37)</f>
        <v>0.26217065448409599</v>
      </c>
      <c r="P63" s="28"/>
      <c r="Q63" s="15">
        <f>IF(Q$25="-","-",Q$25*'3h Losses'!P37)</f>
        <v>0.26217065448409599</v>
      </c>
      <c r="R63" s="15">
        <f>IF(R$25="-","-",R$25*'3h Losses'!Q37)</f>
        <v>0.2710599749018956</v>
      </c>
      <c r="S63" s="15">
        <f>IF(S$25="-","-",S$25*'3h Losses'!R37)</f>
        <v>0.28079623394505815</v>
      </c>
      <c r="T63" s="15">
        <f>IF(T$25="-","-",T$25*'3h Losses'!S37)</f>
        <v>0.28816527680267096</v>
      </c>
      <c r="U63" s="15">
        <f>IF(U$25="-","-",U$25*'3h Losses'!T37)</f>
        <v>0.32441680334945766</v>
      </c>
      <c r="V63" s="15">
        <f>IF(V$25="-","-",V$25*'3h Losses'!U37)</f>
        <v>0.46249450729434205</v>
      </c>
      <c r="W63" s="15">
        <f>IF(W$25="-","-",W$25*'3h Losses'!V37)</f>
        <v>0.43076784560141251</v>
      </c>
      <c r="X63" s="15">
        <f>IF(X$25="-","-",X$25*'3h Losses'!W37)</f>
        <v>0.45529731532635193</v>
      </c>
      <c r="Y63" s="28"/>
      <c r="Z63" s="15">
        <f>IF(Z$25="-","-",Z$25*'3h Losses'!Y37)</f>
        <v>0.43795319964660451</v>
      </c>
      <c r="AA63" s="15">
        <f>IF(AA$25="-","-",AA$25*'3h Losses'!Z37)</f>
        <v>0.43795319964660451</v>
      </c>
      <c r="AB63" s="15">
        <f>IF(AB$25="-","-",AB$25*'3h Losses'!AA37)</f>
        <v>0.49483035653525842</v>
      </c>
      <c r="AC63" s="15">
        <f>IF(AC$25="-","-",AC$25*'3h Losses'!AB37)</f>
        <v>0.49483035653525842</v>
      </c>
      <c r="AD63" s="15">
        <f>IF(AD$25="-","-",AD$25*'3h Losses'!AC37)</f>
        <v>0.45268181730945678</v>
      </c>
      <c r="AE63" s="15">
        <f>IF(AE$25="-","-",AE$25*'3h Losses'!AD37)</f>
        <v>0.45268181730945678</v>
      </c>
      <c r="AF63" s="15">
        <f>IF(AF$25="-","-",AF$25*'3h Losses'!AE37)</f>
        <v>0.49199113828018048</v>
      </c>
      <c r="AG63" s="15">
        <f>IF(AG$25="-","-",AG$25*'3h Losses'!AF37)</f>
        <v>0.49199113828018048</v>
      </c>
      <c r="AH63" s="15">
        <f>IF(AH$25="-","-",AH$25*'3h Losses'!AG37)</f>
        <v>0.45558980455487313</v>
      </c>
      <c r="AI63" s="15">
        <f>IF(AI$25="-","-",AI$25*'3h Losses'!AH37)</f>
        <v>0.45558980455487313</v>
      </c>
      <c r="AJ63" s="15">
        <f>IF(AJ$25="-","-",AJ$25*'3h Losses'!AI37)</f>
        <v>0.47087803348029705</v>
      </c>
      <c r="AK63" s="15">
        <f>IF(AK$25="-","-",AK$25*'3h Losses'!AJ37)</f>
        <v>0.47087803348029705</v>
      </c>
      <c r="AL63" s="15">
        <f>IF(AL$25="-","-",AL$25*'3h Losses'!AK37)</f>
        <v>0.44304085911599295</v>
      </c>
      <c r="AM63" s="15" t="str">
        <f>IF(AM$25="-","-",AM$25*'3h Losses'!AL37)</f>
        <v>-</v>
      </c>
      <c r="AN63" s="15" t="str">
        <f>IF(AN$25="-","-",AN$25*'3h Losses'!AM37)</f>
        <v>-</v>
      </c>
      <c r="AO63" s="15" t="str">
        <f>IF(AO$25="-","-",AO$25*'3h Losses'!AN37)</f>
        <v>-</v>
      </c>
      <c r="AP63" s="15" t="str">
        <f>IF(AP$25="-","-",AP$25*'3h Losses'!AO37)</f>
        <v>-</v>
      </c>
      <c r="AQ63" s="15" t="str">
        <f>IF(AQ$25="-","-",AQ$25*'3h Losses'!AP37)</f>
        <v>-</v>
      </c>
      <c r="AR63" s="15" t="str">
        <f>IF(AR$25="-","-",AR$25*'3h Losses'!AQ37)</f>
        <v>-</v>
      </c>
      <c r="AS63" s="15" t="str">
        <f>IF(AS$25="-","-",AS$25*'3h Losses'!AR37)</f>
        <v>-</v>
      </c>
      <c r="AT63" s="15" t="str">
        <f>IF(AT$25="-","-",AT$25*'3h Losses'!AS37)</f>
        <v>-</v>
      </c>
      <c r="AU63" s="15" t="str">
        <f>IF(AU$25="-","-",AU$25*'3h Losses'!AT37)</f>
        <v>-</v>
      </c>
      <c r="AV63" s="15" t="str">
        <f>IF(AV$25="-","-",AV$25*'3h Losses'!AU37)</f>
        <v>-</v>
      </c>
      <c r="AW63" s="15" t="str">
        <f>IF(AW$25="-","-",AW$25*'3h Losses'!AV37)</f>
        <v>-</v>
      </c>
      <c r="AX63" s="15" t="str">
        <f>IF(AX$25="-","-",AX$25*'3h Losses'!AW37)</f>
        <v>-</v>
      </c>
      <c r="AY63" s="15" t="str">
        <f>IF(AY$25="-","-",AY$25*'3h Losses'!AX37)</f>
        <v>-</v>
      </c>
      <c r="AZ63" s="15" t="str">
        <f>IF(AZ$25="-","-",AZ$25*'3h Losses'!AY37)</f>
        <v>-</v>
      </c>
      <c r="BA63" s="15" t="str">
        <f>IF(BA$25="-","-",BA$25*'3h Losses'!AZ37)</f>
        <v>-</v>
      </c>
      <c r="BB63" s="15" t="str">
        <f>IF(BB$25="-","-",BB$25*'3h Losses'!BA37)</f>
        <v>-</v>
      </c>
      <c r="BC63" s="15" t="str">
        <f>IF(BC$25="-","-",BC$25*'3h Losses'!BB37)</f>
        <v>-</v>
      </c>
      <c r="BD63" s="15" t="str">
        <f>IF(BD$25="-","-",BD$25*'3h Losses'!BC37)</f>
        <v>-</v>
      </c>
      <c r="BE63" s="15" t="str">
        <f>IF(BE$25="-","-",BE$25*'3h Losses'!BD37)</f>
        <v>-</v>
      </c>
      <c r="BF63" s="15" t="str">
        <f>IF(BF$25="-","-",BF$25*'3h Losses'!BE37)</f>
        <v>-</v>
      </c>
    </row>
    <row r="64" spans="1:58">
      <c r="A64" s="14"/>
      <c r="B64" s="365"/>
      <c r="C64" s="362"/>
      <c r="D64" s="362"/>
      <c r="E64" s="108" t="s">
        <v>255</v>
      </c>
      <c r="F64" s="364"/>
      <c r="G64" s="28"/>
      <c r="H64" s="15">
        <f>IF(H$25="-","-",H$25*'3h Losses'!G38)</f>
        <v>0.23243659539828693</v>
      </c>
      <c r="I64" s="15">
        <f>IF(I$25="-","-",I$25*'3h Losses'!H38)</f>
        <v>0.22870915072871273</v>
      </c>
      <c r="J64" s="15">
        <f>IF(J$25="-","-",J$25*'3h Losses'!I38)</f>
        <v>0.23419817034620183</v>
      </c>
      <c r="K64" s="15">
        <f>IF(K$25="-","-",K$25*'3h Losses'!J38)</f>
        <v>0.24434449384287477</v>
      </c>
      <c r="L64" s="15">
        <f>IF(L$25="-","-",L$25*'3h Losses'!K38)</f>
        <v>0.24874269473204655</v>
      </c>
      <c r="M64" s="15">
        <f>IF(M$25="-","-",M$25*'3h Losses'!L38)</f>
        <v>0.24420715636957471</v>
      </c>
      <c r="N64" s="15">
        <f>IF(N$25="-","-",N$25*'3h Losses'!M38)</f>
        <v>0.25353859055751321</v>
      </c>
      <c r="O64" s="15">
        <f>IF(O$25="-","-",O$25*'3h Losses'!N38)</f>
        <v>0.2591135544331441</v>
      </c>
      <c r="P64" s="28"/>
      <c r="Q64" s="15">
        <f>IF(Q$25="-","-",Q$25*'3h Losses'!P38)</f>
        <v>0.2591135544331441</v>
      </c>
      <c r="R64" s="15">
        <f>IF(R$25="-","-",R$25*'3h Losses'!Q38)</f>
        <v>0.26938575535567505</v>
      </c>
      <c r="S64" s="15">
        <f>IF(S$25="-","-",S$25*'3h Losses'!R38)</f>
        <v>0.27906549438865802</v>
      </c>
      <c r="T64" s="15">
        <f>IF(T$25="-","-",T$25*'3h Losses'!S38)</f>
        <v>0.28728752192161272</v>
      </c>
      <c r="U64" s="15">
        <f>IF(U$25="-","-",U$25*'3h Losses'!T38)</f>
        <v>0.32342628809569557</v>
      </c>
      <c r="V64" s="15">
        <f>IF(V$25="-","-",V$25*'3h Losses'!U38)</f>
        <v>0.45968668060245504</v>
      </c>
      <c r="W64" s="15">
        <f>IF(W$25="-","-",W$25*'3h Losses'!V38)</f>
        <v>0.42815323965160573</v>
      </c>
      <c r="X64" s="15">
        <f>IF(X$25="-","-",X$25*'3h Losses'!W38)</f>
        <v>0.4477936861706357</v>
      </c>
      <c r="Y64" s="28"/>
      <c r="Z64" s="15">
        <f>IF(Z$25="-","-",Z$25*'3h Losses'!Y38)</f>
        <v>0.43072853387832333</v>
      </c>
      <c r="AA64" s="15">
        <f>IF(AA$25="-","-",AA$25*'3h Losses'!Z38)</f>
        <v>0.43072853387832333</v>
      </c>
      <c r="AB64" s="15">
        <f>IF(AB$25="-","-",AB$25*'3h Losses'!AA38)</f>
        <v>0.48621587288087192</v>
      </c>
      <c r="AC64" s="15">
        <f>IF(AC$25="-","-",AC$25*'3h Losses'!AB38)</f>
        <v>0.48621587288087192</v>
      </c>
      <c r="AD64" s="15">
        <f>IF(AD$25="-","-",AD$25*'3h Losses'!AC38)</f>
        <v>0.44479626212895218</v>
      </c>
      <c r="AE64" s="15">
        <f>IF(AE$25="-","-",AE$25*'3h Losses'!AD38)</f>
        <v>0.44479626212895218</v>
      </c>
      <c r="AF64" s="15">
        <f>IF(AF$25="-","-",AF$25*'3h Losses'!AE38)</f>
        <v>0.48155321008827845</v>
      </c>
      <c r="AG64" s="15">
        <f>IF(AG$25="-","-",AG$25*'3h Losses'!AF38)</f>
        <v>0.48155321008827845</v>
      </c>
      <c r="AH64" s="15">
        <f>IF(AH$25="-","-",AH$25*'3h Losses'!AG38)</f>
        <v>0.44593626804543152</v>
      </c>
      <c r="AI64" s="15">
        <f>IF(AI$25="-","-",AI$25*'3h Losses'!AH38)</f>
        <v>0.44593626804543152</v>
      </c>
      <c r="AJ64" s="15">
        <f>IF(AJ$25="-","-",AJ$25*'3h Losses'!AI38)</f>
        <v>0.46268712635500647</v>
      </c>
      <c r="AK64" s="15">
        <f>IF(AK$25="-","-",AK$25*'3h Losses'!AJ38)</f>
        <v>0.46268712635500647</v>
      </c>
      <c r="AL64" s="15">
        <f>IF(AL$25="-","-",AL$25*'3h Losses'!AK38)</f>
        <v>0.43533056424613492</v>
      </c>
      <c r="AM64" s="15" t="str">
        <f>IF(AM$25="-","-",AM$25*'3h Losses'!AL38)</f>
        <v>-</v>
      </c>
      <c r="AN64" s="15" t="str">
        <f>IF(AN$25="-","-",AN$25*'3h Losses'!AM38)</f>
        <v>-</v>
      </c>
      <c r="AO64" s="15" t="str">
        <f>IF(AO$25="-","-",AO$25*'3h Losses'!AN38)</f>
        <v>-</v>
      </c>
      <c r="AP64" s="15" t="str">
        <f>IF(AP$25="-","-",AP$25*'3h Losses'!AO38)</f>
        <v>-</v>
      </c>
      <c r="AQ64" s="15" t="str">
        <f>IF(AQ$25="-","-",AQ$25*'3h Losses'!AP38)</f>
        <v>-</v>
      </c>
      <c r="AR64" s="15" t="str">
        <f>IF(AR$25="-","-",AR$25*'3h Losses'!AQ38)</f>
        <v>-</v>
      </c>
      <c r="AS64" s="15" t="str">
        <f>IF(AS$25="-","-",AS$25*'3h Losses'!AR38)</f>
        <v>-</v>
      </c>
      <c r="AT64" s="15" t="str">
        <f>IF(AT$25="-","-",AT$25*'3h Losses'!AS38)</f>
        <v>-</v>
      </c>
      <c r="AU64" s="15" t="str">
        <f>IF(AU$25="-","-",AU$25*'3h Losses'!AT38)</f>
        <v>-</v>
      </c>
      <c r="AV64" s="15" t="str">
        <f>IF(AV$25="-","-",AV$25*'3h Losses'!AU38)</f>
        <v>-</v>
      </c>
      <c r="AW64" s="15" t="str">
        <f>IF(AW$25="-","-",AW$25*'3h Losses'!AV38)</f>
        <v>-</v>
      </c>
      <c r="AX64" s="15" t="str">
        <f>IF(AX$25="-","-",AX$25*'3h Losses'!AW38)</f>
        <v>-</v>
      </c>
      <c r="AY64" s="15" t="str">
        <f>IF(AY$25="-","-",AY$25*'3h Losses'!AX38)</f>
        <v>-</v>
      </c>
      <c r="AZ64" s="15" t="str">
        <f>IF(AZ$25="-","-",AZ$25*'3h Losses'!AY38)</f>
        <v>-</v>
      </c>
      <c r="BA64" s="15" t="str">
        <f>IF(BA$25="-","-",BA$25*'3h Losses'!AZ38)</f>
        <v>-</v>
      </c>
      <c r="BB64" s="15" t="str">
        <f>IF(BB$25="-","-",BB$25*'3h Losses'!BA38)</f>
        <v>-</v>
      </c>
      <c r="BC64" s="15" t="str">
        <f>IF(BC$25="-","-",BC$25*'3h Losses'!BB38)</f>
        <v>-</v>
      </c>
      <c r="BD64" s="15" t="str">
        <f>IF(BD$25="-","-",BD$25*'3h Losses'!BC38)</f>
        <v>-</v>
      </c>
      <c r="BE64" s="15" t="str">
        <f>IF(BE$25="-","-",BE$25*'3h Losses'!BD38)</f>
        <v>-</v>
      </c>
      <c r="BF64" s="15" t="str">
        <f>IF(BF$25="-","-",BF$25*'3h Losses'!BE38)</f>
        <v>-</v>
      </c>
    </row>
    <row r="65" spans="1:58">
      <c r="A65" s="14"/>
      <c r="B65" s="365"/>
      <c r="C65" s="362"/>
      <c r="D65" s="362"/>
      <c r="E65" s="108" t="s">
        <v>256</v>
      </c>
      <c r="F65" s="364"/>
      <c r="G65" s="28"/>
      <c r="H65" s="15">
        <f>IF(H$25="-","-",H$25*'3h Losses'!G39)</f>
        <v>0.24049028895665642</v>
      </c>
      <c r="I65" s="15">
        <f>IF(I$25="-","-",I$25*'3h Losses'!H39)</f>
        <v>0.2366336920893696</v>
      </c>
      <c r="J65" s="15">
        <f>IF(J$25="-","-",J$25*'3h Losses'!I39)</f>
        <v>0.24231290069951444</v>
      </c>
      <c r="K65" s="15">
        <f>IF(K$25="-","-",K$25*'3h Losses'!J39)</f>
        <v>0.25281078407016622</v>
      </c>
      <c r="L65" s="15">
        <f>IF(L$25="-","-",L$25*'3h Losses'!K39)</f>
        <v>0.25736137818342925</v>
      </c>
      <c r="M65" s="15">
        <f>IF(M$25="-","-",M$25*'3h Losses'!L39)</f>
        <v>0.25266868799195652</v>
      </c>
      <c r="N65" s="15">
        <f>IF(N$25="-","-",N$25*'3h Losses'!M39)</f>
        <v>0.26025365716272586</v>
      </c>
      <c r="O65" s="15">
        <f>IF(O$25="-","-",O$25*'3h Losses'!N39)</f>
        <v>0.26597627609025315</v>
      </c>
      <c r="P65" s="28"/>
      <c r="Q65" s="15">
        <f>IF(Q$25="-","-",Q$25*'3h Losses'!P39)</f>
        <v>0.26597627609025315</v>
      </c>
      <c r="R65" s="15">
        <f>IF(R$25="-","-",R$25*'3h Losses'!Q39)</f>
        <v>0.27490807058108635</v>
      </c>
      <c r="S65" s="15">
        <f>IF(S$25="-","-",S$25*'3h Losses'!R39)</f>
        <v>0.28476718966720344</v>
      </c>
      <c r="T65" s="15">
        <f>IF(T$25="-","-",T$25*'3h Losses'!S39)</f>
        <v>0.29470619444540397</v>
      </c>
      <c r="U65" s="15">
        <f>IF(U$25="-","-",U$25*'3h Losses'!T39)</f>
        <v>0.33175691939879814</v>
      </c>
      <c r="V65" s="15">
        <f>IF(V$25="-","-",V$25*'3h Losses'!U39)</f>
        <v>0.47349402094597154</v>
      </c>
      <c r="W65" s="15">
        <f>IF(W$25="-","-",W$25*'3h Losses'!V39)</f>
        <v>0.44099947114063509</v>
      </c>
      <c r="X65" s="15">
        <f>IF(X$25="-","-",X$25*'3h Losses'!W39)</f>
        <v>0.46271158252300559</v>
      </c>
      <c r="Y65" s="28"/>
      <c r="Z65" s="15">
        <f>IF(Z$25="-","-",Z$25*'3h Losses'!Y39)</f>
        <v>0.44524816415103691</v>
      </c>
      <c r="AA65" s="15">
        <f>IF(AA$25="-","-",AA$25*'3h Losses'!Z39)</f>
        <v>0.44524816415103691</v>
      </c>
      <c r="AB65" s="15">
        <f>IF(AB$25="-","-",AB$25*'3h Losses'!AA39)</f>
        <v>0.50307272099235822</v>
      </c>
      <c r="AC65" s="15">
        <f>IF(AC$25="-","-",AC$25*'3h Losses'!AB39)</f>
        <v>0.50307272099235822</v>
      </c>
      <c r="AD65" s="15">
        <f>IF(AD$25="-","-",AD$25*'3h Losses'!AC39)</f>
        <v>0.46030768426491059</v>
      </c>
      <c r="AE65" s="15">
        <f>IF(AE$25="-","-",AE$25*'3h Losses'!AD39)</f>
        <v>0.46030768426491059</v>
      </c>
      <c r="AF65" s="15">
        <f>IF(AF$25="-","-",AF$25*'3h Losses'!AE39)</f>
        <v>0.49834646074837424</v>
      </c>
      <c r="AG65" s="15">
        <f>IF(AG$25="-","-",AG$25*'3h Losses'!AF39)</f>
        <v>0.49834646074837424</v>
      </c>
      <c r="AH65" s="15">
        <f>IF(AH$25="-","-",AH$25*'3h Losses'!AG39)</f>
        <v>0.46579649567955633</v>
      </c>
      <c r="AI65" s="15">
        <f>IF(AI$25="-","-",AI$25*'3h Losses'!AH39)</f>
        <v>0.46579649567955633</v>
      </c>
      <c r="AJ65" s="15">
        <f>IF(AJ$25="-","-",AJ$25*'3h Losses'!AI39)</f>
        <v>0.48522888017492216</v>
      </c>
      <c r="AK65" s="15">
        <f>IF(AK$25="-","-",AK$25*'3h Losses'!AJ39)</f>
        <v>0.48522888017492216</v>
      </c>
      <c r="AL65" s="15">
        <f>IF(AL$25="-","-",AL$25*'3h Losses'!AK39)</f>
        <v>0.45658683935608768</v>
      </c>
      <c r="AM65" s="15" t="str">
        <f>IF(AM$25="-","-",AM$25*'3h Losses'!AL39)</f>
        <v>-</v>
      </c>
      <c r="AN65" s="15" t="str">
        <f>IF(AN$25="-","-",AN$25*'3h Losses'!AM39)</f>
        <v>-</v>
      </c>
      <c r="AO65" s="15" t="str">
        <f>IF(AO$25="-","-",AO$25*'3h Losses'!AN39)</f>
        <v>-</v>
      </c>
      <c r="AP65" s="15" t="str">
        <f>IF(AP$25="-","-",AP$25*'3h Losses'!AO39)</f>
        <v>-</v>
      </c>
      <c r="AQ65" s="15" t="str">
        <f>IF(AQ$25="-","-",AQ$25*'3h Losses'!AP39)</f>
        <v>-</v>
      </c>
      <c r="AR65" s="15" t="str">
        <f>IF(AR$25="-","-",AR$25*'3h Losses'!AQ39)</f>
        <v>-</v>
      </c>
      <c r="AS65" s="15" t="str">
        <f>IF(AS$25="-","-",AS$25*'3h Losses'!AR39)</f>
        <v>-</v>
      </c>
      <c r="AT65" s="15" t="str">
        <f>IF(AT$25="-","-",AT$25*'3h Losses'!AS39)</f>
        <v>-</v>
      </c>
      <c r="AU65" s="15" t="str">
        <f>IF(AU$25="-","-",AU$25*'3h Losses'!AT39)</f>
        <v>-</v>
      </c>
      <c r="AV65" s="15" t="str">
        <f>IF(AV$25="-","-",AV$25*'3h Losses'!AU39)</f>
        <v>-</v>
      </c>
      <c r="AW65" s="15" t="str">
        <f>IF(AW$25="-","-",AW$25*'3h Losses'!AV39)</f>
        <v>-</v>
      </c>
      <c r="AX65" s="15" t="str">
        <f>IF(AX$25="-","-",AX$25*'3h Losses'!AW39)</f>
        <v>-</v>
      </c>
      <c r="AY65" s="15" t="str">
        <f>IF(AY$25="-","-",AY$25*'3h Losses'!AX39)</f>
        <v>-</v>
      </c>
      <c r="AZ65" s="15" t="str">
        <f>IF(AZ$25="-","-",AZ$25*'3h Losses'!AY39)</f>
        <v>-</v>
      </c>
      <c r="BA65" s="15" t="str">
        <f>IF(BA$25="-","-",BA$25*'3h Losses'!AZ39)</f>
        <v>-</v>
      </c>
      <c r="BB65" s="15" t="str">
        <f>IF(BB$25="-","-",BB$25*'3h Losses'!BA39)</f>
        <v>-</v>
      </c>
      <c r="BC65" s="15" t="str">
        <f>IF(BC$25="-","-",BC$25*'3h Losses'!BB39)</f>
        <v>-</v>
      </c>
      <c r="BD65" s="15" t="str">
        <f>IF(BD$25="-","-",BD$25*'3h Losses'!BC39)</f>
        <v>-</v>
      </c>
      <c r="BE65" s="15" t="str">
        <f>IF(BE$25="-","-",BE$25*'3h Losses'!BD39)</f>
        <v>-</v>
      </c>
      <c r="BF65" s="15" t="str">
        <f>IF(BF$25="-","-",BF$25*'3h Losses'!BE39)</f>
        <v>-</v>
      </c>
    </row>
    <row r="66" spans="1:58">
      <c r="A66" s="14"/>
      <c r="B66" s="365"/>
      <c r="C66" s="362"/>
      <c r="D66" s="362"/>
      <c r="E66" s="108" t="s">
        <v>257</v>
      </c>
      <c r="F66" s="364"/>
      <c r="G66" s="28"/>
      <c r="H66" s="15">
        <f>IF(H$25="-","-",H$25*'3h Losses'!G40)</f>
        <v>0.23890290236514852</v>
      </c>
      <c r="I66" s="15">
        <f>IF(I$25="-","-",I$25*'3h Losses'!H40)</f>
        <v>0.23507176145361999</v>
      </c>
      <c r="J66" s="15">
        <f>IF(J$25="-","-",J$25*'3h Losses'!I40)</f>
        <v>0.24071348372850687</v>
      </c>
      <c r="K66" s="15">
        <f>IF(K$25="-","-",K$25*'3h Losses'!J40)</f>
        <v>0.25114207449123638</v>
      </c>
      <c r="L66" s="15">
        <f>IF(L$25="-","-",L$25*'3h Losses'!K40)</f>
        <v>0.25566263183207866</v>
      </c>
      <c r="M66" s="15">
        <f>IF(M$25="-","-",M$25*'3h Losses'!L40)</f>
        <v>0.25100091633617627</v>
      </c>
      <c r="N66" s="15">
        <f>IF(N$25="-","-",N$25*'3h Losses'!M40)</f>
        <v>0.26271887660396215</v>
      </c>
      <c r="O66" s="15">
        <f>IF(O$25="-","-",O$25*'3h Losses'!N40)</f>
        <v>0.26849570230648245</v>
      </c>
      <c r="P66" s="28"/>
      <c r="Q66" s="15">
        <f>IF(Q$25="-","-",Q$25*'3h Losses'!P40)</f>
        <v>0.26849570230648245</v>
      </c>
      <c r="R66" s="15">
        <f>IF(R$25="-","-",R$25*'3h Losses'!Q40)</f>
        <v>0.27754097352191653</v>
      </c>
      <c r="S66" s="15">
        <f>IF(S$25="-","-",S$25*'3h Losses'!R40)</f>
        <v>0.28748435411015266</v>
      </c>
      <c r="T66" s="15">
        <f>IF(T$25="-","-",T$25*'3h Losses'!S40)</f>
        <v>0.29611408640493242</v>
      </c>
      <c r="U66" s="15">
        <f>IF(U$25="-","-",U$25*'3h Losses'!T40)</f>
        <v>0.33333203960624824</v>
      </c>
      <c r="V66" s="15">
        <f>IF(V$25="-","-",V$25*'3h Losses'!U40)</f>
        <v>0.475621086248736</v>
      </c>
      <c r="W66" s="15">
        <f>IF(W$25="-","-",W$25*'3h Losses'!V40)</f>
        <v>0.44297395998486522</v>
      </c>
      <c r="X66" s="15">
        <f>IF(X$25="-","-",X$25*'3h Losses'!W40)</f>
        <v>0.46584220925025033</v>
      </c>
      <c r="Y66" s="28"/>
      <c r="Z66" s="15">
        <f>IF(Z$25="-","-",Z$25*'3h Losses'!Y40)</f>
        <v>0.44831409068063327</v>
      </c>
      <c r="AA66" s="15">
        <f>IF(AA$25="-","-",AA$25*'3h Losses'!Z40)</f>
        <v>0.44831409068063327</v>
      </c>
      <c r="AB66" s="15">
        <f>IF(AB$25="-","-",AB$25*'3h Losses'!AA40)</f>
        <v>0.50659314558745783</v>
      </c>
      <c r="AC66" s="15">
        <f>IF(AC$25="-","-",AC$25*'3h Losses'!AB40)</f>
        <v>0.50659314558745783</v>
      </c>
      <c r="AD66" s="15">
        <f>IF(AD$25="-","-",AD$25*'3h Losses'!AC40)</f>
        <v>0.46355892600529686</v>
      </c>
      <c r="AE66" s="15">
        <f>IF(AE$25="-","-",AE$25*'3h Losses'!AD40)</f>
        <v>0.46355892600529686</v>
      </c>
      <c r="AF66" s="15">
        <f>IF(AF$25="-","-",AF$25*'3h Losses'!AE40)</f>
        <v>0.50369680972565367</v>
      </c>
      <c r="AG66" s="15">
        <f>IF(AG$25="-","-",AG$25*'3h Losses'!AF40)</f>
        <v>0.50369680972565367</v>
      </c>
      <c r="AH66" s="15">
        <f>IF(AH$25="-","-",AH$25*'3h Losses'!AG40)</f>
        <v>0.46638296574356475</v>
      </c>
      <c r="AI66" s="15">
        <f>IF(AI$25="-","-",AI$25*'3h Losses'!AH40)</f>
        <v>0.46638296574356475</v>
      </c>
      <c r="AJ66" s="15">
        <f>IF(AJ$25="-","-",AJ$25*'3h Losses'!AI40)</f>
        <v>0.48525371256198557</v>
      </c>
      <c r="AK66" s="15">
        <f>IF(AK$25="-","-",AK$25*'3h Losses'!AJ40)</f>
        <v>0.48525371256198557</v>
      </c>
      <c r="AL66" s="15">
        <f>IF(AL$25="-","-",AL$25*'3h Losses'!AK40)</f>
        <v>0.45660985992016156</v>
      </c>
      <c r="AM66" s="15" t="str">
        <f>IF(AM$25="-","-",AM$25*'3h Losses'!AL40)</f>
        <v>-</v>
      </c>
      <c r="AN66" s="15" t="str">
        <f>IF(AN$25="-","-",AN$25*'3h Losses'!AM40)</f>
        <v>-</v>
      </c>
      <c r="AO66" s="15" t="str">
        <f>IF(AO$25="-","-",AO$25*'3h Losses'!AN40)</f>
        <v>-</v>
      </c>
      <c r="AP66" s="15" t="str">
        <f>IF(AP$25="-","-",AP$25*'3h Losses'!AO40)</f>
        <v>-</v>
      </c>
      <c r="AQ66" s="15" t="str">
        <f>IF(AQ$25="-","-",AQ$25*'3h Losses'!AP40)</f>
        <v>-</v>
      </c>
      <c r="AR66" s="15" t="str">
        <f>IF(AR$25="-","-",AR$25*'3h Losses'!AQ40)</f>
        <v>-</v>
      </c>
      <c r="AS66" s="15" t="str">
        <f>IF(AS$25="-","-",AS$25*'3h Losses'!AR40)</f>
        <v>-</v>
      </c>
      <c r="AT66" s="15" t="str">
        <f>IF(AT$25="-","-",AT$25*'3h Losses'!AS40)</f>
        <v>-</v>
      </c>
      <c r="AU66" s="15" t="str">
        <f>IF(AU$25="-","-",AU$25*'3h Losses'!AT40)</f>
        <v>-</v>
      </c>
      <c r="AV66" s="15" t="str">
        <f>IF(AV$25="-","-",AV$25*'3h Losses'!AU40)</f>
        <v>-</v>
      </c>
      <c r="AW66" s="15" t="str">
        <f>IF(AW$25="-","-",AW$25*'3h Losses'!AV40)</f>
        <v>-</v>
      </c>
      <c r="AX66" s="15" t="str">
        <f>IF(AX$25="-","-",AX$25*'3h Losses'!AW40)</f>
        <v>-</v>
      </c>
      <c r="AY66" s="15" t="str">
        <f>IF(AY$25="-","-",AY$25*'3h Losses'!AX40)</f>
        <v>-</v>
      </c>
      <c r="AZ66" s="15" t="str">
        <f>IF(AZ$25="-","-",AZ$25*'3h Losses'!AY40)</f>
        <v>-</v>
      </c>
      <c r="BA66" s="15" t="str">
        <f>IF(BA$25="-","-",BA$25*'3h Losses'!AZ40)</f>
        <v>-</v>
      </c>
      <c r="BB66" s="15" t="str">
        <f>IF(BB$25="-","-",BB$25*'3h Losses'!BA40)</f>
        <v>-</v>
      </c>
      <c r="BC66" s="15" t="str">
        <f>IF(BC$25="-","-",BC$25*'3h Losses'!BB40)</f>
        <v>-</v>
      </c>
      <c r="BD66" s="15" t="str">
        <f>IF(BD$25="-","-",BD$25*'3h Losses'!BC40)</f>
        <v>-</v>
      </c>
      <c r="BE66" s="15" t="str">
        <f>IF(BE$25="-","-",BE$25*'3h Losses'!BD40)</f>
        <v>-</v>
      </c>
      <c r="BF66" s="15" t="str">
        <f>IF(BF$25="-","-",BF$25*'3h Losses'!BE40)</f>
        <v>-</v>
      </c>
    </row>
    <row r="67" spans="1:58">
      <c r="A67" s="14"/>
      <c r="B67" s="365"/>
      <c r="C67" s="363"/>
      <c r="D67" s="363"/>
      <c r="E67" s="108" t="s">
        <v>258</v>
      </c>
      <c r="F67" s="364"/>
      <c r="G67" s="28"/>
      <c r="H67" s="15">
        <f>IF(H$25="-","-",H$25*'3h Losses'!G41)</f>
        <v>0.23960351316763673</v>
      </c>
      <c r="I67" s="15">
        <f>IF(I$25="-","-",I$25*'3h Losses'!H41)</f>
        <v>0.23576113698570378</v>
      </c>
      <c r="J67" s="15">
        <f>IF(J$25="-","-",J$25*'3h Losses'!I41)</f>
        <v>0.24141940427336067</v>
      </c>
      <c r="K67" s="15">
        <f>IF(K$25="-","-",K$25*'3h Losses'!J41)</f>
        <v>0.25187857810256098</v>
      </c>
      <c r="L67" s="15">
        <f>IF(L$25="-","-",L$25*'3h Losses'!K41)</f>
        <v>0.25641239250840708</v>
      </c>
      <c r="M67" s="15">
        <f>IF(M$25="-","-",M$25*'3h Losses'!L41)</f>
        <v>0.25173700598464266</v>
      </c>
      <c r="N67" s="15">
        <f>IF(N$25="-","-",N$25*'3h Losses'!M41)</f>
        <v>0.26229725387908037</v>
      </c>
      <c r="O67" s="15">
        <f>IF(O$25="-","-",O$25*'3h Losses'!N41)</f>
        <v>0.26806480867946619</v>
      </c>
      <c r="P67" s="28"/>
      <c r="Q67" s="15">
        <f>IF(Q$25="-","-",Q$25*'3h Losses'!P41)</f>
        <v>0.26806480867946619</v>
      </c>
      <c r="R67" s="15">
        <f>IF(R$25="-","-",R$25*'3h Losses'!Q41)</f>
        <v>0.27715397993616947</v>
      </c>
      <c r="S67" s="15">
        <f>IF(S$25="-","-",S$25*'3h Losses'!R41)</f>
        <v>0.28583237338814671</v>
      </c>
      <c r="T67" s="15">
        <f>IF(T$25="-","-",T$25*'3h Losses'!S41)</f>
        <v>0.29425377155833421</v>
      </c>
      <c r="U67" s="15">
        <f>IF(U$25="-","-",U$25*'3h Losses'!T41)</f>
        <v>0.3341967143639975</v>
      </c>
      <c r="V67" s="15">
        <f>IF(V$25="-","-",V$25*'3h Losses'!U41)</f>
        <v>0.47643692667383336</v>
      </c>
      <c r="W67" s="15">
        <f>IF(W$25="-","-",W$25*'3h Losses'!V41)</f>
        <v>0.44653499531864999</v>
      </c>
      <c r="X67" s="15">
        <f>IF(X$25="-","-",X$25*'3h Losses'!W41)</f>
        <v>0.46701865836781348</v>
      </c>
      <c r="Y67" s="28"/>
      <c r="Z67" s="15">
        <f>IF(Z$25="-","-",Z$25*'3h Losses'!Y41)</f>
        <v>0.44683215524525038</v>
      </c>
      <c r="AA67" s="15">
        <f>IF(AA$25="-","-",AA$25*'3h Losses'!Z41)</f>
        <v>0.44683215524525038</v>
      </c>
      <c r="AB67" s="15">
        <f>IF(AB$25="-","-",AB$25*'3h Losses'!AA41)</f>
        <v>0.50486242564237749</v>
      </c>
      <c r="AC67" s="15">
        <f>IF(AC$25="-","-",AC$25*'3h Losses'!AB41)</f>
        <v>0.50486242564237749</v>
      </c>
      <c r="AD67" s="15">
        <f>IF(AD$25="-","-",AD$25*'3h Losses'!AC41)</f>
        <v>0.46183259717343994</v>
      </c>
      <c r="AE67" s="15">
        <f>IF(AE$25="-","-",AE$25*'3h Losses'!AD41)</f>
        <v>0.46183259717343994</v>
      </c>
      <c r="AF67" s="15">
        <f>IF(AF$25="-","-",AF$25*'3h Losses'!AE41)</f>
        <v>0.49999738897940882</v>
      </c>
      <c r="AG67" s="15">
        <f>IF(AG$25="-","-",AG$25*'3h Losses'!AF41)</f>
        <v>0.49999738897940882</v>
      </c>
      <c r="AH67" s="15">
        <f>IF(AH$25="-","-",AH$25*'3h Losses'!AG41)</f>
        <v>0.46301717989701102</v>
      </c>
      <c r="AI67" s="15">
        <f>IF(AI$25="-","-",AI$25*'3h Losses'!AH41)</f>
        <v>0.46301717989701102</v>
      </c>
      <c r="AJ67" s="15">
        <f>IF(AJ$25="-","-",AJ$25*'3h Losses'!AI41)</f>
        <v>0.47855464928701597</v>
      </c>
      <c r="AK67" s="15">
        <f>IF(AK$25="-","-",AK$25*'3h Losses'!AJ41)</f>
        <v>0.47855464928701597</v>
      </c>
      <c r="AL67" s="15">
        <f>IF(AL$25="-","-",AL$25*'3h Losses'!AK41)</f>
        <v>0.4499210094614095</v>
      </c>
      <c r="AM67" s="15" t="str">
        <f>IF(AM$25="-","-",AM$25*'3h Losses'!AL41)</f>
        <v>-</v>
      </c>
      <c r="AN67" s="15" t="str">
        <f>IF(AN$25="-","-",AN$25*'3h Losses'!AM41)</f>
        <v>-</v>
      </c>
      <c r="AO67" s="15" t="str">
        <f>IF(AO$25="-","-",AO$25*'3h Losses'!AN41)</f>
        <v>-</v>
      </c>
      <c r="AP67" s="15" t="str">
        <f>IF(AP$25="-","-",AP$25*'3h Losses'!AO41)</f>
        <v>-</v>
      </c>
      <c r="AQ67" s="15" t="str">
        <f>IF(AQ$25="-","-",AQ$25*'3h Losses'!AP41)</f>
        <v>-</v>
      </c>
      <c r="AR67" s="15" t="str">
        <f>IF(AR$25="-","-",AR$25*'3h Losses'!AQ41)</f>
        <v>-</v>
      </c>
      <c r="AS67" s="15" t="str">
        <f>IF(AS$25="-","-",AS$25*'3h Losses'!AR41)</f>
        <v>-</v>
      </c>
      <c r="AT67" s="15" t="str">
        <f>IF(AT$25="-","-",AT$25*'3h Losses'!AS41)</f>
        <v>-</v>
      </c>
      <c r="AU67" s="15" t="str">
        <f>IF(AU$25="-","-",AU$25*'3h Losses'!AT41)</f>
        <v>-</v>
      </c>
      <c r="AV67" s="15" t="str">
        <f>IF(AV$25="-","-",AV$25*'3h Losses'!AU41)</f>
        <v>-</v>
      </c>
      <c r="AW67" s="15" t="str">
        <f>IF(AW$25="-","-",AW$25*'3h Losses'!AV41)</f>
        <v>-</v>
      </c>
      <c r="AX67" s="15" t="str">
        <f>IF(AX$25="-","-",AX$25*'3h Losses'!AW41)</f>
        <v>-</v>
      </c>
      <c r="AY67" s="15" t="str">
        <f>IF(AY$25="-","-",AY$25*'3h Losses'!AX41)</f>
        <v>-</v>
      </c>
      <c r="AZ67" s="15" t="str">
        <f>IF(AZ$25="-","-",AZ$25*'3h Losses'!AY41)</f>
        <v>-</v>
      </c>
      <c r="BA67" s="15" t="str">
        <f>IF(BA$25="-","-",BA$25*'3h Losses'!AZ41)</f>
        <v>-</v>
      </c>
      <c r="BB67" s="15" t="str">
        <f>IF(BB$25="-","-",BB$25*'3h Losses'!BA41)</f>
        <v>-</v>
      </c>
      <c r="BC67" s="15" t="str">
        <f>IF(BC$25="-","-",BC$25*'3h Losses'!BB41)</f>
        <v>-</v>
      </c>
      <c r="BD67" s="15" t="str">
        <f>IF(BD$25="-","-",BD$25*'3h Losses'!BC41)</f>
        <v>-</v>
      </c>
      <c r="BE67" s="15" t="str">
        <f>IF(BE$25="-","-",BE$25*'3h Losses'!BD41)</f>
        <v>-</v>
      </c>
      <c r="BF67" s="15" t="str">
        <f>IF(BF$25="-","-",BF$25*'3h Losses'!BE41)</f>
        <v>-</v>
      </c>
    </row>
    <row r="68" spans="1:58" s="14" customFormat="1"/>
    <row r="69" spans="1:58" s="14" customFormat="1"/>
    <row r="70" spans="1:58" s="85" customFormat="1">
      <c r="B70" s="86" t="s">
        <v>289</v>
      </c>
      <c r="C70" s="86"/>
    </row>
    <row r="71" spans="1:58" s="101" customFormat="1">
      <c r="B71" s="100"/>
      <c r="C71" s="100"/>
    </row>
    <row r="72" spans="1:58" s="87" customFormat="1">
      <c r="A72" s="101"/>
      <c r="B72" s="350" t="s">
        <v>103</v>
      </c>
      <c r="C72" s="367" t="s">
        <v>262</v>
      </c>
      <c r="D72" s="367" t="s">
        <v>105</v>
      </c>
      <c r="E72" s="380" t="s">
        <v>288</v>
      </c>
      <c r="F72" s="366"/>
      <c r="G72" s="84"/>
      <c r="H72" s="374" t="s">
        <v>106</v>
      </c>
      <c r="I72" s="375"/>
      <c r="J72" s="375"/>
      <c r="K72" s="375"/>
      <c r="L72" s="375"/>
      <c r="M72" s="375"/>
      <c r="N72" s="375"/>
      <c r="O72" s="376"/>
      <c r="P72" s="136"/>
      <c r="Q72" s="229" t="s">
        <v>107</v>
      </c>
      <c r="R72" s="230"/>
      <c r="S72" s="230"/>
      <c r="T72" s="230"/>
      <c r="U72" s="230"/>
      <c r="V72" s="230"/>
      <c r="W72" s="230"/>
      <c r="X72" s="230"/>
      <c r="Y72" s="84"/>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1"/>
    </row>
    <row r="73" spans="1:58" s="87" customFormat="1" ht="12.75" customHeight="1">
      <c r="A73" s="101"/>
      <c r="B73" s="350"/>
      <c r="C73" s="367"/>
      <c r="D73" s="367"/>
      <c r="E73" s="380"/>
      <c r="F73" s="366"/>
      <c r="G73" s="84"/>
      <c r="H73" s="344" t="s">
        <v>108</v>
      </c>
      <c r="I73" s="345"/>
      <c r="J73" s="345"/>
      <c r="K73" s="345"/>
      <c r="L73" s="345"/>
      <c r="M73" s="345"/>
      <c r="N73" s="345"/>
      <c r="O73" s="346"/>
      <c r="P73" s="136"/>
      <c r="Q73" s="232" t="s">
        <v>109</v>
      </c>
      <c r="R73" s="233"/>
      <c r="S73" s="233"/>
      <c r="T73" s="233"/>
      <c r="U73" s="233"/>
      <c r="V73" s="233"/>
      <c r="W73" s="233"/>
      <c r="X73" s="233"/>
      <c r="Y73" s="84"/>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4"/>
    </row>
    <row r="74" spans="1:58" s="87" customFormat="1" ht="25.5" customHeight="1">
      <c r="A74" s="101"/>
      <c r="B74" s="350"/>
      <c r="C74" s="367"/>
      <c r="D74" s="367"/>
      <c r="E74" s="380"/>
      <c r="F74" s="102" t="s">
        <v>110</v>
      </c>
      <c r="G74" s="84"/>
      <c r="H74" s="33" t="s">
        <v>111</v>
      </c>
      <c r="I74" s="33" t="s">
        <v>112</v>
      </c>
      <c r="J74" s="33" t="s">
        <v>113</v>
      </c>
      <c r="K74" s="33" t="s">
        <v>114</v>
      </c>
      <c r="L74" s="33" t="s">
        <v>115</v>
      </c>
      <c r="M74" s="34" t="s">
        <v>116</v>
      </c>
      <c r="N74" s="33" t="s">
        <v>117</v>
      </c>
      <c r="O74" s="33" t="s">
        <v>118</v>
      </c>
      <c r="P74" s="84"/>
      <c r="Q74" s="29" t="s">
        <v>119</v>
      </c>
      <c r="R74" s="29" t="s">
        <v>120</v>
      </c>
      <c r="S74" s="29" t="s">
        <v>121</v>
      </c>
      <c r="T74" s="35" t="s">
        <v>122</v>
      </c>
      <c r="U74" s="29" t="s">
        <v>123</v>
      </c>
      <c r="V74" s="29" t="s">
        <v>124</v>
      </c>
      <c r="W74" s="29" t="s">
        <v>125</v>
      </c>
      <c r="X74" s="29" t="s">
        <v>126</v>
      </c>
      <c r="Y74" s="84"/>
      <c r="Z74" s="29" t="s">
        <v>127</v>
      </c>
      <c r="AA74" s="29" t="s">
        <v>127</v>
      </c>
      <c r="AB74" s="29" t="s">
        <v>128</v>
      </c>
      <c r="AC74" s="29" t="s">
        <v>128</v>
      </c>
      <c r="AD74" s="264" t="s">
        <v>129</v>
      </c>
      <c r="AE74" s="264" t="s">
        <v>129</v>
      </c>
      <c r="AF74" s="265" t="s">
        <v>130</v>
      </c>
      <c r="AG74" s="263" t="s">
        <v>130</v>
      </c>
      <c r="AH74" s="263" t="s">
        <v>131</v>
      </c>
      <c r="AI74" s="263" t="s">
        <v>131</v>
      </c>
      <c r="AJ74" s="263" t="s">
        <v>132</v>
      </c>
      <c r="AK74" s="263" t="s">
        <v>132</v>
      </c>
      <c r="AL74" s="263" t="s">
        <v>133</v>
      </c>
      <c r="AM74" s="263" t="s">
        <v>133</v>
      </c>
      <c r="AN74" s="263" t="s">
        <v>134</v>
      </c>
      <c r="AO74" s="263" t="s">
        <v>134</v>
      </c>
      <c r="AP74" s="263" t="s">
        <v>135</v>
      </c>
      <c r="AQ74" s="263" t="s">
        <v>135</v>
      </c>
      <c r="AR74" s="263" t="s">
        <v>136</v>
      </c>
      <c r="AS74" s="263" t="s">
        <v>136</v>
      </c>
      <c r="AT74" s="263" t="s">
        <v>137</v>
      </c>
      <c r="AU74" s="263" t="s">
        <v>137</v>
      </c>
      <c r="AV74" s="263" t="s">
        <v>138</v>
      </c>
      <c r="AW74" s="263" t="s">
        <v>138</v>
      </c>
      <c r="AX74" s="263" t="s">
        <v>139</v>
      </c>
      <c r="AY74" s="263" t="s">
        <v>139</v>
      </c>
      <c r="AZ74" s="263" t="s">
        <v>140</v>
      </c>
      <c r="BA74" s="263" t="s">
        <v>140</v>
      </c>
      <c r="BB74" s="263" t="s">
        <v>141</v>
      </c>
      <c r="BC74" s="263" t="s">
        <v>141</v>
      </c>
      <c r="BD74" s="263" t="s">
        <v>142</v>
      </c>
      <c r="BE74" s="263" t="s">
        <v>142</v>
      </c>
      <c r="BF74" s="263" t="s">
        <v>143</v>
      </c>
    </row>
    <row r="75" spans="1:58" s="87" customFormat="1" ht="25.5" customHeight="1">
      <c r="A75" s="101"/>
      <c r="B75" s="350"/>
      <c r="C75" s="367"/>
      <c r="D75" s="367"/>
      <c r="E75" s="380"/>
      <c r="F75" s="97" t="s">
        <v>110</v>
      </c>
      <c r="G75" s="84"/>
      <c r="H75" s="33" t="s">
        <v>111</v>
      </c>
      <c r="I75" s="33" t="s">
        <v>112</v>
      </c>
      <c r="J75" s="33" t="s">
        <v>113</v>
      </c>
      <c r="K75" s="33" t="s">
        <v>114</v>
      </c>
      <c r="L75" s="33" t="s">
        <v>115</v>
      </c>
      <c r="M75" s="34" t="s">
        <v>116</v>
      </c>
      <c r="N75" s="33" t="s">
        <v>117</v>
      </c>
      <c r="O75" s="33" t="s">
        <v>118</v>
      </c>
      <c r="P75" s="84"/>
      <c r="Q75" s="29" t="s">
        <v>119</v>
      </c>
      <c r="R75" s="29" t="s">
        <v>120</v>
      </c>
      <c r="S75" s="29" t="s">
        <v>121</v>
      </c>
      <c r="T75" s="35" t="s">
        <v>122</v>
      </c>
      <c r="U75" s="29" t="s">
        <v>123</v>
      </c>
      <c r="V75" s="29" t="s">
        <v>124</v>
      </c>
      <c r="W75" s="29" t="s">
        <v>125</v>
      </c>
      <c r="X75" s="29" t="s">
        <v>126</v>
      </c>
      <c r="Y75" s="84"/>
      <c r="Z75" s="29" t="s">
        <v>127</v>
      </c>
      <c r="AA75" s="29" t="s">
        <v>144</v>
      </c>
      <c r="AB75" s="29" t="s">
        <v>128</v>
      </c>
      <c r="AC75" s="29" t="s">
        <v>145</v>
      </c>
      <c r="AD75" s="29" t="s">
        <v>146</v>
      </c>
      <c r="AE75" s="29" t="s">
        <v>147</v>
      </c>
      <c r="AF75" s="29" t="s">
        <v>148</v>
      </c>
      <c r="AG75" s="29" t="s">
        <v>149</v>
      </c>
      <c r="AH75" s="29" t="s">
        <v>150</v>
      </c>
      <c r="AI75" s="29" t="s">
        <v>151</v>
      </c>
      <c r="AJ75" s="29" t="s">
        <v>152</v>
      </c>
      <c r="AK75" s="29" t="s">
        <v>153</v>
      </c>
      <c r="AL75" s="29" t="s">
        <v>154</v>
      </c>
      <c r="AM75" s="29" t="s">
        <v>155</v>
      </c>
      <c r="AN75" s="29" t="s">
        <v>156</v>
      </c>
      <c r="AO75" s="29" t="s">
        <v>157</v>
      </c>
      <c r="AP75" s="29" t="s">
        <v>158</v>
      </c>
      <c r="AQ75" s="29" t="s">
        <v>159</v>
      </c>
      <c r="AR75" s="29" t="s">
        <v>160</v>
      </c>
      <c r="AS75" s="29" t="s">
        <v>161</v>
      </c>
      <c r="AT75" s="29" t="s">
        <v>162</v>
      </c>
      <c r="AU75" s="29" t="s">
        <v>163</v>
      </c>
      <c r="AV75" s="29" t="s">
        <v>164</v>
      </c>
      <c r="AW75" s="29" t="s">
        <v>165</v>
      </c>
      <c r="AX75" s="29" t="s">
        <v>166</v>
      </c>
      <c r="AY75" s="29" t="s">
        <v>167</v>
      </c>
      <c r="AZ75" s="29" t="s">
        <v>168</v>
      </c>
      <c r="BA75" s="29" t="s">
        <v>169</v>
      </c>
      <c r="BB75" s="29" t="s">
        <v>170</v>
      </c>
      <c r="BC75" s="29" t="s">
        <v>171</v>
      </c>
      <c r="BD75" s="29" t="s">
        <v>172</v>
      </c>
      <c r="BE75" s="29" t="s">
        <v>173</v>
      </c>
      <c r="BF75" s="29" t="s">
        <v>174</v>
      </c>
    </row>
    <row r="76" spans="1:58">
      <c r="A76" s="14"/>
      <c r="B76" s="350"/>
      <c r="C76" s="367"/>
      <c r="D76" s="367"/>
      <c r="E76" s="380"/>
      <c r="F76" s="102" t="s">
        <v>175</v>
      </c>
      <c r="G76" s="84"/>
      <c r="H76" s="31" t="s">
        <v>176</v>
      </c>
      <c r="I76" s="31" t="s">
        <v>177</v>
      </c>
      <c r="J76" s="31" t="s">
        <v>178</v>
      </c>
      <c r="K76" s="31" t="s">
        <v>179</v>
      </c>
      <c r="L76" s="31" t="s">
        <v>180</v>
      </c>
      <c r="M76" s="32" t="s">
        <v>181</v>
      </c>
      <c r="N76" s="31" t="s">
        <v>182</v>
      </c>
      <c r="O76" s="31" t="s">
        <v>183</v>
      </c>
      <c r="P76" s="84"/>
      <c r="Q76" s="31" t="s">
        <v>184</v>
      </c>
      <c r="R76" s="31" t="s">
        <v>185</v>
      </c>
      <c r="S76" s="31" t="s">
        <v>186</v>
      </c>
      <c r="T76" s="36" t="s">
        <v>187</v>
      </c>
      <c r="U76" s="31" t="s">
        <v>188</v>
      </c>
      <c r="V76" s="31" t="s">
        <v>189</v>
      </c>
      <c r="W76" s="31" t="s">
        <v>190</v>
      </c>
      <c r="X76" s="31" t="s">
        <v>191</v>
      </c>
      <c r="Y76" s="84"/>
      <c r="Z76" s="31" t="s">
        <v>192</v>
      </c>
      <c r="AA76" s="31" t="s">
        <v>193</v>
      </c>
      <c r="AB76" s="31" t="s">
        <v>194</v>
      </c>
      <c r="AC76" s="31" t="s">
        <v>195</v>
      </c>
      <c r="AD76" s="31" t="s">
        <v>196</v>
      </c>
      <c r="AE76" s="31" t="s">
        <v>197</v>
      </c>
      <c r="AF76" s="31" t="s">
        <v>198</v>
      </c>
      <c r="AG76" s="31" t="s">
        <v>199</v>
      </c>
      <c r="AH76" s="31" t="s">
        <v>200</v>
      </c>
      <c r="AI76" s="31" t="s">
        <v>201</v>
      </c>
      <c r="AJ76" s="31" t="s">
        <v>202</v>
      </c>
      <c r="AK76" s="31" t="s">
        <v>203</v>
      </c>
      <c r="AL76" s="31" t="s">
        <v>204</v>
      </c>
      <c r="AM76" s="31" t="s">
        <v>205</v>
      </c>
      <c r="AN76" s="31" t="s">
        <v>206</v>
      </c>
      <c r="AO76" s="31" t="s">
        <v>207</v>
      </c>
      <c r="AP76" s="31" t="s">
        <v>208</v>
      </c>
      <c r="AQ76" s="31" t="s">
        <v>209</v>
      </c>
      <c r="AR76" s="31" t="s">
        <v>210</v>
      </c>
      <c r="AS76" s="31" t="s">
        <v>211</v>
      </c>
      <c r="AT76" s="31" t="s">
        <v>212</v>
      </c>
      <c r="AU76" s="31" t="s">
        <v>213</v>
      </c>
      <c r="AV76" s="31" t="s">
        <v>214</v>
      </c>
      <c r="AW76" s="31" t="s">
        <v>215</v>
      </c>
      <c r="AX76" s="31" t="s">
        <v>216</v>
      </c>
      <c r="AY76" s="31" t="s">
        <v>217</v>
      </c>
      <c r="AZ76" s="31" t="s">
        <v>218</v>
      </c>
      <c r="BA76" s="31" t="s">
        <v>219</v>
      </c>
      <c r="BB76" s="31" t="s">
        <v>220</v>
      </c>
      <c r="BC76" s="31" t="s">
        <v>221</v>
      </c>
      <c r="BD76" s="31" t="s">
        <v>222</v>
      </c>
      <c r="BE76" s="31" t="s">
        <v>223</v>
      </c>
      <c r="BF76" s="31" t="s">
        <v>224</v>
      </c>
    </row>
    <row r="77" spans="1:58">
      <c r="A77" s="14"/>
      <c r="B77" s="350"/>
      <c r="C77" s="367"/>
      <c r="D77" s="367"/>
      <c r="E77" s="380"/>
      <c r="F77" s="103" t="s">
        <v>278</v>
      </c>
      <c r="G77" s="84"/>
      <c r="H77" s="29" t="s">
        <v>226</v>
      </c>
      <c r="I77" s="29" t="s">
        <v>226</v>
      </c>
      <c r="J77" s="29" t="s">
        <v>227</v>
      </c>
      <c r="K77" s="29" t="s">
        <v>227</v>
      </c>
      <c r="L77" s="29" t="s">
        <v>228</v>
      </c>
      <c r="M77" s="30" t="s">
        <v>228</v>
      </c>
      <c r="N77" s="29" t="s">
        <v>229</v>
      </c>
      <c r="O77" s="29" t="s">
        <v>229</v>
      </c>
      <c r="P77" s="84"/>
      <c r="Q77" s="29" t="s">
        <v>230</v>
      </c>
      <c r="R77" s="29" t="s">
        <v>231</v>
      </c>
      <c r="S77" s="29" t="s">
        <v>231</v>
      </c>
      <c r="T77" s="35" t="s">
        <v>232</v>
      </c>
      <c r="U77" s="29" t="s">
        <v>232</v>
      </c>
      <c r="V77" s="29" t="s">
        <v>233</v>
      </c>
      <c r="W77" s="29" t="s">
        <v>233</v>
      </c>
      <c r="X77" s="29" t="s">
        <v>234</v>
      </c>
      <c r="Y77" s="84"/>
      <c r="Z77" s="29" t="s">
        <v>234</v>
      </c>
      <c r="AA77" s="29" t="s">
        <v>234</v>
      </c>
      <c r="AB77" s="29" t="s">
        <v>235</v>
      </c>
      <c r="AC77" s="29" t="s">
        <v>235</v>
      </c>
      <c r="AD77" s="29" t="s">
        <v>235</v>
      </c>
      <c r="AE77" s="29" t="s">
        <v>235</v>
      </c>
      <c r="AF77" s="29" t="s">
        <v>236</v>
      </c>
      <c r="AG77" s="29" t="s">
        <v>236</v>
      </c>
      <c r="AH77" s="29" t="s">
        <v>236</v>
      </c>
      <c r="AI77" s="29" t="s">
        <v>236</v>
      </c>
      <c r="AJ77" s="29" t="s">
        <v>237</v>
      </c>
      <c r="AK77" s="29" t="s">
        <v>237</v>
      </c>
      <c r="AL77" s="29" t="s">
        <v>237</v>
      </c>
      <c r="AM77" s="29" t="s">
        <v>237</v>
      </c>
      <c r="AN77" s="29" t="s">
        <v>238</v>
      </c>
      <c r="AO77" s="29" t="s">
        <v>238</v>
      </c>
      <c r="AP77" s="29" t="s">
        <v>238</v>
      </c>
      <c r="AQ77" s="29" t="s">
        <v>238</v>
      </c>
      <c r="AR77" s="29" t="s">
        <v>239</v>
      </c>
      <c r="AS77" s="29" t="s">
        <v>239</v>
      </c>
      <c r="AT77" s="29" t="s">
        <v>239</v>
      </c>
      <c r="AU77" s="29" t="s">
        <v>239</v>
      </c>
      <c r="AV77" s="29" t="s">
        <v>240</v>
      </c>
      <c r="AW77" s="29" t="s">
        <v>240</v>
      </c>
      <c r="AX77" s="29" t="s">
        <v>240</v>
      </c>
      <c r="AY77" s="29" t="s">
        <v>240</v>
      </c>
      <c r="AZ77" s="29" t="s">
        <v>241</v>
      </c>
      <c r="BA77" s="29" t="s">
        <v>241</v>
      </c>
      <c r="BB77" s="29" t="s">
        <v>241</v>
      </c>
      <c r="BC77" s="29" t="s">
        <v>241</v>
      </c>
      <c r="BD77" s="29" t="s">
        <v>242</v>
      </c>
      <c r="BE77" s="29" t="s">
        <v>242</v>
      </c>
      <c r="BF77" s="29" t="s">
        <v>242</v>
      </c>
    </row>
    <row r="78" spans="1:58" ht="12.75" customHeight="1">
      <c r="A78" s="14"/>
      <c r="B78" s="365" t="s">
        <v>243</v>
      </c>
      <c r="C78" s="361" t="s">
        <v>285</v>
      </c>
      <c r="D78" s="361" t="s">
        <v>269</v>
      </c>
      <c r="E78" s="108" t="s">
        <v>244</v>
      </c>
      <c r="F78" s="364"/>
      <c r="G78" s="28"/>
      <c r="H78" s="15">
        <f>IF(H$20="-","-",H$20*'3h Losses'!G51)</f>
        <v>0</v>
      </c>
      <c r="I78" s="15">
        <f>IF(I$20="-","-",I$20*'3h Losses'!H51)</f>
        <v>0</v>
      </c>
      <c r="J78" s="15">
        <f>IF(J$20="-","-",J$20*'3h Losses'!I51)</f>
        <v>0</v>
      </c>
      <c r="K78" s="15">
        <f>IF(K$20="-","-",K$20*'3h Losses'!J51)</f>
        <v>0</v>
      </c>
      <c r="L78" s="15">
        <f>IF(L$20="-","-",L$20*'3h Losses'!K51)</f>
        <v>0</v>
      </c>
      <c r="M78" s="15">
        <f>IF(M$20="-","-",M$20*'3h Losses'!L51)</f>
        <v>0</v>
      </c>
      <c r="N78" s="15">
        <f>IF(N$20="-","-",N$20*'3h Losses'!M51)</f>
        <v>0</v>
      </c>
      <c r="O78" s="15">
        <f>IF(O$20="-","-",O$20*'3h Losses'!N51)</f>
        <v>0</v>
      </c>
      <c r="P78" s="28"/>
      <c r="Q78" s="15">
        <f>IF(Q$20="-","-",Q$20*'3h Losses'!P51)</f>
        <v>0</v>
      </c>
      <c r="R78" s="15">
        <f>IF(R$20="-","-",R$20*'3h Losses'!Q51)</f>
        <v>0</v>
      </c>
      <c r="S78" s="15">
        <f>IF(S$20="-","-",S$20*'3h Losses'!R51)</f>
        <v>0</v>
      </c>
      <c r="T78" s="15">
        <f>IF(T$20="-","-",T$20*'3h Losses'!S51)</f>
        <v>0</v>
      </c>
      <c r="U78" s="15">
        <f>IF(U$20="-","-",U$20*'3h Losses'!T51)</f>
        <v>0</v>
      </c>
      <c r="V78" s="15">
        <f>IF(V$20="-","-",V$20*'3h Losses'!U51)</f>
        <v>0</v>
      </c>
      <c r="W78" s="15">
        <f>IF(W$20="-","-",W$20*'3h Losses'!V51)</f>
        <v>0</v>
      </c>
      <c r="X78" s="15">
        <f>IF(X$20="-","-",X$20*'3h Losses'!W51)</f>
        <v>0</v>
      </c>
      <c r="Y78" s="28"/>
      <c r="Z78" s="15">
        <f>IF(Z$20="-","-",Z$20*'3h Losses'!Y51)</f>
        <v>0</v>
      </c>
      <c r="AA78" s="15">
        <f>IF(AA$20="-","-",AA$20*'3h Losses'!Z51)</f>
        <v>0</v>
      </c>
      <c r="AB78" s="15">
        <f>IF(AB$20="-","-",AB$20*'3h Losses'!AA51)</f>
        <v>0</v>
      </c>
      <c r="AC78" s="15">
        <f>IF(AC$20="-","-",AC$20*'3h Losses'!AB51)</f>
        <v>0</v>
      </c>
      <c r="AD78" s="15">
        <f>IF(AD$20="-","-",AD$20*'3h Losses'!AC51)</f>
        <v>0</v>
      </c>
      <c r="AE78" s="15">
        <f>IF(AE$20="-","-",AE$20*'3h Losses'!AD51)</f>
        <v>0</v>
      </c>
      <c r="AF78" s="15">
        <f>IF(AF$20="-","-",AF$20*'3h Losses'!AE51)</f>
        <v>0</v>
      </c>
      <c r="AG78" s="15">
        <f>IF(AG$20="-","-",AG$20*'3h Losses'!AF51)</f>
        <v>0</v>
      </c>
      <c r="AH78" s="15">
        <f>IF(AH$20="-","-",AH$20*'3h Losses'!AG51)</f>
        <v>0</v>
      </c>
      <c r="AI78" s="15">
        <f>IF(AI$20="-","-",AI$20*'3h Losses'!AH51)</f>
        <v>0</v>
      </c>
      <c r="AJ78" s="15">
        <f>IF(AJ$20="-","-",AJ$20*'3h Losses'!AI51)</f>
        <v>1.0498547065009849</v>
      </c>
      <c r="AK78" s="15">
        <f>IF(AK$20="-","-",AK$20*'3h Losses'!AJ51)</f>
        <v>1.0498547065009849</v>
      </c>
      <c r="AL78" s="15">
        <f>IF(AL$20="-","-",AL$20*'3h Losses'!AK51)</f>
        <v>1.0365872005799184</v>
      </c>
      <c r="AM78" s="15" t="str">
        <f>IF(AM$20="-","-",AM$20*'3h Losses'!AL51)</f>
        <v>-</v>
      </c>
      <c r="AN78" s="15" t="str">
        <f>IF(AN$20="-","-",AN$20*'3h Losses'!AM51)</f>
        <v>-</v>
      </c>
      <c r="AO78" s="15" t="str">
        <f>IF(AO$20="-","-",AO$20*'3h Losses'!AN51)</f>
        <v>-</v>
      </c>
      <c r="AP78" s="15" t="str">
        <f>IF(AP$20="-","-",AP$20*'3h Losses'!AO51)</f>
        <v>-</v>
      </c>
      <c r="AQ78" s="15" t="str">
        <f>IF(AQ$20="-","-",AQ$20*'3h Losses'!AP51)</f>
        <v>-</v>
      </c>
      <c r="AR78" s="15" t="str">
        <f>IF(AR$20="-","-",AR$20*'3h Losses'!AQ51)</f>
        <v>-</v>
      </c>
      <c r="AS78" s="15" t="str">
        <f>IF(AS$20="-","-",AS$20*'3h Losses'!AR51)</f>
        <v>-</v>
      </c>
      <c r="AT78" s="15" t="str">
        <f>IF(AT$20="-","-",AT$20*'3h Losses'!AS51)</f>
        <v>-</v>
      </c>
      <c r="AU78" s="15" t="str">
        <f>IF(AU$20="-","-",AU$20*'3h Losses'!AT51)</f>
        <v>-</v>
      </c>
      <c r="AV78" s="15" t="str">
        <f>IF(AV$20="-","-",AV$20*'3h Losses'!AU51)</f>
        <v>-</v>
      </c>
      <c r="AW78" s="15" t="str">
        <f>IF(AW$20="-","-",AW$20*'3h Losses'!AV51)</f>
        <v>-</v>
      </c>
      <c r="AX78" s="15" t="str">
        <f>IF(AX$20="-","-",AX$20*'3h Losses'!AW51)</f>
        <v>-</v>
      </c>
      <c r="AY78" s="15" t="str">
        <f>IF(AY$20="-","-",AY$20*'3h Losses'!AX51)</f>
        <v>-</v>
      </c>
      <c r="AZ78" s="15" t="str">
        <f>IF(AZ$20="-","-",AZ$20*'3h Losses'!AY51)</f>
        <v>-</v>
      </c>
      <c r="BA78" s="15" t="str">
        <f>IF(BA$20="-","-",BA$20*'3h Losses'!AZ51)</f>
        <v>-</v>
      </c>
      <c r="BB78" s="15" t="str">
        <f>IF(BB$20="-","-",BB$20*'3h Losses'!BA51)</f>
        <v>-</v>
      </c>
      <c r="BC78" s="15" t="str">
        <f>IF(BC$20="-","-",BC$20*'3h Losses'!BB51)</f>
        <v>-</v>
      </c>
      <c r="BD78" s="15" t="str">
        <f>IF(BD$20="-","-",BD$20*'3h Losses'!BC51)</f>
        <v>-</v>
      </c>
      <c r="BE78" s="15" t="str">
        <f>IF(BE$20="-","-",BE$20*'3h Losses'!BD51)</f>
        <v>-</v>
      </c>
      <c r="BF78" s="15" t="str">
        <f>IF(BF$20="-","-",BF$20*'3h Losses'!BE51)</f>
        <v>-</v>
      </c>
    </row>
    <row r="79" spans="1:58">
      <c r="A79" s="14"/>
      <c r="B79" s="365"/>
      <c r="C79" s="362"/>
      <c r="D79" s="362"/>
      <c r="E79" s="108" t="s">
        <v>246</v>
      </c>
      <c r="F79" s="364"/>
      <c r="G79" s="28"/>
      <c r="H79" s="15">
        <f>IF(H$20="-","-",H$20*'3h Losses'!G52)</f>
        <v>0</v>
      </c>
      <c r="I79" s="15">
        <f>IF(I$20="-","-",I$20*'3h Losses'!H52)</f>
        <v>0</v>
      </c>
      <c r="J79" s="15">
        <f>IF(J$20="-","-",J$20*'3h Losses'!I52)</f>
        <v>0</v>
      </c>
      <c r="K79" s="15">
        <f>IF(K$20="-","-",K$20*'3h Losses'!J52)</f>
        <v>0</v>
      </c>
      <c r="L79" s="15">
        <f>IF(L$20="-","-",L$20*'3h Losses'!K52)</f>
        <v>0</v>
      </c>
      <c r="M79" s="15">
        <f>IF(M$20="-","-",M$20*'3h Losses'!L52)</f>
        <v>0</v>
      </c>
      <c r="N79" s="15">
        <f>IF(N$20="-","-",N$20*'3h Losses'!M52)</f>
        <v>0</v>
      </c>
      <c r="O79" s="15">
        <f>IF(O$20="-","-",O$20*'3h Losses'!N52)</f>
        <v>0</v>
      </c>
      <c r="P79" s="28"/>
      <c r="Q79" s="15">
        <f>IF(Q$20="-","-",Q$20*'3h Losses'!P52)</f>
        <v>0</v>
      </c>
      <c r="R79" s="15">
        <f>IF(R$20="-","-",R$20*'3h Losses'!Q52)</f>
        <v>0</v>
      </c>
      <c r="S79" s="15">
        <f>IF(S$20="-","-",S$20*'3h Losses'!R52)</f>
        <v>0</v>
      </c>
      <c r="T79" s="15">
        <f>IF(T$20="-","-",T$20*'3h Losses'!S52)</f>
        <v>0</v>
      </c>
      <c r="U79" s="15">
        <f>IF(U$20="-","-",U$20*'3h Losses'!T52)</f>
        <v>0</v>
      </c>
      <c r="V79" s="15">
        <f>IF(V$20="-","-",V$20*'3h Losses'!U52)</f>
        <v>0</v>
      </c>
      <c r="W79" s="15">
        <f>IF(W$20="-","-",W$20*'3h Losses'!V52)</f>
        <v>0</v>
      </c>
      <c r="X79" s="15">
        <f>IF(X$20="-","-",X$20*'3h Losses'!W52)</f>
        <v>0</v>
      </c>
      <c r="Y79" s="28"/>
      <c r="Z79" s="15">
        <f>IF(Z$20="-","-",Z$20*'3h Losses'!Y52)</f>
        <v>0</v>
      </c>
      <c r="AA79" s="15">
        <f>IF(AA$20="-","-",AA$20*'3h Losses'!Z52)</f>
        <v>0</v>
      </c>
      <c r="AB79" s="15">
        <f>IF(AB$20="-","-",AB$20*'3h Losses'!AA52)</f>
        <v>0</v>
      </c>
      <c r="AC79" s="15">
        <f>IF(AC$20="-","-",AC$20*'3h Losses'!AB52)</f>
        <v>0</v>
      </c>
      <c r="AD79" s="15">
        <f>IF(AD$20="-","-",AD$20*'3h Losses'!AC52)</f>
        <v>0</v>
      </c>
      <c r="AE79" s="15">
        <f>IF(AE$20="-","-",AE$20*'3h Losses'!AD52)</f>
        <v>0</v>
      </c>
      <c r="AF79" s="15">
        <f>IF(AF$20="-","-",AF$20*'3h Losses'!AE52)</f>
        <v>0</v>
      </c>
      <c r="AG79" s="15">
        <f>IF(AG$20="-","-",AG$20*'3h Losses'!AF52)</f>
        <v>0</v>
      </c>
      <c r="AH79" s="15">
        <f>IF(AH$20="-","-",AH$20*'3h Losses'!AG52)</f>
        <v>0</v>
      </c>
      <c r="AI79" s="15">
        <f>IF(AI$20="-","-",AI$20*'3h Losses'!AH52)</f>
        <v>0</v>
      </c>
      <c r="AJ79" s="15">
        <f>IF(AJ$20="-","-",AJ$20*'3h Losses'!AI52)</f>
        <v>1.0320352609393353</v>
      </c>
      <c r="AK79" s="15">
        <f>IF(AK$20="-","-",AK$20*'3h Losses'!AJ52)</f>
        <v>1.0320352609393353</v>
      </c>
      <c r="AL79" s="15">
        <f>IF(AL$20="-","-",AL$20*'3h Losses'!AK52)</f>
        <v>1.0190198998183986</v>
      </c>
      <c r="AM79" s="15" t="str">
        <f>IF(AM$20="-","-",AM$20*'3h Losses'!AL52)</f>
        <v>-</v>
      </c>
      <c r="AN79" s="15" t="str">
        <f>IF(AN$20="-","-",AN$20*'3h Losses'!AM52)</f>
        <v>-</v>
      </c>
      <c r="AO79" s="15" t="str">
        <f>IF(AO$20="-","-",AO$20*'3h Losses'!AN52)</f>
        <v>-</v>
      </c>
      <c r="AP79" s="15" t="str">
        <f>IF(AP$20="-","-",AP$20*'3h Losses'!AO52)</f>
        <v>-</v>
      </c>
      <c r="AQ79" s="15" t="str">
        <f>IF(AQ$20="-","-",AQ$20*'3h Losses'!AP52)</f>
        <v>-</v>
      </c>
      <c r="AR79" s="15" t="str">
        <f>IF(AR$20="-","-",AR$20*'3h Losses'!AQ52)</f>
        <v>-</v>
      </c>
      <c r="AS79" s="15" t="str">
        <f>IF(AS$20="-","-",AS$20*'3h Losses'!AR52)</f>
        <v>-</v>
      </c>
      <c r="AT79" s="15" t="str">
        <f>IF(AT$20="-","-",AT$20*'3h Losses'!AS52)</f>
        <v>-</v>
      </c>
      <c r="AU79" s="15" t="str">
        <f>IF(AU$20="-","-",AU$20*'3h Losses'!AT52)</f>
        <v>-</v>
      </c>
      <c r="AV79" s="15" t="str">
        <f>IF(AV$20="-","-",AV$20*'3h Losses'!AU52)</f>
        <v>-</v>
      </c>
      <c r="AW79" s="15" t="str">
        <f>IF(AW$20="-","-",AW$20*'3h Losses'!AV52)</f>
        <v>-</v>
      </c>
      <c r="AX79" s="15" t="str">
        <f>IF(AX$20="-","-",AX$20*'3h Losses'!AW52)</f>
        <v>-</v>
      </c>
      <c r="AY79" s="15" t="str">
        <f>IF(AY$20="-","-",AY$20*'3h Losses'!AX52)</f>
        <v>-</v>
      </c>
      <c r="AZ79" s="15" t="str">
        <f>IF(AZ$20="-","-",AZ$20*'3h Losses'!AY52)</f>
        <v>-</v>
      </c>
      <c r="BA79" s="15" t="str">
        <f>IF(BA$20="-","-",BA$20*'3h Losses'!AZ52)</f>
        <v>-</v>
      </c>
      <c r="BB79" s="15" t="str">
        <f>IF(BB$20="-","-",BB$20*'3h Losses'!BA52)</f>
        <v>-</v>
      </c>
      <c r="BC79" s="15" t="str">
        <f>IF(BC$20="-","-",BC$20*'3h Losses'!BB52)</f>
        <v>-</v>
      </c>
      <c r="BD79" s="15" t="str">
        <f>IF(BD$20="-","-",BD$20*'3h Losses'!BC52)</f>
        <v>-</v>
      </c>
      <c r="BE79" s="15" t="str">
        <f>IF(BE$20="-","-",BE$20*'3h Losses'!BD52)</f>
        <v>-</v>
      </c>
      <c r="BF79" s="15" t="str">
        <f>IF(BF$20="-","-",BF$20*'3h Losses'!BE52)</f>
        <v>-</v>
      </c>
    </row>
    <row r="80" spans="1:58">
      <c r="A80" s="14"/>
      <c r="B80" s="365"/>
      <c r="C80" s="362"/>
      <c r="D80" s="362"/>
      <c r="E80" s="108" t="s">
        <v>247</v>
      </c>
      <c r="F80" s="364"/>
      <c r="G80" s="28"/>
      <c r="H80" s="15">
        <f>IF(H$20="-","-",H$20*'3h Losses'!G53)</f>
        <v>0</v>
      </c>
      <c r="I80" s="15">
        <f>IF(I$20="-","-",I$20*'3h Losses'!H53)</f>
        <v>0</v>
      </c>
      <c r="J80" s="15">
        <f>IF(J$20="-","-",J$20*'3h Losses'!I53)</f>
        <v>0</v>
      </c>
      <c r="K80" s="15">
        <f>IF(K$20="-","-",K$20*'3h Losses'!J53)</f>
        <v>0</v>
      </c>
      <c r="L80" s="15">
        <f>IF(L$20="-","-",L$20*'3h Losses'!K53)</f>
        <v>0</v>
      </c>
      <c r="M80" s="15">
        <f>IF(M$20="-","-",M$20*'3h Losses'!L53)</f>
        <v>0</v>
      </c>
      <c r="N80" s="15">
        <f>IF(N$20="-","-",N$20*'3h Losses'!M53)</f>
        <v>0</v>
      </c>
      <c r="O80" s="15">
        <f>IF(O$20="-","-",O$20*'3h Losses'!N53)</f>
        <v>0</v>
      </c>
      <c r="P80" s="28"/>
      <c r="Q80" s="15">
        <f>IF(Q$20="-","-",Q$20*'3h Losses'!P53)</f>
        <v>0</v>
      </c>
      <c r="R80" s="15">
        <f>IF(R$20="-","-",R$20*'3h Losses'!Q53)</f>
        <v>0</v>
      </c>
      <c r="S80" s="15">
        <f>IF(S$20="-","-",S$20*'3h Losses'!R53)</f>
        <v>0</v>
      </c>
      <c r="T80" s="15">
        <f>IF(T$20="-","-",T$20*'3h Losses'!S53)</f>
        <v>0</v>
      </c>
      <c r="U80" s="15">
        <f>IF(U$20="-","-",U$20*'3h Losses'!T53)</f>
        <v>0</v>
      </c>
      <c r="V80" s="15">
        <f>IF(V$20="-","-",V$20*'3h Losses'!U53)</f>
        <v>0</v>
      </c>
      <c r="W80" s="15">
        <f>IF(W$20="-","-",W$20*'3h Losses'!V53)</f>
        <v>0</v>
      </c>
      <c r="X80" s="15">
        <f>IF(X$20="-","-",X$20*'3h Losses'!W53)</f>
        <v>0</v>
      </c>
      <c r="Y80" s="28"/>
      <c r="Z80" s="15">
        <f>IF(Z$20="-","-",Z$20*'3h Losses'!Y53)</f>
        <v>0</v>
      </c>
      <c r="AA80" s="15">
        <f>IF(AA$20="-","-",AA$20*'3h Losses'!Z53)</f>
        <v>0</v>
      </c>
      <c r="AB80" s="15">
        <f>IF(AB$20="-","-",AB$20*'3h Losses'!AA53)</f>
        <v>0</v>
      </c>
      <c r="AC80" s="15">
        <f>IF(AC$20="-","-",AC$20*'3h Losses'!AB53)</f>
        <v>0</v>
      </c>
      <c r="AD80" s="15">
        <f>IF(AD$20="-","-",AD$20*'3h Losses'!AC53)</f>
        <v>0</v>
      </c>
      <c r="AE80" s="15">
        <f>IF(AE$20="-","-",AE$20*'3h Losses'!AD53)</f>
        <v>0</v>
      </c>
      <c r="AF80" s="15">
        <f>IF(AF$20="-","-",AF$20*'3h Losses'!AE53)</f>
        <v>0</v>
      </c>
      <c r="AG80" s="15">
        <f>IF(AG$20="-","-",AG$20*'3h Losses'!AF53)</f>
        <v>0</v>
      </c>
      <c r="AH80" s="15">
        <f>IF(AH$20="-","-",AH$20*'3h Losses'!AG53)</f>
        <v>0</v>
      </c>
      <c r="AI80" s="15">
        <f>IF(AI$20="-","-",AI$20*'3h Losses'!AH53)</f>
        <v>0</v>
      </c>
      <c r="AJ80" s="15">
        <f>IF(AJ$20="-","-",AJ$20*'3h Losses'!AI53)</f>
        <v>1.0589556608345245</v>
      </c>
      <c r="AK80" s="15">
        <f>IF(AK$20="-","-",AK$20*'3h Losses'!AJ53)</f>
        <v>1.0589556608345245</v>
      </c>
      <c r="AL80" s="15">
        <f>IF(AL$20="-","-",AL$20*'3h Losses'!AK53)</f>
        <v>1.045778512234018</v>
      </c>
      <c r="AM80" s="15" t="str">
        <f>IF(AM$20="-","-",AM$20*'3h Losses'!AL53)</f>
        <v>-</v>
      </c>
      <c r="AN80" s="15" t="str">
        <f>IF(AN$20="-","-",AN$20*'3h Losses'!AM53)</f>
        <v>-</v>
      </c>
      <c r="AO80" s="15" t="str">
        <f>IF(AO$20="-","-",AO$20*'3h Losses'!AN53)</f>
        <v>-</v>
      </c>
      <c r="AP80" s="15" t="str">
        <f>IF(AP$20="-","-",AP$20*'3h Losses'!AO53)</f>
        <v>-</v>
      </c>
      <c r="AQ80" s="15" t="str">
        <f>IF(AQ$20="-","-",AQ$20*'3h Losses'!AP53)</f>
        <v>-</v>
      </c>
      <c r="AR80" s="15" t="str">
        <f>IF(AR$20="-","-",AR$20*'3h Losses'!AQ53)</f>
        <v>-</v>
      </c>
      <c r="AS80" s="15" t="str">
        <f>IF(AS$20="-","-",AS$20*'3h Losses'!AR53)</f>
        <v>-</v>
      </c>
      <c r="AT80" s="15" t="str">
        <f>IF(AT$20="-","-",AT$20*'3h Losses'!AS53)</f>
        <v>-</v>
      </c>
      <c r="AU80" s="15" t="str">
        <f>IF(AU$20="-","-",AU$20*'3h Losses'!AT53)</f>
        <v>-</v>
      </c>
      <c r="AV80" s="15" t="str">
        <f>IF(AV$20="-","-",AV$20*'3h Losses'!AU53)</f>
        <v>-</v>
      </c>
      <c r="AW80" s="15" t="str">
        <f>IF(AW$20="-","-",AW$20*'3h Losses'!AV53)</f>
        <v>-</v>
      </c>
      <c r="AX80" s="15" t="str">
        <f>IF(AX$20="-","-",AX$20*'3h Losses'!AW53)</f>
        <v>-</v>
      </c>
      <c r="AY80" s="15" t="str">
        <f>IF(AY$20="-","-",AY$20*'3h Losses'!AX53)</f>
        <v>-</v>
      </c>
      <c r="AZ80" s="15" t="str">
        <f>IF(AZ$20="-","-",AZ$20*'3h Losses'!AY53)</f>
        <v>-</v>
      </c>
      <c r="BA80" s="15" t="str">
        <f>IF(BA$20="-","-",BA$20*'3h Losses'!AZ53)</f>
        <v>-</v>
      </c>
      <c r="BB80" s="15" t="str">
        <f>IF(BB$20="-","-",BB$20*'3h Losses'!BA53)</f>
        <v>-</v>
      </c>
      <c r="BC80" s="15" t="str">
        <f>IF(BC$20="-","-",BC$20*'3h Losses'!BB53)</f>
        <v>-</v>
      </c>
      <c r="BD80" s="15" t="str">
        <f>IF(BD$20="-","-",BD$20*'3h Losses'!BC53)</f>
        <v>-</v>
      </c>
      <c r="BE80" s="15" t="str">
        <f>IF(BE$20="-","-",BE$20*'3h Losses'!BD53)</f>
        <v>-</v>
      </c>
      <c r="BF80" s="15" t="str">
        <f>IF(BF$20="-","-",BF$20*'3h Losses'!BE53)</f>
        <v>-</v>
      </c>
    </row>
    <row r="81" spans="1:58">
      <c r="A81" s="14"/>
      <c r="B81" s="365"/>
      <c r="C81" s="362"/>
      <c r="D81" s="362"/>
      <c r="E81" s="108" t="s">
        <v>248</v>
      </c>
      <c r="F81" s="364"/>
      <c r="G81" s="28"/>
      <c r="H81" s="15">
        <f>IF(H$20="-","-",H$20*'3h Losses'!G54)</f>
        <v>0</v>
      </c>
      <c r="I81" s="15">
        <f>IF(I$20="-","-",I$20*'3h Losses'!H54)</f>
        <v>0</v>
      </c>
      <c r="J81" s="15">
        <f>IF(J$20="-","-",J$20*'3h Losses'!I54)</f>
        <v>0</v>
      </c>
      <c r="K81" s="15">
        <f>IF(K$20="-","-",K$20*'3h Losses'!J54)</f>
        <v>0</v>
      </c>
      <c r="L81" s="15">
        <f>IF(L$20="-","-",L$20*'3h Losses'!K54)</f>
        <v>0</v>
      </c>
      <c r="M81" s="15">
        <f>IF(M$20="-","-",M$20*'3h Losses'!L54)</f>
        <v>0</v>
      </c>
      <c r="N81" s="15">
        <f>IF(N$20="-","-",N$20*'3h Losses'!M54)</f>
        <v>0</v>
      </c>
      <c r="O81" s="15">
        <f>IF(O$20="-","-",O$20*'3h Losses'!N54)</f>
        <v>0</v>
      </c>
      <c r="P81" s="28"/>
      <c r="Q81" s="15">
        <f>IF(Q$20="-","-",Q$20*'3h Losses'!P54)</f>
        <v>0</v>
      </c>
      <c r="R81" s="15">
        <f>IF(R$20="-","-",R$20*'3h Losses'!Q54)</f>
        <v>0</v>
      </c>
      <c r="S81" s="15">
        <f>IF(S$20="-","-",S$20*'3h Losses'!R54)</f>
        <v>0</v>
      </c>
      <c r="T81" s="15">
        <f>IF(T$20="-","-",T$20*'3h Losses'!S54)</f>
        <v>0</v>
      </c>
      <c r="U81" s="15">
        <f>IF(U$20="-","-",U$20*'3h Losses'!T54)</f>
        <v>0</v>
      </c>
      <c r="V81" s="15">
        <f>IF(V$20="-","-",V$20*'3h Losses'!U54)</f>
        <v>0</v>
      </c>
      <c r="W81" s="15">
        <f>IF(W$20="-","-",W$20*'3h Losses'!V54)</f>
        <v>0</v>
      </c>
      <c r="X81" s="15">
        <f>IF(X$20="-","-",X$20*'3h Losses'!W54)</f>
        <v>0</v>
      </c>
      <c r="Y81" s="28"/>
      <c r="Z81" s="15">
        <f>IF(Z$20="-","-",Z$20*'3h Losses'!Y54)</f>
        <v>0</v>
      </c>
      <c r="AA81" s="15">
        <f>IF(AA$20="-","-",AA$20*'3h Losses'!Z54)</f>
        <v>0</v>
      </c>
      <c r="AB81" s="15">
        <f>IF(AB$20="-","-",AB$20*'3h Losses'!AA54)</f>
        <v>0</v>
      </c>
      <c r="AC81" s="15">
        <f>IF(AC$20="-","-",AC$20*'3h Losses'!AB54)</f>
        <v>0</v>
      </c>
      <c r="AD81" s="15">
        <f>IF(AD$20="-","-",AD$20*'3h Losses'!AC54)</f>
        <v>0</v>
      </c>
      <c r="AE81" s="15">
        <f>IF(AE$20="-","-",AE$20*'3h Losses'!AD54)</f>
        <v>0</v>
      </c>
      <c r="AF81" s="15">
        <f>IF(AF$20="-","-",AF$20*'3h Losses'!AE54)</f>
        <v>0</v>
      </c>
      <c r="AG81" s="15">
        <f>IF(AG$20="-","-",AG$20*'3h Losses'!AF54)</f>
        <v>0</v>
      </c>
      <c r="AH81" s="15">
        <f>IF(AH$20="-","-",AH$20*'3h Losses'!AG54)</f>
        <v>0</v>
      </c>
      <c r="AI81" s="15">
        <f>IF(AI$20="-","-",AI$20*'3h Losses'!AH54)</f>
        <v>0</v>
      </c>
      <c r="AJ81" s="15">
        <f>IF(AJ$20="-","-",AJ$20*'3h Losses'!AI54)</f>
        <v>1.0651110075944339</v>
      </c>
      <c r="AK81" s="15">
        <f>IF(AK$20="-","-",AK$20*'3h Losses'!AJ54)</f>
        <v>1.0651110075944339</v>
      </c>
      <c r="AL81" s="15">
        <f>IF(AL$20="-","-",AL$20*'3h Losses'!AK54)</f>
        <v>1.0519886244953058</v>
      </c>
      <c r="AM81" s="15" t="str">
        <f>IF(AM$20="-","-",AM$20*'3h Losses'!AL54)</f>
        <v>-</v>
      </c>
      <c r="AN81" s="15" t="str">
        <f>IF(AN$20="-","-",AN$20*'3h Losses'!AM54)</f>
        <v>-</v>
      </c>
      <c r="AO81" s="15" t="str">
        <f>IF(AO$20="-","-",AO$20*'3h Losses'!AN54)</f>
        <v>-</v>
      </c>
      <c r="AP81" s="15" t="str">
        <f>IF(AP$20="-","-",AP$20*'3h Losses'!AO54)</f>
        <v>-</v>
      </c>
      <c r="AQ81" s="15" t="str">
        <f>IF(AQ$20="-","-",AQ$20*'3h Losses'!AP54)</f>
        <v>-</v>
      </c>
      <c r="AR81" s="15" t="str">
        <f>IF(AR$20="-","-",AR$20*'3h Losses'!AQ54)</f>
        <v>-</v>
      </c>
      <c r="AS81" s="15" t="str">
        <f>IF(AS$20="-","-",AS$20*'3h Losses'!AR54)</f>
        <v>-</v>
      </c>
      <c r="AT81" s="15" t="str">
        <f>IF(AT$20="-","-",AT$20*'3h Losses'!AS54)</f>
        <v>-</v>
      </c>
      <c r="AU81" s="15" t="str">
        <f>IF(AU$20="-","-",AU$20*'3h Losses'!AT54)</f>
        <v>-</v>
      </c>
      <c r="AV81" s="15" t="str">
        <f>IF(AV$20="-","-",AV$20*'3h Losses'!AU54)</f>
        <v>-</v>
      </c>
      <c r="AW81" s="15" t="str">
        <f>IF(AW$20="-","-",AW$20*'3h Losses'!AV54)</f>
        <v>-</v>
      </c>
      <c r="AX81" s="15" t="str">
        <f>IF(AX$20="-","-",AX$20*'3h Losses'!AW54)</f>
        <v>-</v>
      </c>
      <c r="AY81" s="15" t="str">
        <f>IF(AY$20="-","-",AY$20*'3h Losses'!AX54)</f>
        <v>-</v>
      </c>
      <c r="AZ81" s="15" t="str">
        <f>IF(AZ$20="-","-",AZ$20*'3h Losses'!AY54)</f>
        <v>-</v>
      </c>
      <c r="BA81" s="15" t="str">
        <f>IF(BA$20="-","-",BA$20*'3h Losses'!AZ54)</f>
        <v>-</v>
      </c>
      <c r="BB81" s="15" t="str">
        <f>IF(BB$20="-","-",BB$20*'3h Losses'!BA54)</f>
        <v>-</v>
      </c>
      <c r="BC81" s="15" t="str">
        <f>IF(BC$20="-","-",BC$20*'3h Losses'!BB54)</f>
        <v>-</v>
      </c>
      <c r="BD81" s="15" t="str">
        <f>IF(BD$20="-","-",BD$20*'3h Losses'!BC54)</f>
        <v>-</v>
      </c>
      <c r="BE81" s="15" t="str">
        <f>IF(BE$20="-","-",BE$20*'3h Losses'!BD54)</f>
        <v>-</v>
      </c>
      <c r="BF81" s="15" t="str">
        <f>IF(BF$20="-","-",BF$20*'3h Losses'!BE54)</f>
        <v>-</v>
      </c>
    </row>
    <row r="82" spans="1:58">
      <c r="A82" s="14"/>
      <c r="B82" s="365"/>
      <c r="C82" s="362"/>
      <c r="D82" s="362"/>
      <c r="E82" s="108" t="s">
        <v>249</v>
      </c>
      <c r="F82" s="364"/>
      <c r="G82" s="28"/>
      <c r="H82" s="15">
        <f>IF(H$20="-","-",H$20*'3h Losses'!G55)</f>
        <v>0</v>
      </c>
      <c r="I82" s="15">
        <f>IF(I$20="-","-",I$20*'3h Losses'!H55)</f>
        <v>0</v>
      </c>
      <c r="J82" s="15">
        <f>IF(J$20="-","-",J$20*'3h Losses'!I55)</f>
        <v>0</v>
      </c>
      <c r="K82" s="15">
        <f>IF(K$20="-","-",K$20*'3h Losses'!J55)</f>
        <v>0</v>
      </c>
      <c r="L82" s="15">
        <f>IF(L$20="-","-",L$20*'3h Losses'!K55)</f>
        <v>0</v>
      </c>
      <c r="M82" s="15">
        <f>IF(M$20="-","-",M$20*'3h Losses'!L55)</f>
        <v>0</v>
      </c>
      <c r="N82" s="15">
        <f>IF(N$20="-","-",N$20*'3h Losses'!M55)</f>
        <v>0</v>
      </c>
      <c r="O82" s="15">
        <f>IF(O$20="-","-",O$20*'3h Losses'!N55)</f>
        <v>0</v>
      </c>
      <c r="P82" s="28"/>
      <c r="Q82" s="15">
        <f>IF(Q$20="-","-",Q$20*'3h Losses'!P55)</f>
        <v>0</v>
      </c>
      <c r="R82" s="15">
        <f>IF(R$20="-","-",R$20*'3h Losses'!Q55)</f>
        <v>0</v>
      </c>
      <c r="S82" s="15">
        <f>IF(S$20="-","-",S$20*'3h Losses'!R55)</f>
        <v>0</v>
      </c>
      <c r="T82" s="15">
        <f>IF(T$20="-","-",T$20*'3h Losses'!S55)</f>
        <v>0</v>
      </c>
      <c r="U82" s="15">
        <f>IF(U$20="-","-",U$20*'3h Losses'!T55)</f>
        <v>0</v>
      </c>
      <c r="V82" s="15">
        <f>IF(V$20="-","-",V$20*'3h Losses'!U55)</f>
        <v>0</v>
      </c>
      <c r="W82" s="15">
        <f>IF(W$20="-","-",W$20*'3h Losses'!V55)</f>
        <v>0</v>
      </c>
      <c r="X82" s="15">
        <f>IF(X$20="-","-",X$20*'3h Losses'!W55)</f>
        <v>0</v>
      </c>
      <c r="Y82" s="28"/>
      <c r="Z82" s="15">
        <f>IF(Z$20="-","-",Z$20*'3h Losses'!Y55)</f>
        <v>0</v>
      </c>
      <c r="AA82" s="15">
        <f>IF(AA$20="-","-",AA$20*'3h Losses'!Z55)</f>
        <v>0</v>
      </c>
      <c r="AB82" s="15">
        <f>IF(AB$20="-","-",AB$20*'3h Losses'!AA55)</f>
        <v>0</v>
      </c>
      <c r="AC82" s="15">
        <f>IF(AC$20="-","-",AC$20*'3h Losses'!AB55)</f>
        <v>0</v>
      </c>
      <c r="AD82" s="15">
        <f>IF(AD$20="-","-",AD$20*'3h Losses'!AC55)</f>
        <v>0</v>
      </c>
      <c r="AE82" s="15">
        <f>IF(AE$20="-","-",AE$20*'3h Losses'!AD55)</f>
        <v>0</v>
      </c>
      <c r="AF82" s="15">
        <f>IF(AF$20="-","-",AF$20*'3h Losses'!AE55)</f>
        <v>0</v>
      </c>
      <c r="AG82" s="15">
        <f>IF(AG$20="-","-",AG$20*'3h Losses'!AF55)</f>
        <v>0</v>
      </c>
      <c r="AH82" s="15">
        <f>IF(AH$20="-","-",AH$20*'3h Losses'!AG55)</f>
        <v>0</v>
      </c>
      <c r="AI82" s="15">
        <f>IF(AI$20="-","-",AI$20*'3h Losses'!AH55)</f>
        <v>0</v>
      </c>
      <c r="AJ82" s="15">
        <f>IF(AJ$20="-","-",AJ$20*'3h Losses'!AI55)</f>
        <v>1.0400629854779322</v>
      </c>
      <c r="AK82" s="15">
        <f>IF(AK$20="-","-",AK$20*'3h Losses'!AJ55)</f>
        <v>1.0400629854779322</v>
      </c>
      <c r="AL82" s="15">
        <f>IF(AL$20="-","-",AL$20*'3h Losses'!AK55)</f>
        <v>1.0271665279686624</v>
      </c>
      <c r="AM82" s="15" t="str">
        <f>IF(AM$20="-","-",AM$20*'3h Losses'!AL55)</f>
        <v>-</v>
      </c>
      <c r="AN82" s="15" t="str">
        <f>IF(AN$20="-","-",AN$20*'3h Losses'!AM55)</f>
        <v>-</v>
      </c>
      <c r="AO82" s="15" t="str">
        <f>IF(AO$20="-","-",AO$20*'3h Losses'!AN55)</f>
        <v>-</v>
      </c>
      <c r="AP82" s="15" t="str">
        <f>IF(AP$20="-","-",AP$20*'3h Losses'!AO55)</f>
        <v>-</v>
      </c>
      <c r="AQ82" s="15" t="str">
        <f>IF(AQ$20="-","-",AQ$20*'3h Losses'!AP55)</f>
        <v>-</v>
      </c>
      <c r="AR82" s="15" t="str">
        <f>IF(AR$20="-","-",AR$20*'3h Losses'!AQ55)</f>
        <v>-</v>
      </c>
      <c r="AS82" s="15" t="str">
        <f>IF(AS$20="-","-",AS$20*'3h Losses'!AR55)</f>
        <v>-</v>
      </c>
      <c r="AT82" s="15" t="str">
        <f>IF(AT$20="-","-",AT$20*'3h Losses'!AS55)</f>
        <v>-</v>
      </c>
      <c r="AU82" s="15" t="str">
        <f>IF(AU$20="-","-",AU$20*'3h Losses'!AT55)</f>
        <v>-</v>
      </c>
      <c r="AV82" s="15" t="str">
        <f>IF(AV$20="-","-",AV$20*'3h Losses'!AU55)</f>
        <v>-</v>
      </c>
      <c r="AW82" s="15" t="str">
        <f>IF(AW$20="-","-",AW$20*'3h Losses'!AV55)</f>
        <v>-</v>
      </c>
      <c r="AX82" s="15" t="str">
        <f>IF(AX$20="-","-",AX$20*'3h Losses'!AW55)</f>
        <v>-</v>
      </c>
      <c r="AY82" s="15" t="str">
        <f>IF(AY$20="-","-",AY$20*'3h Losses'!AX55)</f>
        <v>-</v>
      </c>
      <c r="AZ82" s="15" t="str">
        <f>IF(AZ$20="-","-",AZ$20*'3h Losses'!AY55)</f>
        <v>-</v>
      </c>
      <c r="BA82" s="15" t="str">
        <f>IF(BA$20="-","-",BA$20*'3h Losses'!AZ55)</f>
        <v>-</v>
      </c>
      <c r="BB82" s="15" t="str">
        <f>IF(BB$20="-","-",BB$20*'3h Losses'!BA55)</f>
        <v>-</v>
      </c>
      <c r="BC82" s="15" t="str">
        <f>IF(BC$20="-","-",BC$20*'3h Losses'!BB55)</f>
        <v>-</v>
      </c>
      <c r="BD82" s="15" t="str">
        <f>IF(BD$20="-","-",BD$20*'3h Losses'!BC55)</f>
        <v>-</v>
      </c>
      <c r="BE82" s="15" t="str">
        <f>IF(BE$20="-","-",BE$20*'3h Losses'!BD55)</f>
        <v>-</v>
      </c>
      <c r="BF82" s="15" t="str">
        <f>IF(BF$20="-","-",BF$20*'3h Losses'!BE55)</f>
        <v>-</v>
      </c>
    </row>
    <row r="83" spans="1:58">
      <c r="A83" s="14"/>
      <c r="B83" s="365"/>
      <c r="C83" s="362"/>
      <c r="D83" s="362"/>
      <c r="E83" s="108" t="s">
        <v>250</v>
      </c>
      <c r="F83" s="364"/>
      <c r="G83" s="28"/>
      <c r="H83" s="15">
        <f>IF(H$20="-","-",H$20*'3h Losses'!G56)</f>
        <v>0</v>
      </c>
      <c r="I83" s="15">
        <f>IF(I$20="-","-",I$20*'3h Losses'!H56)</f>
        <v>0</v>
      </c>
      <c r="J83" s="15">
        <f>IF(J$20="-","-",J$20*'3h Losses'!I56)</f>
        <v>0</v>
      </c>
      <c r="K83" s="15">
        <f>IF(K$20="-","-",K$20*'3h Losses'!J56)</f>
        <v>0</v>
      </c>
      <c r="L83" s="15">
        <f>IF(L$20="-","-",L$20*'3h Losses'!K56)</f>
        <v>0</v>
      </c>
      <c r="M83" s="15">
        <f>IF(M$20="-","-",M$20*'3h Losses'!L56)</f>
        <v>0</v>
      </c>
      <c r="N83" s="15">
        <f>IF(N$20="-","-",N$20*'3h Losses'!M56)</f>
        <v>0</v>
      </c>
      <c r="O83" s="15">
        <f>IF(O$20="-","-",O$20*'3h Losses'!N56)</f>
        <v>0</v>
      </c>
      <c r="P83" s="28"/>
      <c r="Q83" s="15">
        <f>IF(Q$20="-","-",Q$20*'3h Losses'!P56)</f>
        <v>0</v>
      </c>
      <c r="R83" s="15">
        <f>IF(R$20="-","-",R$20*'3h Losses'!Q56)</f>
        <v>0</v>
      </c>
      <c r="S83" s="15">
        <f>IF(S$20="-","-",S$20*'3h Losses'!R56)</f>
        <v>0</v>
      </c>
      <c r="T83" s="15">
        <f>IF(T$20="-","-",T$20*'3h Losses'!S56)</f>
        <v>0</v>
      </c>
      <c r="U83" s="15">
        <f>IF(U$20="-","-",U$20*'3h Losses'!T56)</f>
        <v>0</v>
      </c>
      <c r="V83" s="15">
        <f>IF(V$20="-","-",V$20*'3h Losses'!U56)</f>
        <v>0</v>
      </c>
      <c r="W83" s="15">
        <f>IF(W$20="-","-",W$20*'3h Losses'!V56)</f>
        <v>0</v>
      </c>
      <c r="X83" s="15">
        <f>IF(X$20="-","-",X$20*'3h Losses'!W56)</f>
        <v>0</v>
      </c>
      <c r="Y83" s="28"/>
      <c r="Z83" s="15">
        <f>IF(Z$20="-","-",Z$20*'3h Losses'!Y56)</f>
        <v>0</v>
      </c>
      <c r="AA83" s="15">
        <f>IF(AA$20="-","-",AA$20*'3h Losses'!Z56)</f>
        <v>0</v>
      </c>
      <c r="AB83" s="15">
        <f>IF(AB$20="-","-",AB$20*'3h Losses'!AA56)</f>
        <v>0</v>
      </c>
      <c r="AC83" s="15">
        <f>IF(AC$20="-","-",AC$20*'3h Losses'!AB56)</f>
        <v>0</v>
      </c>
      <c r="AD83" s="15">
        <f>IF(AD$20="-","-",AD$20*'3h Losses'!AC56)</f>
        <v>0</v>
      </c>
      <c r="AE83" s="15">
        <f>IF(AE$20="-","-",AE$20*'3h Losses'!AD56)</f>
        <v>0</v>
      </c>
      <c r="AF83" s="15">
        <f>IF(AF$20="-","-",AF$20*'3h Losses'!AE56)</f>
        <v>0</v>
      </c>
      <c r="AG83" s="15">
        <f>IF(AG$20="-","-",AG$20*'3h Losses'!AF56)</f>
        <v>0</v>
      </c>
      <c r="AH83" s="15">
        <f>IF(AH$20="-","-",AH$20*'3h Losses'!AG56)</f>
        <v>0</v>
      </c>
      <c r="AI83" s="15">
        <f>IF(AI$20="-","-",AI$20*'3h Losses'!AH56)</f>
        <v>0</v>
      </c>
      <c r="AJ83" s="15">
        <f>IF(AJ$20="-","-",AJ$20*'3h Losses'!AI56)</f>
        <v>1.0202282062052139</v>
      </c>
      <c r="AK83" s="15">
        <f>IF(AK$20="-","-",AK$20*'3h Losses'!AJ56)</f>
        <v>1.0202282062052139</v>
      </c>
      <c r="AL83" s="15">
        <f>IF(AL$20="-","-",AL$20*'3h Losses'!AK56)</f>
        <v>1.0062479534940216</v>
      </c>
      <c r="AM83" s="15" t="str">
        <f>IF(AM$20="-","-",AM$20*'3h Losses'!AL56)</f>
        <v>-</v>
      </c>
      <c r="AN83" s="15" t="str">
        <f>IF(AN$20="-","-",AN$20*'3h Losses'!AM56)</f>
        <v>-</v>
      </c>
      <c r="AO83" s="15" t="str">
        <f>IF(AO$20="-","-",AO$20*'3h Losses'!AN56)</f>
        <v>-</v>
      </c>
      <c r="AP83" s="15" t="str">
        <f>IF(AP$20="-","-",AP$20*'3h Losses'!AO56)</f>
        <v>-</v>
      </c>
      <c r="AQ83" s="15" t="str">
        <f>IF(AQ$20="-","-",AQ$20*'3h Losses'!AP56)</f>
        <v>-</v>
      </c>
      <c r="AR83" s="15" t="str">
        <f>IF(AR$20="-","-",AR$20*'3h Losses'!AQ56)</f>
        <v>-</v>
      </c>
      <c r="AS83" s="15" t="str">
        <f>IF(AS$20="-","-",AS$20*'3h Losses'!AR56)</f>
        <v>-</v>
      </c>
      <c r="AT83" s="15" t="str">
        <f>IF(AT$20="-","-",AT$20*'3h Losses'!AS56)</f>
        <v>-</v>
      </c>
      <c r="AU83" s="15" t="str">
        <f>IF(AU$20="-","-",AU$20*'3h Losses'!AT56)</f>
        <v>-</v>
      </c>
      <c r="AV83" s="15" t="str">
        <f>IF(AV$20="-","-",AV$20*'3h Losses'!AU56)</f>
        <v>-</v>
      </c>
      <c r="AW83" s="15" t="str">
        <f>IF(AW$20="-","-",AW$20*'3h Losses'!AV56)</f>
        <v>-</v>
      </c>
      <c r="AX83" s="15" t="str">
        <f>IF(AX$20="-","-",AX$20*'3h Losses'!AW56)</f>
        <v>-</v>
      </c>
      <c r="AY83" s="15" t="str">
        <f>IF(AY$20="-","-",AY$20*'3h Losses'!AX56)</f>
        <v>-</v>
      </c>
      <c r="AZ83" s="15" t="str">
        <f>IF(AZ$20="-","-",AZ$20*'3h Losses'!AY56)</f>
        <v>-</v>
      </c>
      <c r="BA83" s="15" t="str">
        <f>IF(BA$20="-","-",BA$20*'3h Losses'!AZ56)</f>
        <v>-</v>
      </c>
      <c r="BB83" s="15" t="str">
        <f>IF(BB$20="-","-",BB$20*'3h Losses'!BA56)</f>
        <v>-</v>
      </c>
      <c r="BC83" s="15" t="str">
        <f>IF(BC$20="-","-",BC$20*'3h Losses'!BB56)</f>
        <v>-</v>
      </c>
      <c r="BD83" s="15" t="str">
        <f>IF(BD$20="-","-",BD$20*'3h Losses'!BC56)</f>
        <v>-</v>
      </c>
      <c r="BE83" s="15" t="str">
        <f>IF(BE$20="-","-",BE$20*'3h Losses'!BD56)</f>
        <v>-</v>
      </c>
      <c r="BF83" s="15" t="str">
        <f>IF(BF$20="-","-",BF$20*'3h Losses'!BE56)</f>
        <v>-</v>
      </c>
    </row>
    <row r="84" spans="1:58">
      <c r="A84" s="14"/>
      <c r="B84" s="365"/>
      <c r="C84" s="362"/>
      <c r="D84" s="362"/>
      <c r="E84" s="108" t="s">
        <v>251</v>
      </c>
      <c r="F84" s="364"/>
      <c r="G84" s="28"/>
      <c r="H84" s="15">
        <f>IF(H$20="-","-",H$20*'3h Losses'!G57)</f>
        <v>0</v>
      </c>
      <c r="I84" s="15">
        <f>IF(I$20="-","-",I$20*'3h Losses'!H57)</f>
        <v>0</v>
      </c>
      <c r="J84" s="15">
        <f>IF(J$20="-","-",J$20*'3h Losses'!I57)</f>
        <v>0</v>
      </c>
      <c r="K84" s="15">
        <f>IF(K$20="-","-",K$20*'3h Losses'!J57)</f>
        <v>0</v>
      </c>
      <c r="L84" s="15">
        <f>IF(L$20="-","-",L$20*'3h Losses'!K57)</f>
        <v>0</v>
      </c>
      <c r="M84" s="15">
        <f>IF(M$20="-","-",M$20*'3h Losses'!L57)</f>
        <v>0</v>
      </c>
      <c r="N84" s="15">
        <f>IF(N$20="-","-",N$20*'3h Losses'!M57)</f>
        <v>0</v>
      </c>
      <c r="O84" s="15">
        <f>IF(O$20="-","-",O$20*'3h Losses'!N57)</f>
        <v>0</v>
      </c>
      <c r="P84" s="28"/>
      <c r="Q84" s="15">
        <f>IF(Q$20="-","-",Q$20*'3h Losses'!P57)</f>
        <v>0</v>
      </c>
      <c r="R84" s="15">
        <f>IF(R$20="-","-",R$20*'3h Losses'!Q57)</f>
        <v>0</v>
      </c>
      <c r="S84" s="15">
        <f>IF(S$20="-","-",S$20*'3h Losses'!R57)</f>
        <v>0</v>
      </c>
      <c r="T84" s="15">
        <f>IF(T$20="-","-",T$20*'3h Losses'!S57)</f>
        <v>0</v>
      </c>
      <c r="U84" s="15">
        <f>IF(U$20="-","-",U$20*'3h Losses'!T57)</f>
        <v>0</v>
      </c>
      <c r="V84" s="15">
        <f>IF(V$20="-","-",V$20*'3h Losses'!U57)</f>
        <v>0</v>
      </c>
      <c r="W84" s="15">
        <f>IF(W$20="-","-",W$20*'3h Losses'!V57)</f>
        <v>0</v>
      </c>
      <c r="X84" s="15">
        <f>IF(X$20="-","-",X$20*'3h Losses'!W57)</f>
        <v>0</v>
      </c>
      <c r="Y84" s="28"/>
      <c r="Z84" s="15">
        <f>IF(Z$20="-","-",Z$20*'3h Losses'!Y57)</f>
        <v>0</v>
      </c>
      <c r="AA84" s="15">
        <f>IF(AA$20="-","-",AA$20*'3h Losses'!Z57)</f>
        <v>0</v>
      </c>
      <c r="AB84" s="15">
        <f>IF(AB$20="-","-",AB$20*'3h Losses'!AA57)</f>
        <v>0</v>
      </c>
      <c r="AC84" s="15">
        <f>IF(AC$20="-","-",AC$20*'3h Losses'!AB57)</f>
        <v>0</v>
      </c>
      <c r="AD84" s="15">
        <f>IF(AD$20="-","-",AD$20*'3h Losses'!AC57)</f>
        <v>0</v>
      </c>
      <c r="AE84" s="15">
        <f>IF(AE$20="-","-",AE$20*'3h Losses'!AD57)</f>
        <v>0</v>
      </c>
      <c r="AF84" s="15">
        <f>IF(AF$20="-","-",AF$20*'3h Losses'!AE57)</f>
        <v>0</v>
      </c>
      <c r="AG84" s="15">
        <f>IF(AG$20="-","-",AG$20*'3h Losses'!AF57)</f>
        <v>0</v>
      </c>
      <c r="AH84" s="15">
        <f>IF(AH$20="-","-",AH$20*'3h Losses'!AG57)</f>
        <v>0</v>
      </c>
      <c r="AI84" s="15">
        <f>IF(AI$20="-","-",AI$20*'3h Losses'!AH57)</f>
        <v>0</v>
      </c>
      <c r="AJ84" s="15">
        <f>IF(AJ$20="-","-",AJ$20*'3h Losses'!AI57)</f>
        <v>1.0384806781079636</v>
      </c>
      <c r="AK84" s="15">
        <f>IF(AK$20="-","-",AK$20*'3h Losses'!AJ57)</f>
        <v>1.0384806781079636</v>
      </c>
      <c r="AL84" s="15">
        <f>IF(AL$20="-","-",AL$20*'3h Losses'!AK57)</f>
        <v>1.0217587952406528</v>
      </c>
      <c r="AM84" s="15" t="str">
        <f>IF(AM$20="-","-",AM$20*'3h Losses'!AL57)</f>
        <v>-</v>
      </c>
      <c r="AN84" s="15" t="str">
        <f>IF(AN$20="-","-",AN$20*'3h Losses'!AM57)</f>
        <v>-</v>
      </c>
      <c r="AO84" s="15" t="str">
        <f>IF(AO$20="-","-",AO$20*'3h Losses'!AN57)</f>
        <v>-</v>
      </c>
      <c r="AP84" s="15" t="str">
        <f>IF(AP$20="-","-",AP$20*'3h Losses'!AO57)</f>
        <v>-</v>
      </c>
      <c r="AQ84" s="15" t="str">
        <f>IF(AQ$20="-","-",AQ$20*'3h Losses'!AP57)</f>
        <v>-</v>
      </c>
      <c r="AR84" s="15" t="str">
        <f>IF(AR$20="-","-",AR$20*'3h Losses'!AQ57)</f>
        <v>-</v>
      </c>
      <c r="AS84" s="15" t="str">
        <f>IF(AS$20="-","-",AS$20*'3h Losses'!AR57)</f>
        <v>-</v>
      </c>
      <c r="AT84" s="15" t="str">
        <f>IF(AT$20="-","-",AT$20*'3h Losses'!AS57)</f>
        <v>-</v>
      </c>
      <c r="AU84" s="15" t="str">
        <f>IF(AU$20="-","-",AU$20*'3h Losses'!AT57)</f>
        <v>-</v>
      </c>
      <c r="AV84" s="15" t="str">
        <f>IF(AV$20="-","-",AV$20*'3h Losses'!AU57)</f>
        <v>-</v>
      </c>
      <c r="AW84" s="15" t="str">
        <f>IF(AW$20="-","-",AW$20*'3h Losses'!AV57)</f>
        <v>-</v>
      </c>
      <c r="AX84" s="15" t="str">
        <f>IF(AX$20="-","-",AX$20*'3h Losses'!AW57)</f>
        <v>-</v>
      </c>
      <c r="AY84" s="15" t="str">
        <f>IF(AY$20="-","-",AY$20*'3h Losses'!AX57)</f>
        <v>-</v>
      </c>
      <c r="AZ84" s="15" t="str">
        <f>IF(AZ$20="-","-",AZ$20*'3h Losses'!AY57)</f>
        <v>-</v>
      </c>
      <c r="BA84" s="15" t="str">
        <f>IF(BA$20="-","-",BA$20*'3h Losses'!AZ57)</f>
        <v>-</v>
      </c>
      <c r="BB84" s="15" t="str">
        <f>IF(BB$20="-","-",BB$20*'3h Losses'!BA57)</f>
        <v>-</v>
      </c>
      <c r="BC84" s="15" t="str">
        <f>IF(BC$20="-","-",BC$20*'3h Losses'!BB57)</f>
        <v>-</v>
      </c>
      <c r="BD84" s="15" t="str">
        <f>IF(BD$20="-","-",BD$20*'3h Losses'!BC57)</f>
        <v>-</v>
      </c>
      <c r="BE84" s="15" t="str">
        <f>IF(BE$20="-","-",BE$20*'3h Losses'!BD57)</f>
        <v>-</v>
      </c>
      <c r="BF84" s="15" t="str">
        <f>IF(BF$20="-","-",BF$20*'3h Losses'!BE57)</f>
        <v>-</v>
      </c>
    </row>
    <row r="85" spans="1:58">
      <c r="A85" s="14"/>
      <c r="B85" s="365"/>
      <c r="C85" s="362"/>
      <c r="D85" s="362"/>
      <c r="E85" s="108" t="s">
        <v>252</v>
      </c>
      <c r="F85" s="364"/>
      <c r="G85" s="28"/>
      <c r="H85" s="15">
        <f>IF(H$20="-","-",H$20*'3h Losses'!G58)</f>
        <v>0</v>
      </c>
      <c r="I85" s="15">
        <f>IF(I$20="-","-",I$20*'3h Losses'!H58)</f>
        <v>0</v>
      </c>
      <c r="J85" s="15">
        <f>IF(J$20="-","-",J$20*'3h Losses'!I58)</f>
        <v>0</v>
      </c>
      <c r="K85" s="15">
        <f>IF(K$20="-","-",K$20*'3h Losses'!J58)</f>
        <v>0</v>
      </c>
      <c r="L85" s="15">
        <f>IF(L$20="-","-",L$20*'3h Losses'!K58)</f>
        <v>0</v>
      </c>
      <c r="M85" s="15">
        <f>IF(M$20="-","-",M$20*'3h Losses'!L58)</f>
        <v>0</v>
      </c>
      <c r="N85" s="15">
        <f>IF(N$20="-","-",N$20*'3h Losses'!M58)</f>
        <v>0</v>
      </c>
      <c r="O85" s="15">
        <f>IF(O$20="-","-",O$20*'3h Losses'!N58)</f>
        <v>0</v>
      </c>
      <c r="P85" s="28"/>
      <c r="Q85" s="15">
        <f>IF(Q$20="-","-",Q$20*'3h Losses'!P58)</f>
        <v>0</v>
      </c>
      <c r="R85" s="15">
        <f>IF(R$20="-","-",R$20*'3h Losses'!Q58)</f>
        <v>0</v>
      </c>
      <c r="S85" s="15">
        <f>IF(S$20="-","-",S$20*'3h Losses'!R58)</f>
        <v>0</v>
      </c>
      <c r="T85" s="15">
        <f>IF(T$20="-","-",T$20*'3h Losses'!S58)</f>
        <v>0</v>
      </c>
      <c r="U85" s="15">
        <f>IF(U$20="-","-",U$20*'3h Losses'!T58)</f>
        <v>0</v>
      </c>
      <c r="V85" s="15">
        <f>IF(V$20="-","-",V$20*'3h Losses'!U58)</f>
        <v>0</v>
      </c>
      <c r="W85" s="15">
        <f>IF(W$20="-","-",W$20*'3h Losses'!V58)</f>
        <v>0</v>
      </c>
      <c r="X85" s="15">
        <f>IF(X$20="-","-",X$20*'3h Losses'!W58)</f>
        <v>0</v>
      </c>
      <c r="Y85" s="28"/>
      <c r="Z85" s="15">
        <f>IF(Z$20="-","-",Z$20*'3h Losses'!Y58)</f>
        <v>0</v>
      </c>
      <c r="AA85" s="15">
        <f>IF(AA$20="-","-",AA$20*'3h Losses'!Z58)</f>
        <v>0</v>
      </c>
      <c r="AB85" s="15">
        <f>IF(AB$20="-","-",AB$20*'3h Losses'!AA58)</f>
        <v>0</v>
      </c>
      <c r="AC85" s="15">
        <f>IF(AC$20="-","-",AC$20*'3h Losses'!AB58)</f>
        <v>0</v>
      </c>
      <c r="AD85" s="15">
        <f>IF(AD$20="-","-",AD$20*'3h Losses'!AC58)</f>
        <v>0</v>
      </c>
      <c r="AE85" s="15">
        <f>IF(AE$20="-","-",AE$20*'3h Losses'!AD58)</f>
        <v>0</v>
      </c>
      <c r="AF85" s="15">
        <f>IF(AF$20="-","-",AF$20*'3h Losses'!AE58)</f>
        <v>0</v>
      </c>
      <c r="AG85" s="15">
        <f>IF(AG$20="-","-",AG$20*'3h Losses'!AF58)</f>
        <v>0</v>
      </c>
      <c r="AH85" s="15">
        <f>IF(AH$20="-","-",AH$20*'3h Losses'!AG58)</f>
        <v>0</v>
      </c>
      <c r="AI85" s="15">
        <f>IF(AI$20="-","-",AI$20*'3h Losses'!AH58)</f>
        <v>0</v>
      </c>
      <c r="AJ85" s="15">
        <f>IF(AJ$20="-","-",AJ$20*'3h Losses'!AI58)</f>
        <v>1.0398284929132386</v>
      </c>
      <c r="AK85" s="15">
        <f>IF(AK$20="-","-",AK$20*'3h Losses'!AJ58)</f>
        <v>1.0398284929132386</v>
      </c>
      <c r="AL85" s="15">
        <f>IF(AL$20="-","-",AL$20*'3h Losses'!AK58)</f>
        <v>1.0301367044838581</v>
      </c>
      <c r="AM85" s="15" t="str">
        <f>IF(AM$20="-","-",AM$20*'3h Losses'!AL58)</f>
        <v>-</v>
      </c>
      <c r="AN85" s="15" t="str">
        <f>IF(AN$20="-","-",AN$20*'3h Losses'!AM58)</f>
        <v>-</v>
      </c>
      <c r="AO85" s="15" t="str">
        <f>IF(AO$20="-","-",AO$20*'3h Losses'!AN58)</f>
        <v>-</v>
      </c>
      <c r="AP85" s="15" t="str">
        <f>IF(AP$20="-","-",AP$20*'3h Losses'!AO58)</f>
        <v>-</v>
      </c>
      <c r="AQ85" s="15" t="str">
        <f>IF(AQ$20="-","-",AQ$20*'3h Losses'!AP58)</f>
        <v>-</v>
      </c>
      <c r="AR85" s="15" t="str">
        <f>IF(AR$20="-","-",AR$20*'3h Losses'!AQ58)</f>
        <v>-</v>
      </c>
      <c r="AS85" s="15" t="str">
        <f>IF(AS$20="-","-",AS$20*'3h Losses'!AR58)</f>
        <v>-</v>
      </c>
      <c r="AT85" s="15" t="str">
        <f>IF(AT$20="-","-",AT$20*'3h Losses'!AS58)</f>
        <v>-</v>
      </c>
      <c r="AU85" s="15" t="str">
        <f>IF(AU$20="-","-",AU$20*'3h Losses'!AT58)</f>
        <v>-</v>
      </c>
      <c r="AV85" s="15" t="str">
        <f>IF(AV$20="-","-",AV$20*'3h Losses'!AU58)</f>
        <v>-</v>
      </c>
      <c r="AW85" s="15" t="str">
        <f>IF(AW$20="-","-",AW$20*'3h Losses'!AV58)</f>
        <v>-</v>
      </c>
      <c r="AX85" s="15" t="str">
        <f>IF(AX$20="-","-",AX$20*'3h Losses'!AW58)</f>
        <v>-</v>
      </c>
      <c r="AY85" s="15" t="str">
        <f>IF(AY$20="-","-",AY$20*'3h Losses'!AX58)</f>
        <v>-</v>
      </c>
      <c r="AZ85" s="15" t="str">
        <f>IF(AZ$20="-","-",AZ$20*'3h Losses'!AY58)</f>
        <v>-</v>
      </c>
      <c r="BA85" s="15" t="str">
        <f>IF(BA$20="-","-",BA$20*'3h Losses'!AZ58)</f>
        <v>-</v>
      </c>
      <c r="BB85" s="15" t="str">
        <f>IF(BB$20="-","-",BB$20*'3h Losses'!BA58)</f>
        <v>-</v>
      </c>
      <c r="BC85" s="15" t="str">
        <f>IF(BC$20="-","-",BC$20*'3h Losses'!BB58)</f>
        <v>-</v>
      </c>
      <c r="BD85" s="15" t="str">
        <f>IF(BD$20="-","-",BD$20*'3h Losses'!BC58)</f>
        <v>-</v>
      </c>
      <c r="BE85" s="15" t="str">
        <f>IF(BE$20="-","-",BE$20*'3h Losses'!BD58)</f>
        <v>-</v>
      </c>
      <c r="BF85" s="15" t="str">
        <f>IF(BF$20="-","-",BF$20*'3h Losses'!BE58)</f>
        <v>-</v>
      </c>
    </row>
    <row r="86" spans="1:58">
      <c r="A86" s="14"/>
      <c r="B86" s="365"/>
      <c r="C86" s="362"/>
      <c r="D86" s="362"/>
      <c r="E86" s="108" t="s">
        <v>253</v>
      </c>
      <c r="F86" s="364"/>
      <c r="G86" s="28"/>
      <c r="H86" s="15">
        <f>IF(H$20="-","-",H$20*'3h Losses'!G59)</f>
        <v>0</v>
      </c>
      <c r="I86" s="15">
        <f>IF(I$20="-","-",I$20*'3h Losses'!H59)</f>
        <v>0</v>
      </c>
      <c r="J86" s="15">
        <f>IF(J$20="-","-",J$20*'3h Losses'!I59)</f>
        <v>0</v>
      </c>
      <c r="K86" s="15">
        <f>IF(K$20="-","-",K$20*'3h Losses'!J59)</f>
        <v>0</v>
      </c>
      <c r="L86" s="15">
        <f>IF(L$20="-","-",L$20*'3h Losses'!K59)</f>
        <v>0</v>
      </c>
      <c r="M86" s="15">
        <f>IF(M$20="-","-",M$20*'3h Losses'!L59)</f>
        <v>0</v>
      </c>
      <c r="N86" s="15">
        <f>IF(N$20="-","-",N$20*'3h Losses'!M59)</f>
        <v>0</v>
      </c>
      <c r="O86" s="15">
        <f>IF(O$20="-","-",O$20*'3h Losses'!N59)</f>
        <v>0</v>
      </c>
      <c r="P86" s="28"/>
      <c r="Q86" s="15">
        <f>IF(Q$20="-","-",Q$20*'3h Losses'!P59)</f>
        <v>0</v>
      </c>
      <c r="R86" s="15">
        <f>IF(R$20="-","-",R$20*'3h Losses'!Q59)</f>
        <v>0</v>
      </c>
      <c r="S86" s="15">
        <f>IF(S$20="-","-",S$20*'3h Losses'!R59)</f>
        <v>0</v>
      </c>
      <c r="T86" s="15">
        <f>IF(T$20="-","-",T$20*'3h Losses'!S59)</f>
        <v>0</v>
      </c>
      <c r="U86" s="15">
        <f>IF(U$20="-","-",U$20*'3h Losses'!T59)</f>
        <v>0</v>
      </c>
      <c r="V86" s="15">
        <f>IF(V$20="-","-",V$20*'3h Losses'!U59)</f>
        <v>0</v>
      </c>
      <c r="W86" s="15">
        <f>IF(W$20="-","-",W$20*'3h Losses'!V59)</f>
        <v>0</v>
      </c>
      <c r="X86" s="15">
        <f>IF(X$20="-","-",X$20*'3h Losses'!W59)</f>
        <v>0</v>
      </c>
      <c r="Y86" s="28"/>
      <c r="Z86" s="15">
        <f>IF(Z$20="-","-",Z$20*'3h Losses'!Y59)</f>
        <v>0</v>
      </c>
      <c r="AA86" s="15">
        <f>IF(AA$20="-","-",AA$20*'3h Losses'!Z59)</f>
        <v>0</v>
      </c>
      <c r="AB86" s="15">
        <f>IF(AB$20="-","-",AB$20*'3h Losses'!AA59)</f>
        <v>0</v>
      </c>
      <c r="AC86" s="15">
        <f>IF(AC$20="-","-",AC$20*'3h Losses'!AB59)</f>
        <v>0</v>
      </c>
      <c r="AD86" s="15">
        <f>IF(AD$20="-","-",AD$20*'3h Losses'!AC59)</f>
        <v>0</v>
      </c>
      <c r="AE86" s="15">
        <f>IF(AE$20="-","-",AE$20*'3h Losses'!AD59)</f>
        <v>0</v>
      </c>
      <c r="AF86" s="15">
        <f>IF(AF$20="-","-",AF$20*'3h Losses'!AE59)</f>
        <v>0</v>
      </c>
      <c r="AG86" s="15">
        <f>IF(AG$20="-","-",AG$20*'3h Losses'!AF59)</f>
        <v>0</v>
      </c>
      <c r="AH86" s="15">
        <f>IF(AH$20="-","-",AH$20*'3h Losses'!AG59)</f>
        <v>0</v>
      </c>
      <c r="AI86" s="15">
        <f>IF(AI$20="-","-",AI$20*'3h Losses'!AH59)</f>
        <v>0</v>
      </c>
      <c r="AJ86" s="15">
        <f>IF(AJ$20="-","-",AJ$20*'3h Losses'!AI59)</f>
        <v>1.0424820968944435</v>
      </c>
      <c r="AK86" s="15">
        <f>IF(AK$20="-","-",AK$20*'3h Losses'!AJ59)</f>
        <v>1.0424820968944435</v>
      </c>
      <c r="AL86" s="15">
        <f>IF(AL$20="-","-",AL$20*'3h Losses'!AK59)</f>
        <v>1.0294183237398045</v>
      </c>
      <c r="AM86" s="15" t="str">
        <f>IF(AM$20="-","-",AM$20*'3h Losses'!AL59)</f>
        <v>-</v>
      </c>
      <c r="AN86" s="15" t="str">
        <f>IF(AN$20="-","-",AN$20*'3h Losses'!AM59)</f>
        <v>-</v>
      </c>
      <c r="AO86" s="15" t="str">
        <f>IF(AO$20="-","-",AO$20*'3h Losses'!AN59)</f>
        <v>-</v>
      </c>
      <c r="AP86" s="15" t="str">
        <f>IF(AP$20="-","-",AP$20*'3h Losses'!AO59)</f>
        <v>-</v>
      </c>
      <c r="AQ86" s="15" t="str">
        <f>IF(AQ$20="-","-",AQ$20*'3h Losses'!AP59)</f>
        <v>-</v>
      </c>
      <c r="AR86" s="15" t="str">
        <f>IF(AR$20="-","-",AR$20*'3h Losses'!AQ59)</f>
        <v>-</v>
      </c>
      <c r="AS86" s="15" t="str">
        <f>IF(AS$20="-","-",AS$20*'3h Losses'!AR59)</f>
        <v>-</v>
      </c>
      <c r="AT86" s="15" t="str">
        <f>IF(AT$20="-","-",AT$20*'3h Losses'!AS59)</f>
        <v>-</v>
      </c>
      <c r="AU86" s="15" t="str">
        <f>IF(AU$20="-","-",AU$20*'3h Losses'!AT59)</f>
        <v>-</v>
      </c>
      <c r="AV86" s="15" t="str">
        <f>IF(AV$20="-","-",AV$20*'3h Losses'!AU59)</f>
        <v>-</v>
      </c>
      <c r="AW86" s="15" t="str">
        <f>IF(AW$20="-","-",AW$20*'3h Losses'!AV59)</f>
        <v>-</v>
      </c>
      <c r="AX86" s="15" t="str">
        <f>IF(AX$20="-","-",AX$20*'3h Losses'!AW59)</f>
        <v>-</v>
      </c>
      <c r="AY86" s="15" t="str">
        <f>IF(AY$20="-","-",AY$20*'3h Losses'!AX59)</f>
        <v>-</v>
      </c>
      <c r="AZ86" s="15" t="str">
        <f>IF(AZ$20="-","-",AZ$20*'3h Losses'!AY59)</f>
        <v>-</v>
      </c>
      <c r="BA86" s="15" t="str">
        <f>IF(BA$20="-","-",BA$20*'3h Losses'!AZ59)</f>
        <v>-</v>
      </c>
      <c r="BB86" s="15" t="str">
        <f>IF(BB$20="-","-",BB$20*'3h Losses'!BA59)</f>
        <v>-</v>
      </c>
      <c r="BC86" s="15" t="str">
        <f>IF(BC$20="-","-",BC$20*'3h Losses'!BB59)</f>
        <v>-</v>
      </c>
      <c r="BD86" s="15" t="str">
        <f>IF(BD$20="-","-",BD$20*'3h Losses'!BC59)</f>
        <v>-</v>
      </c>
      <c r="BE86" s="15" t="str">
        <f>IF(BE$20="-","-",BE$20*'3h Losses'!BD59)</f>
        <v>-</v>
      </c>
      <c r="BF86" s="15" t="str">
        <f>IF(BF$20="-","-",BF$20*'3h Losses'!BE59)</f>
        <v>-</v>
      </c>
    </row>
    <row r="87" spans="1:58">
      <c r="A87" s="14"/>
      <c r="B87" s="365"/>
      <c r="C87" s="362"/>
      <c r="D87" s="362"/>
      <c r="E87" s="108" t="s">
        <v>254</v>
      </c>
      <c r="F87" s="364"/>
      <c r="G87" s="28"/>
      <c r="H87" s="15">
        <f>IF(H$20="-","-",H$20*'3h Losses'!G60)</f>
        <v>0</v>
      </c>
      <c r="I87" s="15">
        <f>IF(I$20="-","-",I$20*'3h Losses'!H60)</f>
        <v>0</v>
      </c>
      <c r="J87" s="15">
        <f>IF(J$20="-","-",J$20*'3h Losses'!I60)</f>
        <v>0</v>
      </c>
      <c r="K87" s="15">
        <f>IF(K$20="-","-",K$20*'3h Losses'!J60)</f>
        <v>0</v>
      </c>
      <c r="L87" s="15">
        <f>IF(L$20="-","-",L$20*'3h Losses'!K60)</f>
        <v>0</v>
      </c>
      <c r="M87" s="15">
        <f>IF(M$20="-","-",M$20*'3h Losses'!L60)</f>
        <v>0</v>
      </c>
      <c r="N87" s="15">
        <f>IF(N$20="-","-",N$20*'3h Losses'!M60)</f>
        <v>0</v>
      </c>
      <c r="O87" s="15">
        <f>IF(O$20="-","-",O$20*'3h Losses'!N60)</f>
        <v>0</v>
      </c>
      <c r="P87" s="28"/>
      <c r="Q87" s="15">
        <f>IF(Q$20="-","-",Q$20*'3h Losses'!P60)</f>
        <v>0</v>
      </c>
      <c r="R87" s="15">
        <f>IF(R$20="-","-",R$20*'3h Losses'!Q60)</f>
        <v>0</v>
      </c>
      <c r="S87" s="15">
        <f>IF(S$20="-","-",S$20*'3h Losses'!R60)</f>
        <v>0</v>
      </c>
      <c r="T87" s="15">
        <f>IF(T$20="-","-",T$20*'3h Losses'!S60)</f>
        <v>0</v>
      </c>
      <c r="U87" s="15">
        <f>IF(U$20="-","-",U$20*'3h Losses'!T60)</f>
        <v>0</v>
      </c>
      <c r="V87" s="15">
        <f>IF(V$20="-","-",V$20*'3h Losses'!U60)</f>
        <v>0</v>
      </c>
      <c r="W87" s="15">
        <f>IF(W$20="-","-",W$20*'3h Losses'!V60)</f>
        <v>0</v>
      </c>
      <c r="X87" s="15">
        <f>IF(X$20="-","-",X$20*'3h Losses'!W60)</f>
        <v>0</v>
      </c>
      <c r="Y87" s="28"/>
      <c r="Z87" s="15">
        <f>IF(Z$20="-","-",Z$20*'3h Losses'!Y60)</f>
        <v>0</v>
      </c>
      <c r="AA87" s="15">
        <f>IF(AA$20="-","-",AA$20*'3h Losses'!Z60)</f>
        <v>0</v>
      </c>
      <c r="AB87" s="15">
        <f>IF(AB$20="-","-",AB$20*'3h Losses'!AA60)</f>
        <v>0</v>
      </c>
      <c r="AC87" s="15">
        <f>IF(AC$20="-","-",AC$20*'3h Losses'!AB60)</f>
        <v>0</v>
      </c>
      <c r="AD87" s="15">
        <f>IF(AD$20="-","-",AD$20*'3h Losses'!AC60)</f>
        <v>0</v>
      </c>
      <c r="AE87" s="15">
        <f>IF(AE$20="-","-",AE$20*'3h Losses'!AD60)</f>
        <v>0</v>
      </c>
      <c r="AF87" s="15">
        <f>IF(AF$20="-","-",AF$20*'3h Losses'!AE60)</f>
        <v>0</v>
      </c>
      <c r="AG87" s="15">
        <f>IF(AG$20="-","-",AG$20*'3h Losses'!AF60)</f>
        <v>0</v>
      </c>
      <c r="AH87" s="15">
        <f>IF(AH$20="-","-",AH$20*'3h Losses'!AG60)</f>
        <v>0</v>
      </c>
      <c r="AI87" s="15">
        <f>IF(AI$20="-","-",AI$20*'3h Losses'!AH60)</f>
        <v>0</v>
      </c>
      <c r="AJ87" s="15">
        <f>IF(AJ$20="-","-",AJ$20*'3h Losses'!AI60)</f>
        <v>1.0408717374054282</v>
      </c>
      <c r="AK87" s="15">
        <f>IF(AK$20="-","-",AK$20*'3h Losses'!AJ60)</f>
        <v>1.0408717374054282</v>
      </c>
      <c r="AL87" s="15">
        <f>IF(AL$20="-","-",AL$20*'3h Losses'!AK60)</f>
        <v>1.0279220401523599</v>
      </c>
      <c r="AM87" s="15" t="str">
        <f>IF(AM$20="-","-",AM$20*'3h Losses'!AL60)</f>
        <v>-</v>
      </c>
      <c r="AN87" s="15" t="str">
        <f>IF(AN$20="-","-",AN$20*'3h Losses'!AM60)</f>
        <v>-</v>
      </c>
      <c r="AO87" s="15" t="str">
        <f>IF(AO$20="-","-",AO$20*'3h Losses'!AN60)</f>
        <v>-</v>
      </c>
      <c r="AP87" s="15" t="str">
        <f>IF(AP$20="-","-",AP$20*'3h Losses'!AO60)</f>
        <v>-</v>
      </c>
      <c r="AQ87" s="15" t="str">
        <f>IF(AQ$20="-","-",AQ$20*'3h Losses'!AP60)</f>
        <v>-</v>
      </c>
      <c r="AR87" s="15" t="str">
        <f>IF(AR$20="-","-",AR$20*'3h Losses'!AQ60)</f>
        <v>-</v>
      </c>
      <c r="AS87" s="15" t="str">
        <f>IF(AS$20="-","-",AS$20*'3h Losses'!AR60)</f>
        <v>-</v>
      </c>
      <c r="AT87" s="15" t="str">
        <f>IF(AT$20="-","-",AT$20*'3h Losses'!AS60)</f>
        <v>-</v>
      </c>
      <c r="AU87" s="15" t="str">
        <f>IF(AU$20="-","-",AU$20*'3h Losses'!AT60)</f>
        <v>-</v>
      </c>
      <c r="AV87" s="15" t="str">
        <f>IF(AV$20="-","-",AV$20*'3h Losses'!AU60)</f>
        <v>-</v>
      </c>
      <c r="AW87" s="15" t="str">
        <f>IF(AW$20="-","-",AW$20*'3h Losses'!AV60)</f>
        <v>-</v>
      </c>
      <c r="AX87" s="15" t="str">
        <f>IF(AX$20="-","-",AX$20*'3h Losses'!AW60)</f>
        <v>-</v>
      </c>
      <c r="AY87" s="15" t="str">
        <f>IF(AY$20="-","-",AY$20*'3h Losses'!AX60)</f>
        <v>-</v>
      </c>
      <c r="AZ87" s="15" t="str">
        <f>IF(AZ$20="-","-",AZ$20*'3h Losses'!AY60)</f>
        <v>-</v>
      </c>
      <c r="BA87" s="15" t="str">
        <f>IF(BA$20="-","-",BA$20*'3h Losses'!AZ60)</f>
        <v>-</v>
      </c>
      <c r="BB87" s="15" t="str">
        <f>IF(BB$20="-","-",BB$20*'3h Losses'!BA60)</f>
        <v>-</v>
      </c>
      <c r="BC87" s="15" t="str">
        <f>IF(BC$20="-","-",BC$20*'3h Losses'!BB60)</f>
        <v>-</v>
      </c>
      <c r="BD87" s="15" t="str">
        <f>IF(BD$20="-","-",BD$20*'3h Losses'!BC60)</f>
        <v>-</v>
      </c>
      <c r="BE87" s="15" t="str">
        <f>IF(BE$20="-","-",BE$20*'3h Losses'!BD60)</f>
        <v>-</v>
      </c>
      <c r="BF87" s="15" t="str">
        <f>IF(BF$20="-","-",BF$20*'3h Losses'!BE60)</f>
        <v>-</v>
      </c>
    </row>
    <row r="88" spans="1:58">
      <c r="A88" s="14"/>
      <c r="B88" s="365"/>
      <c r="C88" s="362"/>
      <c r="D88" s="362"/>
      <c r="E88" s="108" t="s">
        <v>255</v>
      </c>
      <c r="F88" s="364"/>
      <c r="G88" s="28"/>
      <c r="H88" s="15">
        <f>IF(H$20="-","-",H$20*'3h Losses'!G61)</f>
        <v>0</v>
      </c>
      <c r="I88" s="15">
        <f>IF(I$20="-","-",I$20*'3h Losses'!H61)</f>
        <v>0</v>
      </c>
      <c r="J88" s="15">
        <f>IF(J$20="-","-",J$20*'3h Losses'!I61)</f>
        <v>0</v>
      </c>
      <c r="K88" s="15">
        <f>IF(K$20="-","-",K$20*'3h Losses'!J61)</f>
        <v>0</v>
      </c>
      <c r="L88" s="15">
        <f>IF(L$20="-","-",L$20*'3h Losses'!K61)</f>
        <v>0</v>
      </c>
      <c r="M88" s="15">
        <f>IF(M$20="-","-",M$20*'3h Losses'!L61)</f>
        <v>0</v>
      </c>
      <c r="N88" s="15">
        <f>IF(N$20="-","-",N$20*'3h Losses'!M61)</f>
        <v>0</v>
      </c>
      <c r="O88" s="15">
        <f>IF(O$20="-","-",O$20*'3h Losses'!N61)</f>
        <v>0</v>
      </c>
      <c r="P88" s="28"/>
      <c r="Q88" s="15">
        <f>IF(Q$20="-","-",Q$20*'3h Losses'!P61)</f>
        <v>0</v>
      </c>
      <c r="R88" s="15">
        <f>IF(R$20="-","-",R$20*'3h Losses'!Q61)</f>
        <v>0</v>
      </c>
      <c r="S88" s="15">
        <f>IF(S$20="-","-",S$20*'3h Losses'!R61)</f>
        <v>0</v>
      </c>
      <c r="T88" s="15">
        <f>IF(T$20="-","-",T$20*'3h Losses'!S61)</f>
        <v>0</v>
      </c>
      <c r="U88" s="15">
        <f>IF(U$20="-","-",U$20*'3h Losses'!T61)</f>
        <v>0</v>
      </c>
      <c r="V88" s="15">
        <f>IF(V$20="-","-",V$20*'3h Losses'!U61)</f>
        <v>0</v>
      </c>
      <c r="W88" s="15">
        <f>IF(W$20="-","-",W$20*'3h Losses'!V61)</f>
        <v>0</v>
      </c>
      <c r="X88" s="15">
        <f>IF(X$20="-","-",X$20*'3h Losses'!W61)</f>
        <v>0</v>
      </c>
      <c r="Y88" s="28"/>
      <c r="Z88" s="15">
        <f>IF(Z$20="-","-",Z$20*'3h Losses'!Y61)</f>
        <v>0</v>
      </c>
      <c r="AA88" s="15">
        <f>IF(AA$20="-","-",AA$20*'3h Losses'!Z61)</f>
        <v>0</v>
      </c>
      <c r="AB88" s="15">
        <f>IF(AB$20="-","-",AB$20*'3h Losses'!AA61)</f>
        <v>0</v>
      </c>
      <c r="AC88" s="15">
        <f>IF(AC$20="-","-",AC$20*'3h Losses'!AB61)</f>
        <v>0</v>
      </c>
      <c r="AD88" s="15">
        <f>IF(AD$20="-","-",AD$20*'3h Losses'!AC61)</f>
        <v>0</v>
      </c>
      <c r="AE88" s="15">
        <f>IF(AE$20="-","-",AE$20*'3h Losses'!AD61)</f>
        <v>0</v>
      </c>
      <c r="AF88" s="15">
        <f>IF(AF$20="-","-",AF$20*'3h Losses'!AE61)</f>
        <v>0</v>
      </c>
      <c r="AG88" s="15">
        <f>IF(AG$20="-","-",AG$20*'3h Losses'!AF61)</f>
        <v>0</v>
      </c>
      <c r="AH88" s="15">
        <f>IF(AH$20="-","-",AH$20*'3h Losses'!AG61)</f>
        <v>0</v>
      </c>
      <c r="AI88" s="15">
        <f>IF(AI$20="-","-",AI$20*'3h Losses'!AH61)</f>
        <v>0</v>
      </c>
      <c r="AJ88" s="15">
        <f>IF(AJ$20="-","-",AJ$20*'3h Losses'!AI61)</f>
        <v>1.0274961373473395</v>
      </c>
      <c r="AK88" s="15">
        <f>IF(AK$20="-","-",AK$20*'3h Losses'!AJ61)</f>
        <v>1.0274961373473395</v>
      </c>
      <c r="AL88" s="15">
        <f>IF(AL$20="-","-",AL$20*'3h Losses'!AK61)</f>
        <v>1.0147693478915687</v>
      </c>
      <c r="AM88" s="15" t="str">
        <f>IF(AM$20="-","-",AM$20*'3h Losses'!AL61)</f>
        <v>-</v>
      </c>
      <c r="AN88" s="15" t="str">
        <f>IF(AN$20="-","-",AN$20*'3h Losses'!AM61)</f>
        <v>-</v>
      </c>
      <c r="AO88" s="15" t="str">
        <f>IF(AO$20="-","-",AO$20*'3h Losses'!AN61)</f>
        <v>-</v>
      </c>
      <c r="AP88" s="15" t="str">
        <f>IF(AP$20="-","-",AP$20*'3h Losses'!AO61)</f>
        <v>-</v>
      </c>
      <c r="AQ88" s="15" t="str">
        <f>IF(AQ$20="-","-",AQ$20*'3h Losses'!AP61)</f>
        <v>-</v>
      </c>
      <c r="AR88" s="15" t="str">
        <f>IF(AR$20="-","-",AR$20*'3h Losses'!AQ61)</f>
        <v>-</v>
      </c>
      <c r="AS88" s="15" t="str">
        <f>IF(AS$20="-","-",AS$20*'3h Losses'!AR61)</f>
        <v>-</v>
      </c>
      <c r="AT88" s="15" t="str">
        <f>IF(AT$20="-","-",AT$20*'3h Losses'!AS61)</f>
        <v>-</v>
      </c>
      <c r="AU88" s="15" t="str">
        <f>IF(AU$20="-","-",AU$20*'3h Losses'!AT61)</f>
        <v>-</v>
      </c>
      <c r="AV88" s="15" t="str">
        <f>IF(AV$20="-","-",AV$20*'3h Losses'!AU61)</f>
        <v>-</v>
      </c>
      <c r="AW88" s="15" t="str">
        <f>IF(AW$20="-","-",AW$20*'3h Losses'!AV61)</f>
        <v>-</v>
      </c>
      <c r="AX88" s="15" t="str">
        <f>IF(AX$20="-","-",AX$20*'3h Losses'!AW61)</f>
        <v>-</v>
      </c>
      <c r="AY88" s="15" t="str">
        <f>IF(AY$20="-","-",AY$20*'3h Losses'!AX61)</f>
        <v>-</v>
      </c>
      <c r="AZ88" s="15" t="str">
        <f>IF(AZ$20="-","-",AZ$20*'3h Losses'!AY61)</f>
        <v>-</v>
      </c>
      <c r="BA88" s="15" t="str">
        <f>IF(BA$20="-","-",BA$20*'3h Losses'!AZ61)</f>
        <v>-</v>
      </c>
      <c r="BB88" s="15" t="str">
        <f>IF(BB$20="-","-",BB$20*'3h Losses'!BA61)</f>
        <v>-</v>
      </c>
      <c r="BC88" s="15" t="str">
        <f>IF(BC$20="-","-",BC$20*'3h Losses'!BB61)</f>
        <v>-</v>
      </c>
      <c r="BD88" s="15" t="str">
        <f>IF(BD$20="-","-",BD$20*'3h Losses'!BC61)</f>
        <v>-</v>
      </c>
      <c r="BE88" s="15" t="str">
        <f>IF(BE$20="-","-",BE$20*'3h Losses'!BD61)</f>
        <v>-</v>
      </c>
      <c r="BF88" s="15" t="str">
        <f>IF(BF$20="-","-",BF$20*'3h Losses'!BE61)</f>
        <v>-</v>
      </c>
    </row>
    <row r="89" spans="1:58">
      <c r="A89" s="14"/>
      <c r="B89" s="365"/>
      <c r="C89" s="362"/>
      <c r="D89" s="362"/>
      <c r="E89" s="108" t="s">
        <v>256</v>
      </c>
      <c r="F89" s="364"/>
      <c r="G89" s="28"/>
      <c r="H89" s="15">
        <f>IF(H$20="-","-",H$20*'3h Losses'!G62)</f>
        <v>0</v>
      </c>
      <c r="I89" s="15">
        <f>IF(I$20="-","-",I$20*'3h Losses'!H62)</f>
        <v>0</v>
      </c>
      <c r="J89" s="15">
        <f>IF(J$20="-","-",J$20*'3h Losses'!I62)</f>
        <v>0</v>
      </c>
      <c r="K89" s="15">
        <f>IF(K$20="-","-",K$20*'3h Losses'!J62)</f>
        <v>0</v>
      </c>
      <c r="L89" s="15">
        <f>IF(L$20="-","-",L$20*'3h Losses'!K62)</f>
        <v>0</v>
      </c>
      <c r="M89" s="15">
        <f>IF(M$20="-","-",M$20*'3h Losses'!L62)</f>
        <v>0</v>
      </c>
      <c r="N89" s="15">
        <f>IF(N$20="-","-",N$20*'3h Losses'!M62)</f>
        <v>0</v>
      </c>
      <c r="O89" s="15">
        <f>IF(O$20="-","-",O$20*'3h Losses'!N62)</f>
        <v>0</v>
      </c>
      <c r="P89" s="28"/>
      <c r="Q89" s="15">
        <f>IF(Q$20="-","-",Q$20*'3h Losses'!P62)</f>
        <v>0</v>
      </c>
      <c r="R89" s="15">
        <f>IF(R$20="-","-",R$20*'3h Losses'!Q62)</f>
        <v>0</v>
      </c>
      <c r="S89" s="15">
        <f>IF(S$20="-","-",S$20*'3h Losses'!R62)</f>
        <v>0</v>
      </c>
      <c r="T89" s="15">
        <f>IF(T$20="-","-",T$20*'3h Losses'!S62)</f>
        <v>0</v>
      </c>
      <c r="U89" s="15">
        <f>IF(U$20="-","-",U$20*'3h Losses'!T62)</f>
        <v>0</v>
      </c>
      <c r="V89" s="15">
        <f>IF(V$20="-","-",V$20*'3h Losses'!U62)</f>
        <v>0</v>
      </c>
      <c r="W89" s="15">
        <f>IF(W$20="-","-",W$20*'3h Losses'!V62)</f>
        <v>0</v>
      </c>
      <c r="X89" s="15">
        <f>IF(X$20="-","-",X$20*'3h Losses'!W62)</f>
        <v>0</v>
      </c>
      <c r="Y89" s="28"/>
      <c r="Z89" s="15">
        <f>IF(Z$20="-","-",Z$20*'3h Losses'!Y62)</f>
        <v>0</v>
      </c>
      <c r="AA89" s="15">
        <f>IF(AA$20="-","-",AA$20*'3h Losses'!Z62)</f>
        <v>0</v>
      </c>
      <c r="AB89" s="15">
        <f>IF(AB$20="-","-",AB$20*'3h Losses'!AA62)</f>
        <v>0</v>
      </c>
      <c r="AC89" s="15">
        <f>IF(AC$20="-","-",AC$20*'3h Losses'!AB62)</f>
        <v>0</v>
      </c>
      <c r="AD89" s="15">
        <f>IF(AD$20="-","-",AD$20*'3h Losses'!AC62)</f>
        <v>0</v>
      </c>
      <c r="AE89" s="15">
        <f>IF(AE$20="-","-",AE$20*'3h Losses'!AD62)</f>
        <v>0</v>
      </c>
      <c r="AF89" s="15">
        <f>IF(AF$20="-","-",AF$20*'3h Losses'!AE62)</f>
        <v>0</v>
      </c>
      <c r="AG89" s="15">
        <f>IF(AG$20="-","-",AG$20*'3h Losses'!AF62)</f>
        <v>0</v>
      </c>
      <c r="AH89" s="15">
        <f>IF(AH$20="-","-",AH$20*'3h Losses'!AG62)</f>
        <v>0</v>
      </c>
      <c r="AI89" s="15">
        <f>IF(AI$20="-","-",AI$20*'3h Losses'!AH62)</f>
        <v>0</v>
      </c>
      <c r="AJ89" s="15">
        <f>IF(AJ$20="-","-",AJ$20*'3h Losses'!AI62)</f>
        <v>1.0549528519500064</v>
      </c>
      <c r="AK89" s="15">
        <f>IF(AK$20="-","-",AK$20*'3h Losses'!AJ62)</f>
        <v>1.0549528519500064</v>
      </c>
      <c r="AL89" s="15">
        <f>IF(AL$20="-","-",AL$20*'3h Losses'!AK62)</f>
        <v>1.0413898465091465</v>
      </c>
      <c r="AM89" s="15" t="str">
        <f>IF(AM$20="-","-",AM$20*'3h Losses'!AL62)</f>
        <v>-</v>
      </c>
      <c r="AN89" s="15" t="str">
        <f>IF(AN$20="-","-",AN$20*'3h Losses'!AM62)</f>
        <v>-</v>
      </c>
      <c r="AO89" s="15" t="str">
        <f>IF(AO$20="-","-",AO$20*'3h Losses'!AN62)</f>
        <v>-</v>
      </c>
      <c r="AP89" s="15" t="str">
        <f>IF(AP$20="-","-",AP$20*'3h Losses'!AO62)</f>
        <v>-</v>
      </c>
      <c r="AQ89" s="15" t="str">
        <f>IF(AQ$20="-","-",AQ$20*'3h Losses'!AP62)</f>
        <v>-</v>
      </c>
      <c r="AR89" s="15" t="str">
        <f>IF(AR$20="-","-",AR$20*'3h Losses'!AQ62)</f>
        <v>-</v>
      </c>
      <c r="AS89" s="15" t="str">
        <f>IF(AS$20="-","-",AS$20*'3h Losses'!AR62)</f>
        <v>-</v>
      </c>
      <c r="AT89" s="15" t="str">
        <f>IF(AT$20="-","-",AT$20*'3h Losses'!AS62)</f>
        <v>-</v>
      </c>
      <c r="AU89" s="15" t="str">
        <f>IF(AU$20="-","-",AU$20*'3h Losses'!AT62)</f>
        <v>-</v>
      </c>
      <c r="AV89" s="15" t="str">
        <f>IF(AV$20="-","-",AV$20*'3h Losses'!AU62)</f>
        <v>-</v>
      </c>
      <c r="AW89" s="15" t="str">
        <f>IF(AW$20="-","-",AW$20*'3h Losses'!AV62)</f>
        <v>-</v>
      </c>
      <c r="AX89" s="15" t="str">
        <f>IF(AX$20="-","-",AX$20*'3h Losses'!AW62)</f>
        <v>-</v>
      </c>
      <c r="AY89" s="15" t="str">
        <f>IF(AY$20="-","-",AY$20*'3h Losses'!AX62)</f>
        <v>-</v>
      </c>
      <c r="AZ89" s="15" t="str">
        <f>IF(AZ$20="-","-",AZ$20*'3h Losses'!AY62)</f>
        <v>-</v>
      </c>
      <c r="BA89" s="15" t="str">
        <f>IF(BA$20="-","-",BA$20*'3h Losses'!AZ62)</f>
        <v>-</v>
      </c>
      <c r="BB89" s="15" t="str">
        <f>IF(BB$20="-","-",BB$20*'3h Losses'!BA62)</f>
        <v>-</v>
      </c>
      <c r="BC89" s="15" t="str">
        <f>IF(BC$20="-","-",BC$20*'3h Losses'!BB62)</f>
        <v>-</v>
      </c>
      <c r="BD89" s="15" t="str">
        <f>IF(BD$20="-","-",BD$20*'3h Losses'!BC62)</f>
        <v>-</v>
      </c>
      <c r="BE89" s="15" t="str">
        <f>IF(BE$20="-","-",BE$20*'3h Losses'!BD62)</f>
        <v>-</v>
      </c>
      <c r="BF89" s="15" t="str">
        <f>IF(BF$20="-","-",BF$20*'3h Losses'!BE62)</f>
        <v>-</v>
      </c>
    </row>
    <row r="90" spans="1:58">
      <c r="A90" s="14"/>
      <c r="B90" s="365"/>
      <c r="C90" s="362"/>
      <c r="D90" s="362"/>
      <c r="E90" s="108" t="s">
        <v>257</v>
      </c>
      <c r="F90" s="364"/>
      <c r="G90" s="28"/>
      <c r="H90" s="15">
        <f>IF(H$20="-","-",H$20*'3h Losses'!G63)</f>
        <v>0</v>
      </c>
      <c r="I90" s="15">
        <f>IF(I$20="-","-",I$20*'3h Losses'!H63)</f>
        <v>0</v>
      </c>
      <c r="J90" s="15">
        <f>IF(J$20="-","-",J$20*'3h Losses'!I63)</f>
        <v>0</v>
      </c>
      <c r="K90" s="15">
        <f>IF(K$20="-","-",K$20*'3h Losses'!J63)</f>
        <v>0</v>
      </c>
      <c r="L90" s="15">
        <f>IF(L$20="-","-",L$20*'3h Losses'!K63)</f>
        <v>0</v>
      </c>
      <c r="M90" s="15">
        <f>IF(M$20="-","-",M$20*'3h Losses'!L63)</f>
        <v>0</v>
      </c>
      <c r="N90" s="15">
        <f>IF(N$20="-","-",N$20*'3h Losses'!M63)</f>
        <v>0</v>
      </c>
      <c r="O90" s="15">
        <f>IF(O$20="-","-",O$20*'3h Losses'!N63)</f>
        <v>0</v>
      </c>
      <c r="P90" s="28"/>
      <c r="Q90" s="15">
        <f>IF(Q$20="-","-",Q$20*'3h Losses'!P63)</f>
        <v>0</v>
      </c>
      <c r="R90" s="15">
        <f>IF(R$20="-","-",R$20*'3h Losses'!Q63)</f>
        <v>0</v>
      </c>
      <c r="S90" s="15">
        <f>IF(S$20="-","-",S$20*'3h Losses'!R63)</f>
        <v>0</v>
      </c>
      <c r="T90" s="15">
        <f>IF(T$20="-","-",T$20*'3h Losses'!S63)</f>
        <v>0</v>
      </c>
      <c r="U90" s="15">
        <f>IF(U$20="-","-",U$20*'3h Losses'!T63)</f>
        <v>0</v>
      </c>
      <c r="V90" s="15">
        <f>IF(V$20="-","-",V$20*'3h Losses'!U63)</f>
        <v>0</v>
      </c>
      <c r="W90" s="15">
        <f>IF(W$20="-","-",W$20*'3h Losses'!V63)</f>
        <v>0</v>
      </c>
      <c r="X90" s="15">
        <f>IF(X$20="-","-",X$20*'3h Losses'!W63)</f>
        <v>0</v>
      </c>
      <c r="Y90" s="28"/>
      <c r="Z90" s="15">
        <f>IF(Z$20="-","-",Z$20*'3h Losses'!Y63)</f>
        <v>0</v>
      </c>
      <c r="AA90" s="15">
        <f>IF(AA$20="-","-",AA$20*'3h Losses'!Z63)</f>
        <v>0</v>
      </c>
      <c r="AB90" s="15">
        <f>IF(AB$20="-","-",AB$20*'3h Losses'!AA63)</f>
        <v>0</v>
      </c>
      <c r="AC90" s="15">
        <f>IF(AC$20="-","-",AC$20*'3h Losses'!AB63)</f>
        <v>0</v>
      </c>
      <c r="AD90" s="15">
        <f>IF(AD$20="-","-",AD$20*'3h Losses'!AC63)</f>
        <v>0</v>
      </c>
      <c r="AE90" s="15">
        <f>IF(AE$20="-","-",AE$20*'3h Losses'!AD63)</f>
        <v>0</v>
      </c>
      <c r="AF90" s="15">
        <f>IF(AF$20="-","-",AF$20*'3h Losses'!AE63)</f>
        <v>0</v>
      </c>
      <c r="AG90" s="15">
        <f>IF(AG$20="-","-",AG$20*'3h Losses'!AF63)</f>
        <v>0</v>
      </c>
      <c r="AH90" s="15">
        <f>IF(AH$20="-","-",AH$20*'3h Losses'!AG63)</f>
        <v>0</v>
      </c>
      <c r="AI90" s="15">
        <f>IF(AI$20="-","-",AI$20*'3h Losses'!AH63)</f>
        <v>0</v>
      </c>
      <c r="AJ90" s="15">
        <f>IF(AJ$20="-","-",AJ$20*'3h Losses'!AI63)</f>
        <v>0.99310110943550789</v>
      </c>
      <c r="AK90" s="15">
        <f>IF(AK$20="-","-",AK$20*'3h Losses'!AJ63)</f>
        <v>0.99310110943550789</v>
      </c>
      <c r="AL90" s="15">
        <f>IF(AL$20="-","-",AL$20*'3h Losses'!AK63)</f>
        <v>1.0317613106949945</v>
      </c>
      <c r="AM90" s="15" t="str">
        <f>IF(AM$20="-","-",AM$20*'3h Losses'!AL63)</f>
        <v>-</v>
      </c>
      <c r="AN90" s="15" t="str">
        <f>IF(AN$20="-","-",AN$20*'3h Losses'!AM63)</f>
        <v>-</v>
      </c>
      <c r="AO90" s="15" t="str">
        <f>IF(AO$20="-","-",AO$20*'3h Losses'!AN63)</f>
        <v>-</v>
      </c>
      <c r="AP90" s="15" t="str">
        <f>IF(AP$20="-","-",AP$20*'3h Losses'!AO63)</f>
        <v>-</v>
      </c>
      <c r="AQ90" s="15" t="str">
        <f>IF(AQ$20="-","-",AQ$20*'3h Losses'!AP63)</f>
        <v>-</v>
      </c>
      <c r="AR90" s="15" t="str">
        <f>IF(AR$20="-","-",AR$20*'3h Losses'!AQ63)</f>
        <v>-</v>
      </c>
      <c r="AS90" s="15" t="str">
        <f>IF(AS$20="-","-",AS$20*'3h Losses'!AR63)</f>
        <v>-</v>
      </c>
      <c r="AT90" s="15" t="str">
        <f>IF(AT$20="-","-",AT$20*'3h Losses'!AS63)</f>
        <v>-</v>
      </c>
      <c r="AU90" s="15" t="str">
        <f>IF(AU$20="-","-",AU$20*'3h Losses'!AT63)</f>
        <v>-</v>
      </c>
      <c r="AV90" s="15" t="str">
        <f>IF(AV$20="-","-",AV$20*'3h Losses'!AU63)</f>
        <v>-</v>
      </c>
      <c r="AW90" s="15" t="str">
        <f>IF(AW$20="-","-",AW$20*'3h Losses'!AV63)</f>
        <v>-</v>
      </c>
      <c r="AX90" s="15" t="str">
        <f>IF(AX$20="-","-",AX$20*'3h Losses'!AW63)</f>
        <v>-</v>
      </c>
      <c r="AY90" s="15" t="str">
        <f>IF(AY$20="-","-",AY$20*'3h Losses'!AX63)</f>
        <v>-</v>
      </c>
      <c r="AZ90" s="15" t="str">
        <f>IF(AZ$20="-","-",AZ$20*'3h Losses'!AY63)</f>
        <v>-</v>
      </c>
      <c r="BA90" s="15" t="str">
        <f>IF(BA$20="-","-",BA$20*'3h Losses'!AZ63)</f>
        <v>-</v>
      </c>
      <c r="BB90" s="15" t="str">
        <f>IF(BB$20="-","-",BB$20*'3h Losses'!BA63)</f>
        <v>-</v>
      </c>
      <c r="BC90" s="15" t="str">
        <f>IF(BC$20="-","-",BC$20*'3h Losses'!BB63)</f>
        <v>-</v>
      </c>
      <c r="BD90" s="15" t="str">
        <f>IF(BD$20="-","-",BD$20*'3h Losses'!BC63)</f>
        <v>-</v>
      </c>
      <c r="BE90" s="15" t="str">
        <f>IF(BE$20="-","-",BE$20*'3h Losses'!BD63)</f>
        <v>-</v>
      </c>
      <c r="BF90" s="15" t="str">
        <f>IF(BF$20="-","-",BF$20*'3h Losses'!BE63)</f>
        <v>-</v>
      </c>
    </row>
    <row r="91" spans="1:58">
      <c r="A91" s="14"/>
      <c r="B91" s="365"/>
      <c r="C91" s="362"/>
      <c r="D91" s="362"/>
      <c r="E91" s="108" t="s">
        <v>258</v>
      </c>
      <c r="F91" s="364"/>
      <c r="G91" s="28"/>
      <c r="H91" s="15">
        <f>IF(H$20="-","-",H$20*'3h Losses'!G64)</f>
        <v>0</v>
      </c>
      <c r="I91" s="15">
        <f>IF(I$20="-","-",I$20*'3h Losses'!H64)</f>
        <v>0</v>
      </c>
      <c r="J91" s="15">
        <f>IF(J$20="-","-",J$20*'3h Losses'!I64)</f>
        <v>0</v>
      </c>
      <c r="K91" s="15">
        <f>IF(K$20="-","-",K$20*'3h Losses'!J64)</f>
        <v>0</v>
      </c>
      <c r="L91" s="15">
        <f>IF(L$20="-","-",L$20*'3h Losses'!K64)</f>
        <v>0</v>
      </c>
      <c r="M91" s="15">
        <f>IF(M$20="-","-",M$20*'3h Losses'!L64)</f>
        <v>0</v>
      </c>
      <c r="N91" s="15">
        <f>IF(N$20="-","-",N$20*'3h Losses'!M64)</f>
        <v>0</v>
      </c>
      <c r="O91" s="15">
        <f>IF(O$20="-","-",O$20*'3h Losses'!N64)</f>
        <v>0</v>
      </c>
      <c r="P91" s="28"/>
      <c r="Q91" s="15">
        <f>IF(Q$20="-","-",Q$20*'3h Losses'!P64)</f>
        <v>0</v>
      </c>
      <c r="R91" s="15">
        <f>IF(R$20="-","-",R$20*'3h Losses'!Q64)</f>
        <v>0</v>
      </c>
      <c r="S91" s="15">
        <f>IF(S$20="-","-",S$20*'3h Losses'!R64)</f>
        <v>0</v>
      </c>
      <c r="T91" s="15">
        <f>IF(T$20="-","-",T$20*'3h Losses'!S64)</f>
        <v>0</v>
      </c>
      <c r="U91" s="15">
        <f>IF(U$20="-","-",U$20*'3h Losses'!T64)</f>
        <v>0</v>
      </c>
      <c r="V91" s="15">
        <f>IF(V$20="-","-",V$20*'3h Losses'!U64)</f>
        <v>0</v>
      </c>
      <c r="W91" s="15">
        <f>IF(W$20="-","-",W$20*'3h Losses'!V64)</f>
        <v>0</v>
      </c>
      <c r="X91" s="15">
        <f>IF(X$20="-","-",X$20*'3h Losses'!W64)</f>
        <v>0</v>
      </c>
      <c r="Y91" s="28"/>
      <c r="Z91" s="15">
        <f>IF(Z$20="-","-",Z$20*'3h Losses'!Y64)</f>
        <v>0</v>
      </c>
      <c r="AA91" s="15">
        <f>IF(AA$20="-","-",AA$20*'3h Losses'!Z64)</f>
        <v>0</v>
      </c>
      <c r="AB91" s="15">
        <f>IF(AB$20="-","-",AB$20*'3h Losses'!AA64)</f>
        <v>0</v>
      </c>
      <c r="AC91" s="15">
        <f>IF(AC$20="-","-",AC$20*'3h Losses'!AB64)</f>
        <v>0</v>
      </c>
      <c r="AD91" s="15">
        <f>IF(AD$20="-","-",AD$20*'3h Losses'!AC64)</f>
        <v>0</v>
      </c>
      <c r="AE91" s="15">
        <f>IF(AE$20="-","-",AE$20*'3h Losses'!AD64)</f>
        <v>0</v>
      </c>
      <c r="AF91" s="15">
        <f>IF(AF$20="-","-",AF$20*'3h Losses'!AE64)</f>
        <v>0</v>
      </c>
      <c r="AG91" s="15">
        <f>IF(AG$20="-","-",AG$20*'3h Losses'!AF64)</f>
        <v>0</v>
      </c>
      <c r="AH91" s="15">
        <f>IF(AH$20="-","-",AH$20*'3h Losses'!AG64)</f>
        <v>0</v>
      </c>
      <c r="AI91" s="15">
        <f>IF(AI$20="-","-",AI$20*'3h Losses'!AH64)</f>
        <v>0</v>
      </c>
      <c r="AJ91" s="15">
        <f>IF(AJ$20="-","-",AJ$20*'3h Losses'!AI64)</f>
        <v>0.9542571912036576</v>
      </c>
      <c r="AK91" s="15">
        <f>IF(AK$20="-","-",AK$20*'3h Losses'!AJ64)</f>
        <v>0.9542571912036576</v>
      </c>
      <c r="AL91" s="15">
        <f>IF(AL$20="-","-",AL$20*'3h Losses'!AK64)</f>
        <v>0.99339933202830266</v>
      </c>
      <c r="AM91" s="15" t="str">
        <f>IF(AM$20="-","-",AM$20*'3h Losses'!AL64)</f>
        <v>-</v>
      </c>
      <c r="AN91" s="15" t="str">
        <f>IF(AN$20="-","-",AN$20*'3h Losses'!AM64)</f>
        <v>-</v>
      </c>
      <c r="AO91" s="15" t="str">
        <f>IF(AO$20="-","-",AO$20*'3h Losses'!AN64)</f>
        <v>-</v>
      </c>
      <c r="AP91" s="15" t="str">
        <f>IF(AP$20="-","-",AP$20*'3h Losses'!AO64)</f>
        <v>-</v>
      </c>
      <c r="AQ91" s="15" t="str">
        <f>IF(AQ$20="-","-",AQ$20*'3h Losses'!AP64)</f>
        <v>-</v>
      </c>
      <c r="AR91" s="15" t="str">
        <f>IF(AR$20="-","-",AR$20*'3h Losses'!AQ64)</f>
        <v>-</v>
      </c>
      <c r="AS91" s="15" t="str">
        <f>IF(AS$20="-","-",AS$20*'3h Losses'!AR64)</f>
        <v>-</v>
      </c>
      <c r="AT91" s="15" t="str">
        <f>IF(AT$20="-","-",AT$20*'3h Losses'!AS64)</f>
        <v>-</v>
      </c>
      <c r="AU91" s="15" t="str">
        <f>IF(AU$20="-","-",AU$20*'3h Losses'!AT64)</f>
        <v>-</v>
      </c>
      <c r="AV91" s="15" t="str">
        <f>IF(AV$20="-","-",AV$20*'3h Losses'!AU64)</f>
        <v>-</v>
      </c>
      <c r="AW91" s="15" t="str">
        <f>IF(AW$20="-","-",AW$20*'3h Losses'!AV64)</f>
        <v>-</v>
      </c>
      <c r="AX91" s="15" t="str">
        <f>IF(AX$20="-","-",AX$20*'3h Losses'!AW64)</f>
        <v>-</v>
      </c>
      <c r="AY91" s="15" t="str">
        <f>IF(AY$20="-","-",AY$20*'3h Losses'!AX64)</f>
        <v>-</v>
      </c>
      <c r="AZ91" s="15" t="str">
        <f>IF(AZ$20="-","-",AZ$20*'3h Losses'!AY64)</f>
        <v>-</v>
      </c>
      <c r="BA91" s="15" t="str">
        <f>IF(BA$20="-","-",BA$20*'3h Losses'!AZ64)</f>
        <v>-</v>
      </c>
      <c r="BB91" s="15" t="str">
        <f>IF(BB$20="-","-",BB$20*'3h Losses'!BA64)</f>
        <v>-</v>
      </c>
      <c r="BC91" s="15" t="str">
        <f>IF(BC$20="-","-",BC$20*'3h Losses'!BB64)</f>
        <v>-</v>
      </c>
      <c r="BD91" s="15" t="str">
        <f>IF(BD$20="-","-",BD$20*'3h Losses'!BC64)</f>
        <v>-</v>
      </c>
      <c r="BE91" s="15" t="str">
        <f>IF(BE$20="-","-",BE$20*'3h Losses'!BD64)</f>
        <v>-</v>
      </c>
      <c r="BF91" s="15" t="str">
        <f>IF(BF$20="-","-",BF$20*'3h Losses'!BE64)</f>
        <v>-</v>
      </c>
    </row>
    <row r="92" spans="1:58" ht="12.75" customHeight="1">
      <c r="A92" s="14"/>
      <c r="B92" s="365" t="s">
        <v>259</v>
      </c>
      <c r="C92" s="362"/>
      <c r="D92" s="362"/>
      <c r="E92" s="108" t="s">
        <v>244</v>
      </c>
      <c r="F92" s="364"/>
      <c r="G92" s="28"/>
      <c r="H92" s="15">
        <f>IF(H$26="-","-",H$26*'3h Losses'!G65)</f>
        <v>0</v>
      </c>
      <c r="I92" s="15">
        <f>IF(I$26="-","-",I$26*'3h Losses'!H65)</f>
        <v>0</v>
      </c>
      <c r="J92" s="15">
        <f>IF(J$26="-","-",J$26*'3h Losses'!I65)</f>
        <v>0</v>
      </c>
      <c r="K92" s="15">
        <f>IF(K$26="-","-",K$26*'3h Losses'!J65)</f>
        <v>0</v>
      </c>
      <c r="L92" s="15">
        <f>IF(L$26="-","-",L$26*'3h Losses'!K65)</f>
        <v>0</v>
      </c>
      <c r="M92" s="15">
        <f>IF(M$26="-","-",M$26*'3h Losses'!L65)</f>
        <v>0</v>
      </c>
      <c r="N92" s="15">
        <f>IF(N$26="-","-",N$26*'3h Losses'!M65)</f>
        <v>0</v>
      </c>
      <c r="O92" s="15">
        <f>IF(O$26="-","-",O$26*'3h Losses'!N65)</f>
        <v>0</v>
      </c>
      <c r="P92" s="28"/>
      <c r="Q92" s="15">
        <f>IF(Q$26="-","-",Q$26*'3h Losses'!P65)</f>
        <v>0</v>
      </c>
      <c r="R92" s="15">
        <f>IF(R$26="-","-",R$26*'3h Losses'!Q65)</f>
        <v>0</v>
      </c>
      <c r="S92" s="15">
        <f>IF(S$26="-","-",S$26*'3h Losses'!R65)</f>
        <v>0</v>
      </c>
      <c r="T92" s="15">
        <f>IF(T$26="-","-",T$26*'3h Losses'!S65)</f>
        <v>0</v>
      </c>
      <c r="U92" s="15">
        <f>IF(U$26="-","-",U$26*'3h Losses'!T65)</f>
        <v>0</v>
      </c>
      <c r="V92" s="15">
        <f>IF(V$26="-","-",V$26*'3h Losses'!U65)</f>
        <v>0</v>
      </c>
      <c r="W92" s="15">
        <f>IF(W$26="-","-",W$26*'3h Losses'!V65)</f>
        <v>0</v>
      </c>
      <c r="X92" s="15">
        <f>IF(X$26="-","-",X$26*'3h Losses'!W65)</f>
        <v>0</v>
      </c>
      <c r="Y92" s="28"/>
      <c r="Z92" s="15">
        <f>IF(Z$26="-","-",Z$26*'3h Losses'!Y65)</f>
        <v>0</v>
      </c>
      <c r="AA92" s="15">
        <f>IF(AA$26="-","-",AA$26*'3h Losses'!Z65)</f>
        <v>0</v>
      </c>
      <c r="AB92" s="15">
        <f>IF(AB$26="-","-",AB$26*'3h Losses'!AA65)</f>
        <v>0</v>
      </c>
      <c r="AC92" s="15">
        <f>IF(AC$26="-","-",AC$26*'3h Losses'!AB65)</f>
        <v>0</v>
      </c>
      <c r="AD92" s="15">
        <f>IF(AD$26="-","-",AD$26*'3h Losses'!AC65)</f>
        <v>0</v>
      </c>
      <c r="AE92" s="15">
        <f>IF(AE$26="-","-",AE$26*'3h Losses'!AD65)</f>
        <v>0</v>
      </c>
      <c r="AF92" s="15">
        <f>IF(AF$26="-","-",AF$26*'3h Losses'!AE65)</f>
        <v>0</v>
      </c>
      <c r="AG92" s="15">
        <f>IF(AG$26="-","-",AG$26*'3h Losses'!AF65)</f>
        <v>0</v>
      </c>
      <c r="AH92" s="15">
        <f>IF(AH$26="-","-",AH$26*'3h Losses'!AG65)</f>
        <v>0</v>
      </c>
      <c r="AI92" s="15">
        <f>IF(AI$26="-","-",AI$26*'3h Losses'!AH65)</f>
        <v>0</v>
      </c>
      <c r="AJ92" s="15">
        <f>IF(AJ$26="-","-",AJ$26*'3h Losses'!AI65)</f>
        <v>1.0475251860676642</v>
      </c>
      <c r="AK92" s="15">
        <f>IF(AK$26="-","-",AK$26*'3h Losses'!AJ65)</f>
        <v>1.0475251860676642</v>
      </c>
      <c r="AL92" s="15">
        <f>IF(AL$26="-","-",AL$26*'3h Losses'!AK65)</f>
        <v>1.0341465128323315</v>
      </c>
      <c r="AM92" s="15" t="str">
        <f>IF(AM$26="-","-",AM$26*'3h Losses'!AL65)</f>
        <v>-</v>
      </c>
      <c r="AN92" s="15" t="str">
        <f>IF(AN$26="-","-",AN$26*'3h Losses'!AM65)</f>
        <v>-</v>
      </c>
      <c r="AO92" s="15" t="str">
        <f>IF(AO$26="-","-",AO$26*'3h Losses'!AN65)</f>
        <v>-</v>
      </c>
      <c r="AP92" s="15" t="str">
        <f>IF(AP$26="-","-",AP$26*'3h Losses'!AO65)</f>
        <v>-</v>
      </c>
      <c r="AQ92" s="15" t="str">
        <f>IF(AQ$26="-","-",AQ$26*'3h Losses'!AP65)</f>
        <v>-</v>
      </c>
      <c r="AR92" s="15" t="str">
        <f>IF(AR$26="-","-",AR$26*'3h Losses'!AQ65)</f>
        <v>-</v>
      </c>
      <c r="AS92" s="15" t="str">
        <f>IF(AS$26="-","-",AS$26*'3h Losses'!AR65)</f>
        <v>-</v>
      </c>
      <c r="AT92" s="15" t="str">
        <f>IF(AT$26="-","-",AT$26*'3h Losses'!AS65)</f>
        <v>-</v>
      </c>
      <c r="AU92" s="15" t="str">
        <f>IF(AU$26="-","-",AU$26*'3h Losses'!AT65)</f>
        <v>-</v>
      </c>
      <c r="AV92" s="15" t="str">
        <f>IF(AV$26="-","-",AV$26*'3h Losses'!AU65)</f>
        <v>-</v>
      </c>
      <c r="AW92" s="15" t="str">
        <f>IF(AW$26="-","-",AW$26*'3h Losses'!AV65)</f>
        <v>-</v>
      </c>
      <c r="AX92" s="15" t="str">
        <f>IF(AX$26="-","-",AX$26*'3h Losses'!AW65)</f>
        <v>-</v>
      </c>
      <c r="AY92" s="15" t="str">
        <f>IF(AY$26="-","-",AY$26*'3h Losses'!AX65)</f>
        <v>-</v>
      </c>
      <c r="AZ92" s="15" t="str">
        <f>IF(AZ$26="-","-",AZ$26*'3h Losses'!AY65)</f>
        <v>-</v>
      </c>
      <c r="BA92" s="15" t="str">
        <f>IF(BA$26="-","-",BA$26*'3h Losses'!AZ65)</f>
        <v>-</v>
      </c>
      <c r="BB92" s="15" t="str">
        <f>IF(BB$26="-","-",BB$26*'3h Losses'!BA65)</f>
        <v>-</v>
      </c>
      <c r="BC92" s="15" t="str">
        <f>IF(BC$26="-","-",BC$26*'3h Losses'!BB65)</f>
        <v>-</v>
      </c>
      <c r="BD92" s="15" t="str">
        <f>IF(BD$26="-","-",BD$26*'3h Losses'!BC65)</f>
        <v>-</v>
      </c>
      <c r="BE92" s="15" t="str">
        <f>IF(BE$26="-","-",BE$26*'3h Losses'!BD65)</f>
        <v>-</v>
      </c>
      <c r="BF92" s="15" t="str">
        <f>IF(BF$26="-","-",BF$26*'3h Losses'!BE65)</f>
        <v>-</v>
      </c>
    </row>
    <row r="93" spans="1:58">
      <c r="A93" s="14"/>
      <c r="B93" s="365"/>
      <c r="C93" s="362"/>
      <c r="D93" s="362"/>
      <c r="E93" s="108" t="s">
        <v>246</v>
      </c>
      <c r="F93" s="364"/>
      <c r="G93" s="28"/>
      <c r="H93" s="15">
        <f>IF(H$26="-","-",H$26*'3h Losses'!G66)</f>
        <v>0</v>
      </c>
      <c r="I93" s="15">
        <f>IF(I$26="-","-",I$26*'3h Losses'!H66)</f>
        <v>0</v>
      </c>
      <c r="J93" s="15">
        <f>IF(J$26="-","-",J$26*'3h Losses'!I66)</f>
        <v>0</v>
      </c>
      <c r="K93" s="15">
        <f>IF(K$26="-","-",K$26*'3h Losses'!J66)</f>
        <v>0</v>
      </c>
      <c r="L93" s="15">
        <f>IF(L$26="-","-",L$26*'3h Losses'!K66)</f>
        <v>0</v>
      </c>
      <c r="M93" s="15">
        <f>IF(M$26="-","-",M$26*'3h Losses'!L66)</f>
        <v>0</v>
      </c>
      <c r="N93" s="15">
        <f>IF(N$26="-","-",N$26*'3h Losses'!M66)</f>
        <v>0</v>
      </c>
      <c r="O93" s="15">
        <f>IF(O$26="-","-",O$26*'3h Losses'!N66)</f>
        <v>0</v>
      </c>
      <c r="P93" s="28"/>
      <c r="Q93" s="15">
        <f>IF(Q$26="-","-",Q$26*'3h Losses'!P66)</f>
        <v>0</v>
      </c>
      <c r="R93" s="15">
        <f>IF(R$26="-","-",R$26*'3h Losses'!Q66)</f>
        <v>0</v>
      </c>
      <c r="S93" s="15">
        <f>IF(S$26="-","-",S$26*'3h Losses'!R66)</f>
        <v>0</v>
      </c>
      <c r="T93" s="15">
        <f>IF(T$26="-","-",T$26*'3h Losses'!S66)</f>
        <v>0</v>
      </c>
      <c r="U93" s="15">
        <f>IF(U$26="-","-",U$26*'3h Losses'!T66)</f>
        <v>0</v>
      </c>
      <c r="V93" s="15">
        <f>IF(V$26="-","-",V$26*'3h Losses'!U66)</f>
        <v>0</v>
      </c>
      <c r="W93" s="15">
        <f>IF(W$26="-","-",W$26*'3h Losses'!V66)</f>
        <v>0</v>
      </c>
      <c r="X93" s="15">
        <f>IF(X$26="-","-",X$26*'3h Losses'!W66)</f>
        <v>0</v>
      </c>
      <c r="Y93" s="28"/>
      <c r="Z93" s="15">
        <f>IF(Z$26="-","-",Z$26*'3h Losses'!Y66)</f>
        <v>0</v>
      </c>
      <c r="AA93" s="15">
        <f>IF(AA$26="-","-",AA$26*'3h Losses'!Z66)</f>
        <v>0</v>
      </c>
      <c r="AB93" s="15">
        <f>IF(AB$26="-","-",AB$26*'3h Losses'!AA66)</f>
        <v>0</v>
      </c>
      <c r="AC93" s="15">
        <f>IF(AC$26="-","-",AC$26*'3h Losses'!AB66)</f>
        <v>0</v>
      </c>
      <c r="AD93" s="15">
        <f>IF(AD$26="-","-",AD$26*'3h Losses'!AC66)</f>
        <v>0</v>
      </c>
      <c r="AE93" s="15">
        <f>IF(AE$26="-","-",AE$26*'3h Losses'!AD66)</f>
        <v>0</v>
      </c>
      <c r="AF93" s="15">
        <f>IF(AF$26="-","-",AF$26*'3h Losses'!AE66)</f>
        <v>0</v>
      </c>
      <c r="AG93" s="15">
        <f>IF(AG$26="-","-",AG$26*'3h Losses'!AF66)</f>
        <v>0</v>
      </c>
      <c r="AH93" s="15">
        <f>IF(AH$26="-","-",AH$26*'3h Losses'!AG66)</f>
        <v>0</v>
      </c>
      <c r="AI93" s="15">
        <f>IF(AI$26="-","-",AI$26*'3h Losses'!AH66)</f>
        <v>0</v>
      </c>
      <c r="AJ93" s="15">
        <f>IF(AJ$26="-","-",AJ$26*'3h Losses'!AI66)</f>
        <v>1.031577825692334</v>
      </c>
      <c r="AK93" s="15">
        <f>IF(AK$26="-","-",AK$26*'3h Losses'!AJ66)</f>
        <v>1.031577825692334</v>
      </c>
      <c r="AL93" s="15">
        <f>IF(AL$26="-","-",AL$26*'3h Losses'!AK66)</f>
        <v>1.018367181972768</v>
      </c>
      <c r="AM93" s="15" t="str">
        <f>IF(AM$26="-","-",AM$26*'3h Losses'!AL66)</f>
        <v>-</v>
      </c>
      <c r="AN93" s="15" t="str">
        <f>IF(AN$26="-","-",AN$26*'3h Losses'!AM66)</f>
        <v>-</v>
      </c>
      <c r="AO93" s="15" t="str">
        <f>IF(AO$26="-","-",AO$26*'3h Losses'!AN66)</f>
        <v>-</v>
      </c>
      <c r="AP93" s="15" t="str">
        <f>IF(AP$26="-","-",AP$26*'3h Losses'!AO66)</f>
        <v>-</v>
      </c>
      <c r="AQ93" s="15" t="str">
        <f>IF(AQ$26="-","-",AQ$26*'3h Losses'!AP66)</f>
        <v>-</v>
      </c>
      <c r="AR93" s="15" t="str">
        <f>IF(AR$26="-","-",AR$26*'3h Losses'!AQ66)</f>
        <v>-</v>
      </c>
      <c r="AS93" s="15" t="str">
        <f>IF(AS$26="-","-",AS$26*'3h Losses'!AR66)</f>
        <v>-</v>
      </c>
      <c r="AT93" s="15" t="str">
        <f>IF(AT$26="-","-",AT$26*'3h Losses'!AS66)</f>
        <v>-</v>
      </c>
      <c r="AU93" s="15" t="str">
        <f>IF(AU$26="-","-",AU$26*'3h Losses'!AT66)</f>
        <v>-</v>
      </c>
      <c r="AV93" s="15" t="str">
        <f>IF(AV$26="-","-",AV$26*'3h Losses'!AU66)</f>
        <v>-</v>
      </c>
      <c r="AW93" s="15" t="str">
        <f>IF(AW$26="-","-",AW$26*'3h Losses'!AV66)</f>
        <v>-</v>
      </c>
      <c r="AX93" s="15" t="str">
        <f>IF(AX$26="-","-",AX$26*'3h Losses'!AW66)</f>
        <v>-</v>
      </c>
      <c r="AY93" s="15" t="str">
        <f>IF(AY$26="-","-",AY$26*'3h Losses'!AX66)</f>
        <v>-</v>
      </c>
      <c r="AZ93" s="15" t="str">
        <f>IF(AZ$26="-","-",AZ$26*'3h Losses'!AY66)</f>
        <v>-</v>
      </c>
      <c r="BA93" s="15" t="str">
        <f>IF(BA$26="-","-",BA$26*'3h Losses'!AZ66)</f>
        <v>-</v>
      </c>
      <c r="BB93" s="15" t="str">
        <f>IF(BB$26="-","-",BB$26*'3h Losses'!BA66)</f>
        <v>-</v>
      </c>
      <c r="BC93" s="15" t="str">
        <f>IF(BC$26="-","-",BC$26*'3h Losses'!BB66)</f>
        <v>-</v>
      </c>
      <c r="BD93" s="15" t="str">
        <f>IF(BD$26="-","-",BD$26*'3h Losses'!BC66)</f>
        <v>-</v>
      </c>
      <c r="BE93" s="15" t="str">
        <f>IF(BE$26="-","-",BE$26*'3h Losses'!BD66)</f>
        <v>-</v>
      </c>
      <c r="BF93" s="15" t="str">
        <f>IF(BF$26="-","-",BF$26*'3h Losses'!BE66)</f>
        <v>-</v>
      </c>
    </row>
    <row r="94" spans="1:58">
      <c r="A94" s="14"/>
      <c r="B94" s="365"/>
      <c r="C94" s="362"/>
      <c r="D94" s="362"/>
      <c r="E94" s="108" t="s">
        <v>247</v>
      </c>
      <c r="F94" s="364"/>
      <c r="G94" s="28"/>
      <c r="H94" s="15">
        <f>IF(H$26="-","-",H$26*'3h Losses'!G67)</f>
        <v>0</v>
      </c>
      <c r="I94" s="15">
        <f>IF(I$26="-","-",I$26*'3h Losses'!H67)</f>
        <v>0</v>
      </c>
      <c r="J94" s="15">
        <f>IF(J$26="-","-",J$26*'3h Losses'!I67)</f>
        <v>0</v>
      </c>
      <c r="K94" s="15">
        <f>IF(K$26="-","-",K$26*'3h Losses'!J67)</f>
        <v>0</v>
      </c>
      <c r="L94" s="15">
        <f>IF(L$26="-","-",L$26*'3h Losses'!K67)</f>
        <v>0</v>
      </c>
      <c r="M94" s="15">
        <f>IF(M$26="-","-",M$26*'3h Losses'!L67)</f>
        <v>0</v>
      </c>
      <c r="N94" s="15">
        <f>IF(N$26="-","-",N$26*'3h Losses'!M67)</f>
        <v>0</v>
      </c>
      <c r="O94" s="15">
        <f>IF(O$26="-","-",O$26*'3h Losses'!N67)</f>
        <v>0</v>
      </c>
      <c r="P94" s="28"/>
      <c r="Q94" s="15">
        <f>IF(Q$26="-","-",Q$26*'3h Losses'!P67)</f>
        <v>0</v>
      </c>
      <c r="R94" s="15">
        <f>IF(R$26="-","-",R$26*'3h Losses'!Q67)</f>
        <v>0</v>
      </c>
      <c r="S94" s="15">
        <f>IF(S$26="-","-",S$26*'3h Losses'!R67)</f>
        <v>0</v>
      </c>
      <c r="T94" s="15">
        <f>IF(T$26="-","-",T$26*'3h Losses'!S67)</f>
        <v>0</v>
      </c>
      <c r="U94" s="15">
        <f>IF(U$26="-","-",U$26*'3h Losses'!T67)</f>
        <v>0</v>
      </c>
      <c r="V94" s="15">
        <f>IF(V$26="-","-",V$26*'3h Losses'!U67)</f>
        <v>0</v>
      </c>
      <c r="W94" s="15">
        <f>IF(W$26="-","-",W$26*'3h Losses'!V67)</f>
        <v>0</v>
      </c>
      <c r="X94" s="15">
        <f>IF(X$26="-","-",X$26*'3h Losses'!W67)</f>
        <v>0</v>
      </c>
      <c r="Y94" s="28"/>
      <c r="Z94" s="15">
        <f>IF(Z$26="-","-",Z$26*'3h Losses'!Y67)</f>
        <v>0</v>
      </c>
      <c r="AA94" s="15">
        <f>IF(AA$26="-","-",AA$26*'3h Losses'!Z67)</f>
        <v>0</v>
      </c>
      <c r="AB94" s="15">
        <f>IF(AB$26="-","-",AB$26*'3h Losses'!AA67)</f>
        <v>0</v>
      </c>
      <c r="AC94" s="15">
        <f>IF(AC$26="-","-",AC$26*'3h Losses'!AB67)</f>
        <v>0</v>
      </c>
      <c r="AD94" s="15">
        <f>IF(AD$26="-","-",AD$26*'3h Losses'!AC67)</f>
        <v>0</v>
      </c>
      <c r="AE94" s="15">
        <f>IF(AE$26="-","-",AE$26*'3h Losses'!AD67)</f>
        <v>0</v>
      </c>
      <c r="AF94" s="15">
        <f>IF(AF$26="-","-",AF$26*'3h Losses'!AE67)</f>
        <v>0</v>
      </c>
      <c r="AG94" s="15">
        <f>IF(AG$26="-","-",AG$26*'3h Losses'!AF67)</f>
        <v>0</v>
      </c>
      <c r="AH94" s="15">
        <f>IF(AH$26="-","-",AH$26*'3h Losses'!AG67)</f>
        <v>0</v>
      </c>
      <c r="AI94" s="15">
        <f>IF(AI$26="-","-",AI$26*'3h Losses'!AH67)</f>
        <v>0</v>
      </c>
      <c r="AJ94" s="15">
        <f>IF(AJ$26="-","-",AJ$26*'3h Losses'!AI67)</f>
        <v>1.0562560901618443</v>
      </c>
      <c r="AK94" s="15">
        <f>IF(AK$26="-","-",AK$26*'3h Losses'!AJ67)</f>
        <v>1.0562560901618443</v>
      </c>
      <c r="AL94" s="15">
        <f>IF(AL$26="-","-",AL$26*'3h Losses'!AK67)</f>
        <v>1.0429900170267294</v>
      </c>
      <c r="AM94" s="15" t="str">
        <f>IF(AM$26="-","-",AM$26*'3h Losses'!AL67)</f>
        <v>-</v>
      </c>
      <c r="AN94" s="15" t="str">
        <f>IF(AN$26="-","-",AN$26*'3h Losses'!AM67)</f>
        <v>-</v>
      </c>
      <c r="AO94" s="15" t="str">
        <f>IF(AO$26="-","-",AO$26*'3h Losses'!AN67)</f>
        <v>-</v>
      </c>
      <c r="AP94" s="15" t="str">
        <f>IF(AP$26="-","-",AP$26*'3h Losses'!AO67)</f>
        <v>-</v>
      </c>
      <c r="AQ94" s="15" t="str">
        <f>IF(AQ$26="-","-",AQ$26*'3h Losses'!AP67)</f>
        <v>-</v>
      </c>
      <c r="AR94" s="15" t="str">
        <f>IF(AR$26="-","-",AR$26*'3h Losses'!AQ67)</f>
        <v>-</v>
      </c>
      <c r="AS94" s="15" t="str">
        <f>IF(AS$26="-","-",AS$26*'3h Losses'!AR67)</f>
        <v>-</v>
      </c>
      <c r="AT94" s="15" t="str">
        <f>IF(AT$26="-","-",AT$26*'3h Losses'!AS67)</f>
        <v>-</v>
      </c>
      <c r="AU94" s="15" t="str">
        <f>IF(AU$26="-","-",AU$26*'3h Losses'!AT67)</f>
        <v>-</v>
      </c>
      <c r="AV94" s="15" t="str">
        <f>IF(AV$26="-","-",AV$26*'3h Losses'!AU67)</f>
        <v>-</v>
      </c>
      <c r="AW94" s="15" t="str">
        <f>IF(AW$26="-","-",AW$26*'3h Losses'!AV67)</f>
        <v>-</v>
      </c>
      <c r="AX94" s="15" t="str">
        <f>IF(AX$26="-","-",AX$26*'3h Losses'!AW67)</f>
        <v>-</v>
      </c>
      <c r="AY94" s="15" t="str">
        <f>IF(AY$26="-","-",AY$26*'3h Losses'!AX67)</f>
        <v>-</v>
      </c>
      <c r="AZ94" s="15" t="str">
        <f>IF(AZ$26="-","-",AZ$26*'3h Losses'!AY67)</f>
        <v>-</v>
      </c>
      <c r="BA94" s="15" t="str">
        <f>IF(BA$26="-","-",BA$26*'3h Losses'!AZ67)</f>
        <v>-</v>
      </c>
      <c r="BB94" s="15" t="str">
        <f>IF(BB$26="-","-",BB$26*'3h Losses'!BA67)</f>
        <v>-</v>
      </c>
      <c r="BC94" s="15" t="str">
        <f>IF(BC$26="-","-",BC$26*'3h Losses'!BB67)</f>
        <v>-</v>
      </c>
      <c r="BD94" s="15" t="str">
        <f>IF(BD$26="-","-",BD$26*'3h Losses'!BC67)</f>
        <v>-</v>
      </c>
      <c r="BE94" s="15" t="str">
        <f>IF(BE$26="-","-",BE$26*'3h Losses'!BD67)</f>
        <v>-</v>
      </c>
      <c r="BF94" s="15" t="str">
        <f>IF(BF$26="-","-",BF$26*'3h Losses'!BE67)</f>
        <v>-</v>
      </c>
    </row>
    <row r="95" spans="1:58">
      <c r="A95" s="14"/>
      <c r="B95" s="365"/>
      <c r="C95" s="362"/>
      <c r="D95" s="362"/>
      <c r="E95" s="108" t="s">
        <v>248</v>
      </c>
      <c r="F95" s="364"/>
      <c r="G95" s="28"/>
      <c r="H95" s="15">
        <f>IF(H$26="-","-",H$26*'3h Losses'!G68)</f>
        <v>0</v>
      </c>
      <c r="I95" s="15">
        <f>IF(I$26="-","-",I$26*'3h Losses'!H68)</f>
        <v>0</v>
      </c>
      <c r="J95" s="15">
        <f>IF(J$26="-","-",J$26*'3h Losses'!I68)</f>
        <v>0</v>
      </c>
      <c r="K95" s="15">
        <f>IF(K$26="-","-",K$26*'3h Losses'!J68)</f>
        <v>0</v>
      </c>
      <c r="L95" s="15">
        <f>IF(L$26="-","-",L$26*'3h Losses'!K68)</f>
        <v>0</v>
      </c>
      <c r="M95" s="15">
        <f>IF(M$26="-","-",M$26*'3h Losses'!L68)</f>
        <v>0</v>
      </c>
      <c r="N95" s="15">
        <f>IF(N$26="-","-",N$26*'3h Losses'!M68)</f>
        <v>0</v>
      </c>
      <c r="O95" s="15">
        <f>IF(O$26="-","-",O$26*'3h Losses'!N68)</f>
        <v>0</v>
      </c>
      <c r="P95" s="28"/>
      <c r="Q95" s="15">
        <f>IF(Q$26="-","-",Q$26*'3h Losses'!P68)</f>
        <v>0</v>
      </c>
      <c r="R95" s="15">
        <f>IF(R$26="-","-",R$26*'3h Losses'!Q68)</f>
        <v>0</v>
      </c>
      <c r="S95" s="15">
        <f>IF(S$26="-","-",S$26*'3h Losses'!R68)</f>
        <v>0</v>
      </c>
      <c r="T95" s="15">
        <f>IF(T$26="-","-",T$26*'3h Losses'!S68)</f>
        <v>0</v>
      </c>
      <c r="U95" s="15">
        <f>IF(U$26="-","-",U$26*'3h Losses'!T68)</f>
        <v>0</v>
      </c>
      <c r="V95" s="15">
        <f>IF(V$26="-","-",V$26*'3h Losses'!U68)</f>
        <v>0</v>
      </c>
      <c r="W95" s="15">
        <f>IF(W$26="-","-",W$26*'3h Losses'!V68)</f>
        <v>0</v>
      </c>
      <c r="X95" s="15">
        <f>IF(X$26="-","-",X$26*'3h Losses'!W68)</f>
        <v>0</v>
      </c>
      <c r="Y95" s="28"/>
      <c r="Z95" s="15">
        <f>IF(Z$26="-","-",Z$26*'3h Losses'!Y68)</f>
        <v>0</v>
      </c>
      <c r="AA95" s="15">
        <f>IF(AA$26="-","-",AA$26*'3h Losses'!Z68)</f>
        <v>0</v>
      </c>
      <c r="AB95" s="15">
        <f>IF(AB$26="-","-",AB$26*'3h Losses'!AA68)</f>
        <v>0</v>
      </c>
      <c r="AC95" s="15">
        <f>IF(AC$26="-","-",AC$26*'3h Losses'!AB68)</f>
        <v>0</v>
      </c>
      <c r="AD95" s="15">
        <f>IF(AD$26="-","-",AD$26*'3h Losses'!AC68)</f>
        <v>0</v>
      </c>
      <c r="AE95" s="15">
        <f>IF(AE$26="-","-",AE$26*'3h Losses'!AD68)</f>
        <v>0</v>
      </c>
      <c r="AF95" s="15">
        <f>IF(AF$26="-","-",AF$26*'3h Losses'!AE68)</f>
        <v>0</v>
      </c>
      <c r="AG95" s="15">
        <f>IF(AG$26="-","-",AG$26*'3h Losses'!AF68)</f>
        <v>0</v>
      </c>
      <c r="AH95" s="15">
        <f>IF(AH$26="-","-",AH$26*'3h Losses'!AG68)</f>
        <v>0</v>
      </c>
      <c r="AI95" s="15">
        <f>IF(AI$26="-","-",AI$26*'3h Losses'!AH68)</f>
        <v>0</v>
      </c>
      <c r="AJ95" s="15">
        <f>IF(AJ$26="-","-",AJ$26*'3h Losses'!AI68)</f>
        <v>1.0618685378466066</v>
      </c>
      <c r="AK95" s="15">
        <f>IF(AK$26="-","-",AK$26*'3h Losses'!AJ68)</f>
        <v>1.0618685378466066</v>
      </c>
      <c r="AL95" s="15">
        <f>IF(AL$26="-","-",AL$26*'3h Losses'!AK68)</f>
        <v>1.0486739640057938</v>
      </c>
      <c r="AM95" s="15" t="str">
        <f>IF(AM$26="-","-",AM$26*'3h Losses'!AL68)</f>
        <v>-</v>
      </c>
      <c r="AN95" s="15" t="str">
        <f>IF(AN$26="-","-",AN$26*'3h Losses'!AM68)</f>
        <v>-</v>
      </c>
      <c r="AO95" s="15" t="str">
        <f>IF(AO$26="-","-",AO$26*'3h Losses'!AN68)</f>
        <v>-</v>
      </c>
      <c r="AP95" s="15" t="str">
        <f>IF(AP$26="-","-",AP$26*'3h Losses'!AO68)</f>
        <v>-</v>
      </c>
      <c r="AQ95" s="15" t="str">
        <f>IF(AQ$26="-","-",AQ$26*'3h Losses'!AP68)</f>
        <v>-</v>
      </c>
      <c r="AR95" s="15" t="str">
        <f>IF(AR$26="-","-",AR$26*'3h Losses'!AQ68)</f>
        <v>-</v>
      </c>
      <c r="AS95" s="15" t="str">
        <f>IF(AS$26="-","-",AS$26*'3h Losses'!AR68)</f>
        <v>-</v>
      </c>
      <c r="AT95" s="15" t="str">
        <f>IF(AT$26="-","-",AT$26*'3h Losses'!AS68)</f>
        <v>-</v>
      </c>
      <c r="AU95" s="15" t="str">
        <f>IF(AU$26="-","-",AU$26*'3h Losses'!AT68)</f>
        <v>-</v>
      </c>
      <c r="AV95" s="15" t="str">
        <f>IF(AV$26="-","-",AV$26*'3h Losses'!AU68)</f>
        <v>-</v>
      </c>
      <c r="AW95" s="15" t="str">
        <f>IF(AW$26="-","-",AW$26*'3h Losses'!AV68)</f>
        <v>-</v>
      </c>
      <c r="AX95" s="15" t="str">
        <f>IF(AX$26="-","-",AX$26*'3h Losses'!AW68)</f>
        <v>-</v>
      </c>
      <c r="AY95" s="15" t="str">
        <f>IF(AY$26="-","-",AY$26*'3h Losses'!AX68)</f>
        <v>-</v>
      </c>
      <c r="AZ95" s="15" t="str">
        <f>IF(AZ$26="-","-",AZ$26*'3h Losses'!AY68)</f>
        <v>-</v>
      </c>
      <c r="BA95" s="15" t="str">
        <f>IF(BA$26="-","-",BA$26*'3h Losses'!AZ68)</f>
        <v>-</v>
      </c>
      <c r="BB95" s="15" t="str">
        <f>IF(BB$26="-","-",BB$26*'3h Losses'!BA68)</f>
        <v>-</v>
      </c>
      <c r="BC95" s="15" t="str">
        <f>IF(BC$26="-","-",BC$26*'3h Losses'!BB68)</f>
        <v>-</v>
      </c>
      <c r="BD95" s="15" t="str">
        <f>IF(BD$26="-","-",BD$26*'3h Losses'!BC68)</f>
        <v>-</v>
      </c>
      <c r="BE95" s="15" t="str">
        <f>IF(BE$26="-","-",BE$26*'3h Losses'!BD68)</f>
        <v>-</v>
      </c>
      <c r="BF95" s="15" t="str">
        <f>IF(BF$26="-","-",BF$26*'3h Losses'!BE68)</f>
        <v>-</v>
      </c>
    </row>
    <row r="96" spans="1:58">
      <c r="A96" s="14"/>
      <c r="B96" s="365"/>
      <c r="C96" s="362"/>
      <c r="D96" s="362"/>
      <c r="E96" s="108" t="s">
        <v>249</v>
      </c>
      <c r="F96" s="364"/>
      <c r="G96" s="28"/>
      <c r="H96" s="15">
        <f>IF(H$26="-","-",H$26*'3h Losses'!G69)</f>
        <v>0</v>
      </c>
      <c r="I96" s="15">
        <f>IF(I$26="-","-",I$26*'3h Losses'!H69)</f>
        <v>0</v>
      </c>
      <c r="J96" s="15">
        <f>IF(J$26="-","-",J$26*'3h Losses'!I69)</f>
        <v>0</v>
      </c>
      <c r="K96" s="15">
        <f>IF(K$26="-","-",K$26*'3h Losses'!J69)</f>
        <v>0</v>
      </c>
      <c r="L96" s="15">
        <f>IF(L$26="-","-",L$26*'3h Losses'!K69)</f>
        <v>0</v>
      </c>
      <c r="M96" s="15">
        <f>IF(M$26="-","-",M$26*'3h Losses'!L69)</f>
        <v>0</v>
      </c>
      <c r="N96" s="15">
        <f>IF(N$26="-","-",N$26*'3h Losses'!M69)</f>
        <v>0</v>
      </c>
      <c r="O96" s="15">
        <f>IF(O$26="-","-",O$26*'3h Losses'!N69)</f>
        <v>0</v>
      </c>
      <c r="P96" s="28"/>
      <c r="Q96" s="15">
        <f>IF(Q$26="-","-",Q$26*'3h Losses'!P69)</f>
        <v>0</v>
      </c>
      <c r="R96" s="15">
        <f>IF(R$26="-","-",R$26*'3h Losses'!Q69)</f>
        <v>0</v>
      </c>
      <c r="S96" s="15">
        <f>IF(S$26="-","-",S$26*'3h Losses'!R69)</f>
        <v>0</v>
      </c>
      <c r="T96" s="15">
        <f>IF(T$26="-","-",T$26*'3h Losses'!S69)</f>
        <v>0</v>
      </c>
      <c r="U96" s="15">
        <f>IF(U$26="-","-",U$26*'3h Losses'!T69)</f>
        <v>0</v>
      </c>
      <c r="V96" s="15">
        <f>IF(V$26="-","-",V$26*'3h Losses'!U69)</f>
        <v>0</v>
      </c>
      <c r="W96" s="15">
        <f>IF(W$26="-","-",W$26*'3h Losses'!V69)</f>
        <v>0</v>
      </c>
      <c r="X96" s="15">
        <f>IF(X$26="-","-",X$26*'3h Losses'!W69)</f>
        <v>0</v>
      </c>
      <c r="Y96" s="28"/>
      <c r="Z96" s="15">
        <f>IF(Z$26="-","-",Z$26*'3h Losses'!Y69)</f>
        <v>0</v>
      </c>
      <c r="AA96" s="15">
        <f>IF(AA$26="-","-",AA$26*'3h Losses'!Z69)</f>
        <v>0</v>
      </c>
      <c r="AB96" s="15">
        <f>IF(AB$26="-","-",AB$26*'3h Losses'!AA69)</f>
        <v>0</v>
      </c>
      <c r="AC96" s="15">
        <f>IF(AC$26="-","-",AC$26*'3h Losses'!AB69)</f>
        <v>0</v>
      </c>
      <c r="AD96" s="15">
        <f>IF(AD$26="-","-",AD$26*'3h Losses'!AC69)</f>
        <v>0</v>
      </c>
      <c r="AE96" s="15">
        <f>IF(AE$26="-","-",AE$26*'3h Losses'!AD69)</f>
        <v>0</v>
      </c>
      <c r="AF96" s="15">
        <f>IF(AF$26="-","-",AF$26*'3h Losses'!AE69)</f>
        <v>0</v>
      </c>
      <c r="AG96" s="15">
        <f>IF(AG$26="-","-",AG$26*'3h Losses'!AF69)</f>
        <v>0</v>
      </c>
      <c r="AH96" s="15">
        <f>IF(AH$26="-","-",AH$26*'3h Losses'!AG69)</f>
        <v>0</v>
      </c>
      <c r="AI96" s="15">
        <f>IF(AI$26="-","-",AI$26*'3h Losses'!AH69)</f>
        <v>0</v>
      </c>
      <c r="AJ96" s="15">
        <f>IF(AJ$26="-","-",AJ$26*'3h Losses'!AI69)</f>
        <v>1.0392094519174875</v>
      </c>
      <c r="AK96" s="15">
        <f>IF(AK$26="-","-",AK$26*'3h Losses'!AJ69)</f>
        <v>1.0392094519174875</v>
      </c>
      <c r="AL96" s="15">
        <f>IF(AL$26="-","-",AL$26*'3h Losses'!AK69)</f>
        <v>1.026134692676725</v>
      </c>
      <c r="AM96" s="15" t="str">
        <f>IF(AM$26="-","-",AM$26*'3h Losses'!AL69)</f>
        <v>-</v>
      </c>
      <c r="AN96" s="15" t="str">
        <f>IF(AN$26="-","-",AN$26*'3h Losses'!AM69)</f>
        <v>-</v>
      </c>
      <c r="AO96" s="15" t="str">
        <f>IF(AO$26="-","-",AO$26*'3h Losses'!AN69)</f>
        <v>-</v>
      </c>
      <c r="AP96" s="15" t="str">
        <f>IF(AP$26="-","-",AP$26*'3h Losses'!AO69)</f>
        <v>-</v>
      </c>
      <c r="AQ96" s="15" t="str">
        <f>IF(AQ$26="-","-",AQ$26*'3h Losses'!AP69)</f>
        <v>-</v>
      </c>
      <c r="AR96" s="15" t="str">
        <f>IF(AR$26="-","-",AR$26*'3h Losses'!AQ69)</f>
        <v>-</v>
      </c>
      <c r="AS96" s="15" t="str">
        <f>IF(AS$26="-","-",AS$26*'3h Losses'!AR69)</f>
        <v>-</v>
      </c>
      <c r="AT96" s="15" t="str">
        <f>IF(AT$26="-","-",AT$26*'3h Losses'!AS69)</f>
        <v>-</v>
      </c>
      <c r="AU96" s="15" t="str">
        <f>IF(AU$26="-","-",AU$26*'3h Losses'!AT69)</f>
        <v>-</v>
      </c>
      <c r="AV96" s="15" t="str">
        <f>IF(AV$26="-","-",AV$26*'3h Losses'!AU69)</f>
        <v>-</v>
      </c>
      <c r="AW96" s="15" t="str">
        <f>IF(AW$26="-","-",AW$26*'3h Losses'!AV69)</f>
        <v>-</v>
      </c>
      <c r="AX96" s="15" t="str">
        <f>IF(AX$26="-","-",AX$26*'3h Losses'!AW69)</f>
        <v>-</v>
      </c>
      <c r="AY96" s="15" t="str">
        <f>IF(AY$26="-","-",AY$26*'3h Losses'!AX69)</f>
        <v>-</v>
      </c>
      <c r="AZ96" s="15" t="str">
        <f>IF(AZ$26="-","-",AZ$26*'3h Losses'!AY69)</f>
        <v>-</v>
      </c>
      <c r="BA96" s="15" t="str">
        <f>IF(BA$26="-","-",BA$26*'3h Losses'!AZ69)</f>
        <v>-</v>
      </c>
      <c r="BB96" s="15" t="str">
        <f>IF(BB$26="-","-",BB$26*'3h Losses'!BA69)</f>
        <v>-</v>
      </c>
      <c r="BC96" s="15" t="str">
        <f>IF(BC$26="-","-",BC$26*'3h Losses'!BB69)</f>
        <v>-</v>
      </c>
      <c r="BD96" s="15" t="str">
        <f>IF(BD$26="-","-",BD$26*'3h Losses'!BC69)</f>
        <v>-</v>
      </c>
      <c r="BE96" s="15" t="str">
        <f>IF(BE$26="-","-",BE$26*'3h Losses'!BD69)</f>
        <v>-</v>
      </c>
      <c r="BF96" s="15" t="str">
        <f>IF(BF$26="-","-",BF$26*'3h Losses'!BE69)</f>
        <v>-</v>
      </c>
    </row>
    <row r="97" spans="1:58">
      <c r="A97" s="14"/>
      <c r="B97" s="365"/>
      <c r="C97" s="362"/>
      <c r="D97" s="362"/>
      <c r="E97" s="108" t="s">
        <v>250</v>
      </c>
      <c r="F97" s="364"/>
      <c r="G97" s="28"/>
      <c r="H97" s="15">
        <f>IF(H$26="-","-",H$26*'3h Losses'!G70)</f>
        <v>0</v>
      </c>
      <c r="I97" s="15">
        <f>IF(I$26="-","-",I$26*'3h Losses'!H70)</f>
        <v>0</v>
      </c>
      <c r="J97" s="15">
        <f>IF(J$26="-","-",J$26*'3h Losses'!I70)</f>
        <v>0</v>
      </c>
      <c r="K97" s="15">
        <f>IF(K$26="-","-",K$26*'3h Losses'!J70)</f>
        <v>0</v>
      </c>
      <c r="L97" s="15">
        <f>IF(L$26="-","-",L$26*'3h Losses'!K70)</f>
        <v>0</v>
      </c>
      <c r="M97" s="15">
        <f>IF(M$26="-","-",M$26*'3h Losses'!L70)</f>
        <v>0</v>
      </c>
      <c r="N97" s="15">
        <f>IF(N$26="-","-",N$26*'3h Losses'!M70)</f>
        <v>0</v>
      </c>
      <c r="O97" s="15">
        <f>IF(O$26="-","-",O$26*'3h Losses'!N70)</f>
        <v>0</v>
      </c>
      <c r="P97" s="28"/>
      <c r="Q97" s="15">
        <f>IF(Q$26="-","-",Q$26*'3h Losses'!P70)</f>
        <v>0</v>
      </c>
      <c r="R97" s="15">
        <f>IF(R$26="-","-",R$26*'3h Losses'!Q70)</f>
        <v>0</v>
      </c>
      <c r="S97" s="15">
        <f>IF(S$26="-","-",S$26*'3h Losses'!R70)</f>
        <v>0</v>
      </c>
      <c r="T97" s="15">
        <f>IF(T$26="-","-",T$26*'3h Losses'!S70)</f>
        <v>0</v>
      </c>
      <c r="U97" s="15">
        <f>IF(U$26="-","-",U$26*'3h Losses'!T70)</f>
        <v>0</v>
      </c>
      <c r="V97" s="15">
        <f>IF(V$26="-","-",V$26*'3h Losses'!U70)</f>
        <v>0</v>
      </c>
      <c r="W97" s="15">
        <f>IF(W$26="-","-",W$26*'3h Losses'!V70)</f>
        <v>0</v>
      </c>
      <c r="X97" s="15">
        <f>IF(X$26="-","-",X$26*'3h Losses'!W70)</f>
        <v>0</v>
      </c>
      <c r="Y97" s="28"/>
      <c r="Z97" s="15">
        <f>IF(Z$26="-","-",Z$26*'3h Losses'!Y70)</f>
        <v>0</v>
      </c>
      <c r="AA97" s="15">
        <f>IF(AA$26="-","-",AA$26*'3h Losses'!Z70)</f>
        <v>0</v>
      </c>
      <c r="AB97" s="15">
        <f>IF(AB$26="-","-",AB$26*'3h Losses'!AA70)</f>
        <v>0</v>
      </c>
      <c r="AC97" s="15">
        <f>IF(AC$26="-","-",AC$26*'3h Losses'!AB70)</f>
        <v>0</v>
      </c>
      <c r="AD97" s="15">
        <f>IF(AD$26="-","-",AD$26*'3h Losses'!AC70)</f>
        <v>0</v>
      </c>
      <c r="AE97" s="15">
        <f>IF(AE$26="-","-",AE$26*'3h Losses'!AD70)</f>
        <v>0</v>
      </c>
      <c r="AF97" s="15">
        <f>IF(AF$26="-","-",AF$26*'3h Losses'!AE70)</f>
        <v>0</v>
      </c>
      <c r="AG97" s="15">
        <f>IF(AG$26="-","-",AG$26*'3h Losses'!AF70)</f>
        <v>0</v>
      </c>
      <c r="AH97" s="15">
        <f>IF(AH$26="-","-",AH$26*'3h Losses'!AG70)</f>
        <v>0</v>
      </c>
      <c r="AI97" s="15">
        <f>IF(AI$26="-","-",AI$26*'3h Losses'!AH70)</f>
        <v>0</v>
      </c>
      <c r="AJ97" s="15">
        <f>IF(AJ$26="-","-",AJ$26*'3h Losses'!AI70)</f>
        <v>1.0192948429129793</v>
      </c>
      <c r="AK97" s="15">
        <f>IF(AK$26="-","-",AK$26*'3h Losses'!AJ70)</f>
        <v>1.0192948429129793</v>
      </c>
      <c r="AL97" s="15">
        <f>IF(AL$26="-","-",AL$26*'3h Losses'!AK70)</f>
        <v>1.0051134206375252</v>
      </c>
      <c r="AM97" s="15" t="str">
        <f>IF(AM$26="-","-",AM$26*'3h Losses'!AL70)</f>
        <v>-</v>
      </c>
      <c r="AN97" s="15" t="str">
        <f>IF(AN$26="-","-",AN$26*'3h Losses'!AM70)</f>
        <v>-</v>
      </c>
      <c r="AO97" s="15" t="str">
        <f>IF(AO$26="-","-",AO$26*'3h Losses'!AN70)</f>
        <v>-</v>
      </c>
      <c r="AP97" s="15" t="str">
        <f>IF(AP$26="-","-",AP$26*'3h Losses'!AO70)</f>
        <v>-</v>
      </c>
      <c r="AQ97" s="15" t="str">
        <f>IF(AQ$26="-","-",AQ$26*'3h Losses'!AP70)</f>
        <v>-</v>
      </c>
      <c r="AR97" s="15" t="str">
        <f>IF(AR$26="-","-",AR$26*'3h Losses'!AQ70)</f>
        <v>-</v>
      </c>
      <c r="AS97" s="15" t="str">
        <f>IF(AS$26="-","-",AS$26*'3h Losses'!AR70)</f>
        <v>-</v>
      </c>
      <c r="AT97" s="15" t="str">
        <f>IF(AT$26="-","-",AT$26*'3h Losses'!AS70)</f>
        <v>-</v>
      </c>
      <c r="AU97" s="15" t="str">
        <f>IF(AU$26="-","-",AU$26*'3h Losses'!AT70)</f>
        <v>-</v>
      </c>
      <c r="AV97" s="15" t="str">
        <f>IF(AV$26="-","-",AV$26*'3h Losses'!AU70)</f>
        <v>-</v>
      </c>
      <c r="AW97" s="15" t="str">
        <f>IF(AW$26="-","-",AW$26*'3h Losses'!AV70)</f>
        <v>-</v>
      </c>
      <c r="AX97" s="15" t="str">
        <f>IF(AX$26="-","-",AX$26*'3h Losses'!AW70)</f>
        <v>-</v>
      </c>
      <c r="AY97" s="15" t="str">
        <f>IF(AY$26="-","-",AY$26*'3h Losses'!AX70)</f>
        <v>-</v>
      </c>
      <c r="AZ97" s="15" t="str">
        <f>IF(AZ$26="-","-",AZ$26*'3h Losses'!AY70)</f>
        <v>-</v>
      </c>
      <c r="BA97" s="15" t="str">
        <f>IF(BA$26="-","-",BA$26*'3h Losses'!AZ70)</f>
        <v>-</v>
      </c>
      <c r="BB97" s="15" t="str">
        <f>IF(BB$26="-","-",BB$26*'3h Losses'!BA70)</f>
        <v>-</v>
      </c>
      <c r="BC97" s="15" t="str">
        <f>IF(BC$26="-","-",BC$26*'3h Losses'!BB70)</f>
        <v>-</v>
      </c>
      <c r="BD97" s="15" t="str">
        <f>IF(BD$26="-","-",BD$26*'3h Losses'!BC70)</f>
        <v>-</v>
      </c>
      <c r="BE97" s="15" t="str">
        <f>IF(BE$26="-","-",BE$26*'3h Losses'!BD70)</f>
        <v>-</v>
      </c>
      <c r="BF97" s="15" t="str">
        <f>IF(BF$26="-","-",BF$26*'3h Losses'!BE70)</f>
        <v>-</v>
      </c>
    </row>
    <row r="98" spans="1:58">
      <c r="A98" s="14"/>
      <c r="B98" s="365"/>
      <c r="C98" s="362"/>
      <c r="D98" s="362"/>
      <c r="E98" s="108" t="s">
        <v>251</v>
      </c>
      <c r="F98" s="364"/>
      <c r="G98" s="28"/>
      <c r="H98" s="15">
        <f>IF(H$26="-","-",H$26*'3h Losses'!G71)</f>
        <v>0</v>
      </c>
      <c r="I98" s="15">
        <f>IF(I$26="-","-",I$26*'3h Losses'!H71)</f>
        <v>0</v>
      </c>
      <c r="J98" s="15">
        <f>IF(J$26="-","-",J$26*'3h Losses'!I71)</f>
        <v>0</v>
      </c>
      <c r="K98" s="15">
        <f>IF(K$26="-","-",K$26*'3h Losses'!J71)</f>
        <v>0</v>
      </c>
      <c r="L98" s="15">
        <f>IF(L$26="-","-",L$26*'3h Losses'!K71)</f>
        <v>0</v>
      </c>
      <c r="M98" s="15">
        <f>IF(M$26="-","-",M$26*'3h Losses'!L71)</f>
        <v>0</v>
      </c>
      <c r="N98" s="15">
        <f>IF(N$26="-","-",N$26*'3h Losses'!M71)</f>
        <v>0</v>
      </c>
      <c r="O98" s="15">
        <f>IF(O$26="-","-",O$26*'3h Losses'!N71)</f>
        <v>0</v>
      </c>
      <c r="P98" s="28"/>
      <c r="Q98" s="15">
        <f>IF(Q$26="-","-",Q$26*'3h Losses'!P71)</f>
        <v>0</v>
      </c>
      <c r="R98" s="15">
        <f>IF(R$26="-","-",R$26*'3h Losses'!Q71)</f>
        <v>0</v>
      </c>
      <c r="S98" s="15">
        <f>IF(S$26="-","-",S$26*'3h Losses'!R71)</f>
        <v>0</v>
      </c>
      <c r="T98" s="15">
        <f>IF(T$26="-","-",T$26*'3h Losses'!S71)</f>
        <v>0</v>
      </c>
      <c r="U98" s="15">
        <f>IF(U$26="-","-",U$26*'3h Losses'!T71)</f>
        <v>0</v>
      </c>
      <c r="V98" s="15">
        <f>IF(V$26="-","-",V$26*'3h Losses'!U71)</f>
        <v>0</v>
      </c>
      <c r="W98" s="15">
        <f>IF(W$26="-","-",W$26*'3h Losses'!V71)</f>
        <v>0</v>
      </c>
      <c r="X98" s="15">
        <f>IF(X$26="-","-",X$26*'3h Losses'!W71)</f>
        <v>0</v>
      </c>
      <c r="Y98" s="28"/>
      <c r="Z98" s="15">
        <f>IF(Z$26="-","-",Z$26*'3h Losses'!Y71)</f>
        <v>0</v>
      </c>
      <c r="AA98" s="15">
        <f>IF(AA$26="-","-",AA$26*'3h Losses'!Z71)</f>
        <v>0</v>
      </c>
      <c r="AB98" s="15">
        <f>IF(AB$26="-","-",AB$26*'3h Losses'!AA71)</f>
        <v>0</v>
      </c>
      <c r="AC98" s="15">
        <f>IF(AC$26="-","-",AC$26*'3h Losses'!AB71)</f>
        <v>0</v>
      </c>
      <c r="AD98" s="15">
        <f>IF(AD$26="-","-",AD$26*'3h Losses'!AC71)</f>
        <v>0</v>
      </c>
      <c r="AE98" s="15">
        <f>IF(AE$26="-","-",AE$26*'3h Losses'!AD71)</f>
        <v>0</v>
      </c>
      <c r="AF98" s="15">
        <f>IF(AF$26="-","-",AF$26*'3h Losses'!AE71)</f>
        <v>0</v>
      </c>
      <c r="AG98" s="15">
        <f>IF(AG$26="-","-",AG$26*'3h Losses'!AF71)</f>
        <v>0</v>
      </c>
      <c r="AH98" s="15">
        <f>IF(AH$26="-","-",AH$26*'3h Losses'!AG71)</f>
        <v>0</v>
      </c>
      <c r="AI98" s="15">
        <f>IF(AI$26="-","-",AI$26*'3h Losses'!AH71)</f>
        <v>0</v>
      </c>
      <c r="AJ98" s="15">
        <f>IF(AJ$26="-","-",AJ$26*'3h Losses'!AI71)</f>
        <v>1.0366877358616695</v>
      </c>
      <c r="AK98" s="15">
        <f>IF(AK$26="-","-",AK$26*'3h Losses'!AJ71)</f>
        <v>1.0366877358616695</v>
      </c>
      <c r="AL98" s="15">
        <f>IF(AL$26="-","-",AL$26*'3h Losses'!AK71)</f>
        <v>1.0203580610140477</v>
      </c>
      <c r="AM98" s="15" t="str">
        <f>IF(AM$26="-","-",AM$26*'3h Losses'!AL71)</f>
        <v>-</v>
      </c>
      <c r="AN98" s="15" t="str">
        <f>IF(AN$26="-","-",AN$26*'3h Losses'!AM71)</f>
        <v>-</v>
      </c>
      <c r="AO98" s="15" t="str">
        <f>IF(AO$26="-","-",AO$26*'3h Losses'!AN71)</f>
        <v>-</v>
      </c>
      <c r="AP98" s="15" t="str">
        <f>IF(AP$26="-","-",AP$26*'3h Losses'!AO71)</f>
        <v>-</v>
      </c>
      <c r="AQ98" s="15" t="str">
        <f>IF(AQ$26="-","-",AQ$26*'3h Losses'!AP71)</f>
        <v>-</v>
      </c>
      <c r="AR98" s="15" t="str">
        <f>IF(AR$26="-","-",AR$26*'3h Losses'!AQ71)</f>
        <v>-</v>
      </c>
      <c r="AS98" s="15" t="str">
        <f>IF(AS$26="-","-",AS$26*'3h Losses'!AR71)</f>
        <v>-</v>
      </c>
      <c r="AT98" s="15" t="str">
        <f>IF(AT$26="-","-",AT$26*'3h Losses'!AS71)</f>
        <v>-</v>
      </c>
      <c r="AU98" s="15" t="str">
        <f>IF(AU$26="-","-",AU$26*'3h Losses'!AT71)</f>
        <v>-</v>
      </c>
      <c r="AV98" s="15" t="str">
        <f>IF(AV$26="-","-",AV$26*'3h Losses'!AU71)</f>
        <v>-</v>
      </c>
      <c r="AW98" s="15" t="str">
        <f>IF(AW$26="-","-",AW$26*'3h Losses'!AV71)</f>
        <v>-</v>
      </c>
      <c r="AX98" s="15" t="str">
        <f>IF(AX$26="-","-",AX$26*'3h Losses'!AW71)</f>
        <v>-</v>
      </c>
      <c r="AY98" s="15" t="str">
        <f>IF(AY$26="-","-",AY$26*'3h Losses'!AX71)</f>
        <v>-</v>
      </c>
      <c r="AZ98" s="15" t="str">
        <f>IF(AZ$26="-","-",AZ$26*'3h Losses'!AY71)</f>
        <v>-</v>
      </c>
      <c r="BA98" s="15" t="str">
        <f>IF(BA$26="-","-",BA$26*'3h Losses'!AZ71)</f>
        <v>-</v>
      </c>
      <c r="BB98" s="15" t="str">
        <f>IF(BB$26="-","-",BB$26*'3h Losses'!BA71)</f>
        <v>-</v>
      </c>
      <c r="BC98" s="15" t="str">
        <f>IF(BC$26="-","-",BC$26*'3h Losses'!BB71)</f>
        <v>-</v>
      </c>
      <c r="BD98" s="15" t="str">
        <f>IF(BD$26="-","-",BD$26*'3h Losses'!BC71)</f>
        <v>-</v>
      </c>
      <c r="BE98" s="15" t="str">
        <f>IF(BE$26="-","-",BE$26*'3h Losses'!BD71)</f>
        <v>-</v>
      </c>
      <c r="BF98" s="15" t="str">
        <f>IF(BF$26="-","-",BF$26*'3h Losses'!BE71)</f>
        <v>-</v>
      </c>
    </row>
    <row r="99" spans="1:58">
      <c r="A99" s="14"/>
      <c r="B99" s="365"/>
      <c r="C99" s="362"/>
      <c r="D99" s="362"/>
      <c r="E99" s="108" t="s">
        <v>252</v>
      </c>
      <c r="F99" s="364"/>
      <c r="G99" s="28"/>
      <c r="H99" s="15">
        <f>IF(H$26="-","-",H$26*'3h Losses'!G72)</f>
        <v>0</v>
      </c>
      <c r="I99" s="15">
        <f>IF(I$26="-","-",I$26*'3h Losses'!H72)</f>
        <v>0</v>
      </c>
      <c r="J99" s="15">
        <f>IF(J$26="-","-",J$26*'3h Losses'!I72)</f>
        <v>0</v>
      </c>
      <c r="K99" s="15">
        <f>IF(K$26="-","-",K$26*'3h Losses'!J72)</f>
        <v>0</v>
      </c>
      <c r="L99" s="15">
        <f>IF(L$26="-","-",L$26*'3h Losses'!K72)</f>
        <v>0</v>
      </c>
      <c r="M99" s="15">
        <f>IF(M$26="-","-",M$26*'3h Losses'!L72)</f>
        <v>0</v>
      </c>
      <c r="N99" s="15">
        <f>IF(N$26="-","-",N$26*'3h Losses'!M72)</f>
        <v>0</v>
      </c>
      <c r="O99" s="15">
        <f>IF(O$26="-","-",O$26*'3h Losses'!N72)</f>
        <v>0</v>
      </c>
      <c r="P99" s="28"/>
      <c r="Q99" s="15">
        <f>IF(Q$26="-","-",Q$26*'3h Losses'!P72)</f>
        <v>0</v>
      </c>
      <c r="R99" s="15">
        <f>IF(R$26="-","-",R$26*'3h Losses'!Q72)</f>
        <v>0</v>
      </c>
      <c r="S99" s="15">
        <f>IF(S$26="-","-",S$26*'3h Losses'!R72)</f>
        <v>0</v>
      </c>
      <c r="T99" s="15">
        <f>IF(T$26="-","-",T$26*'3h Losses'!S72)</f>
        <v>0</v>
      </c>
      <c r="U99" s="15">
        <f>IF(U$26="-","-",U$26*'3h Losses'!T72)</f>
        <v>0</v>
      </c>
      <c r="V99" s="15">
        <f>IF(V$26="-","-",V$26*'3h Losses'!U72)</f>
        <v>0</v>
      </c>
      <c r="W99" s="15">
        <f>IF(W$26="-","-",W$26*'3h Losses'!V72)</f>
        <v>0</v>
      </c>
      <c r="X99" s="15">
        <f>IF(X$26="-","-",X$26*'3h Losses'!W72)</f>
        <v>0</v>
      </c>
      <c r="Y99" s="28"/>
      <c r="Z99" s="15">
        <f>IF(Z$26="-","-",Z$26*'3h Losses'!Y72)</f>
        <v>0</v>
      </c>
      <c r="AA99" s="15">
        <f>IF(AA$26="-","-",AA$26*'3h Losses'!Z72)</f>
        <v>0</v>
      </c>
      <c r="AB99" s="15">
        <f>IF(AB$26="-","-",AB$26*'3h Losses'!AA72)</f>
        <v>0</v>
      </c>
      <c r="AC99" s="15">
        <f>IF(AC$26="-","-",AC$26*'3h Losses'!AB72)</f>
        <v>0</v>
      </c>
      <c r="AD99" s="15">
        <f>IF(AD$26="-","-",AD$26*'3h Losses'!AC72)</f>
        <v>0</v>
      </c>
      <c r="AE99" s="15">
        <f>IF(AE$26="-","-",AE$26*'3h Losses'!AD72)</f>
        <v>0</v>
      </c>
      <c r="AF99" s="15">
        <f>IF(AF$26="-","-",AF$26*'3h Losses'!AE72)</f>
        <v>0</v>
      </c>
      <c r="AG99" s="15">
        <f>IF(AG$26="-","-",AG$26*'3h Losses'!AF72)</f>
        <v>0</v>
      </c>
      <c r="AH99" s="15">
        <f>IF(AH$26="-","-",AH$26*'3h Losses'!AG72)</f>
        <v>0</v>
      </c>
      <c r="AI99" s="15">
        <f>IF(AI$26="-","-",AI$26*'3h Losses'!AH72)</f>
        <v>0</v>
      </c>
      <c r="AJ99" s="15">
        <f>IF(AJ$26="-","-",AJ$26*'3h Losses'!AI72)</f>
        <v>1.0394997167167073</v>
      </c>
      <c r="AK99" s="15">
        <f>IF(AK$26="-","-",AK$26*'3h Losses'!AJ72)</f>
        <v>1.0394997167167073</v>
      </c>
      <c r="AL99" s="15">
        <f>IF(AL$26="-","-",AL$26*'3h Losses'!AK72)</f>
        <v>1.0311846193583756</v>
      </c>
      <c r="AM99" s="15" t="str">
        <f>IF(AM$26="-","-",AM$26*'3h Losses'!AL72)</f>
        <v>-</v>
      </c>
      <c r="AN99" s="15" t="str">
        <f>IF(AN$26="-","-",AN$26*'3h Losses'!AM72)</f>
        <v>-</v>
      </c>
      <c r="AO99" s="15" t="str">
        <f>IF(AO$26="-","-",AO$26*'3h Losses'!AN72)</f>
        <v>-</v>
      </c>
      <c r="AP99" s="15" t="str">
        <f>IF(AP$26="-","-",AP$26*'3h Losses'!AO72)</f>
        <v>-</v>
      </c>
      <c r="AQ99" s="15" t="str">
        <f>IF(AQ$26="-","-",AQ$26*'3h Losses'!AP72)</f>
        <v>-</v>
      </c>
      <c r="AR99" s="15" t="str">
        <f>IF(AR$26="-","-",AR$26*'3h Losses'!AQ72)</f>
        <v>-</v>
      </c>
      <c r="AS99" s="15" t="str">
        <f>IF(AS$26="-","-",AS$26*'3h Losses'!AR72)</f>
        <v>-</v>
      </c>
      <c r="AT99" s="15" t="str">
        <f>IF(AT$26="-","-",AT$26*'3h Losses'!AS72)</f>
        <v>-</v>
      </c>
      <c r="AU99" s="15" t="str">
        <f>IF(AU$26="-","-",AU$26*'3h Losses'!AT72)</f>
        <v>-</v>
      </c>
      <c r="AV99" s="15" t="str">
        <f>IF(AV$26="-","-",AV$26*'3h Losses'!AU72)</f>
        <v>-</v>
      </c>
      <c r="AW99" s="15" t="str">
        <f>IF(AW$26="-","-",AW$26*'3h Losses'!AV72)</f>
        <v>-</v>
      </c>
      <c r="AX99" s="15" t="str">
        <f>IF(AX$26="-","-",AX$26*'3h Losses'!AW72)</f>
        <v>-</v>
      </c>
      <c r="AY99" s="15" t="str">
        <f>IF(AY$26="-","-",AY$26*'3h Losses'!AX72)</f>
        <v>-</v>
      </c>
      <c r="AZ99" s="15" t="str">
        <f>IF(AZ$26="-","-",AZ$26*'3h Losses'!AY72)</f>
        <v>-</v>
      </c>
      <c r="BA99" s="15" t="str">
        <f>IF(BA$26="-","-",BA$26*'3h Losses'!AZ72)</f>
        <v>-</v>
      </c>
      <c r="BB99" s="15" t="str">
        <f>IF(BB$26="-","-",BB$26*'3h Losses'!BA72)</f>
        <v>-</v>
      </c>
      <c r="BC99" s="15" t="str">
        <f>IF(BC$26="-","-",BC$26*'3h Losses'!BB72)</f>
        <v>-</v>
      </c>
      <c r="BD99" s="15" t="str">
        <f>IF(BD$26="-","-",BD$26*'3h Losses'!BC72)</f>
        <v>-</v>
      </c>
      <c r="BE99" s="15" t="str">
        <f>IF(BE$26="-","-",BE$26*'3h Losses'!BD72)</f>
        <v>-</v>
      </c>
      <c r="BF99" s="15" t="str">
        <f>IF(BF$26="-","-",BF$26*'3h Losses'!BE72)</f>
        <v>-</v>
      </c>
    </row>
    <row r="100" spans="1:58">
      <c r="A100" s="14"/>
      <c r="B100" s="365"/>
      <c r="C100" s="362"/>
      <c r="D100" s="362"/>
      <c r="E100" s="108" t="s">
        <v>253</v>
      </c>
      <c r="F100" s="364"/>
      <c r="G100" s="28"/>
      <c r="H100" s="15">
        <f>IF(H$26="-","-",H$26*'3h Losses'!G73)</f>
        <v>0</v>
      </c>
      <c r="I100" s="15">
        <f>IF(I$26="-","-",I$26*'3h Losses'!H73)</f>
        <v>0</v>
      </c>
      <c r="J100" s="15">
        <f>IF(J$26="-","-",J$26*'3h Losses'!I73)</f>
        <v>0</v>
      </c>
      <c r="K100" s="15">
        <f>IF(K$26="-","-",K$26*'3h Losses'!J73)</f>
        <v>0</v>
      </c>
      <c r="L100" s="15">
        <f>IF(L$26="-","-",L$26*'3h Losses'!K73)</f>
        <v>0</v>
      </c>
      <c r="M100" s="15">
        <f>IF(M$26="-","-",M$26*'3h Losses'!L73)</f>
        <v>0</v>
      </c>
      <c r="N100" s="15">
        <f>IF(N$26="-","-",N$26*'3h Losses'!M73)</f>
        <v>0</v>
      </c>
      <c r="O100" s="15">
        <f>IF(O$26="-","-",O$26*'3h Losses'!N73)</f>
        <v>0</v>
      </c>
      <c r="P100" s="28"/>
      <c r="Q100" s="15">
        <f>IF(Q$26="-","-",Q$26*'3h Losses'!P73)</f>
        <v>0</v>
      </c>
      <c r="R100" s="15">
        <f>IF(R$26="-","-",R$26*'3h Losses'!Q73)</f>
        <v>0</v>
      </c>
      <c r="S100" s="15">
        <f>IF(S$26="-","-",S$26*'3h Losses'!R73)</f>
        <v>0</v>
      </c>
      <c r="T100" s="15">
        <f>IF(T$26="-","-",T$26*'3h Losses'!S73)</f>
        <v>0</v>
      </c>
      <c r="U100" s="15">
        <f>IF(U$26="-","-",U$26*'3h Losses'!T73)</f>
        <v>0</v>
      </c>
      <c r="V100" s="15">
        <f>IF(V$26="-","-",V$26*'3h Losses'!U73)</f>
        <v>0</v>
      </c>
      <c r="W100" s="15">
        <f>IF(W$26="-","-",W$26*'3h Losses'!V73)</f>
        <v>0</v>
      </c>
      <c r="X100" s="15">
        <f>IF(X$26="-","-",X$26*'3h Losses'!W73)</f>
        <v>0</v>
      </c>
      <c r="Y100" s="28"/>
      <c r="Z100" s="15">
        <f>IF(Z$26="-","-",Z$26*'3h Losses'!Y73)</f>
        <v>0</v>
      </c>
      <c r="AA100" s="15">
        <f>IF(AA$26="-","-",AA$26*'3h Losses'!Z73)</f>
        <v>0</v>
      </c>
      <c r="AB100" s="15">
        <f>IF(AB$26="-","-",AB$26*'3h Losses'!AA73)</f>
        <v>0</v>
      </c>
      <c r="AC100" s="15">
        <f>IF(AC$26="-","-",AC$26*'3h Losses'!AB73)</f>
        <v>0</v>
      </c>
      <c r="AD100" s="15">
        <f>IF(AD$26="-","-",AD$26*'3h Losses'!AC73)</f>
        <v>0</v>
      </c>
      <c r="AE100" s="15">
        <f>IF(AE$26="-","-",AE$26*'3h Losses'!AD73)</f>
        <v>0</v>
      </c>
      <c r="AF100" s="15">
        <f>IF(AF$26="-","-",AF$26*'3h Losses'!AE73)</f>
        <v>0</v>
      </c>
      <c r="AG100" s="15">
        <f>IF(AG$26="-","-",AG$26*'3h Losses'!AF73)</f>
        <v>0</v>
      </c>
      <c r="AH100" s="15">
        <f>IF(AH$26="-","-",AH$26*'3h Losses'!AG73)</f>
        <v>0</v>
      </c>
      <c r="AI100" s="15">
        <f>IF(AI$26="-","-",AI$26*'3h Losses'!AH73)</f>
        <v>0</v>
      </c>
      <c r="AJ100" s="15">
        <f>IF(AJ$26="-","-",AJ$26*'3h Losses'!AI73)</f>
        <v>1.0404593120193815</v>
      </c>
      <c r="AK100" s="15">
        <f>IF(AK$26="-","-",AK$26*'3h Losses'!AJ73)</f>
        <v>1.0404593120193815</v>
      </c>
      <c r="AL100" s="15">
        <f>IF(AL$26="-","-",AL$26*'3h Losses'!AK73)</f>
        <v>1.0272709327141856</v>
      </c>
      <c r="AM100" s="15" t="str">
        <f>IF(AM$26="-","-",AM$26*'3h Losses'!AL73)</f>
        <v>-</v>
      </c>
      <c r="AN100" s="15" t="str">
        <f>IF(AN$26="-","-",AN$26*'3h Losses'!AM73)</f>
        <v>-</v>
      </c>
      <c r="AO100" s="15" t="str">
        <f>IF(AO$26="-","-",AO$26*'3h Losses'!AN73)</f>
        <v>-</v>
      </c>
      <c r="AP100" s="15" t="str">
        <f>IF(AP$26="-","-",AP$26*'3h Losses'!AO73)</f>
        <v>-</v>
      </c>
      <c r="AQ100" s="15" t="str">
        <f>IF(AQ$26="-","-",AQ$26*'3h Losses'!AP73)</f>
        <v>-</v>
      </c>
      <c r="AR100" s="15" t="str">
        <f>IF(AR$26="-","-",AR$26*'3h Losses'!AQ73)</f>
        <v>-</v>
      </c>
      <c r="AS100" s="15" t="str">
        <f>IF(AS$26="-","-",AS$26*'3h Losses'!AR73)</f>
        <v>-</v>
      </c>
      <c r="AT100" s="15" t="str">
        <f>IF(AT$26="-","-",AT$26*'3h Losses'!AS73)</f>
        <v>-</v>
      </c>
      <c r="AU100" s="15" t="str">
        <f>IF(AU$26="-","-",AU$26*'3h Losses'!AT73)</f>
        <v>-</v>
      </c>
      <c r="AV100" s="15" t="str">
        <f>IF(AV$26="-","-",AV$26*'3h Losses'!AU73)</f>
        <v>-</v>
      </c>
      <c r="AW100" s="15" t="str">
        <f>IF(AW$26="-","-",AW$26*'3h Losses'!AV73)</f>
        <v>-</v>
      </c>
      <c r="AX100" s="15" t="str">
        <f>IF(AX$26="-","-",AX$26*'3h Losses'!AW73)</f>
        <v>-</v>
      </c>
      <c r="AY100" s="15" t="str">
        <f>IF(AY$26="-","-",AY$26*'3h Losses'!AX73)</f>
        <v>-</v>
      </c>
      <c r="AZ100" s="15" t="str">
        <f>IF(AZ$26="-","-",AZ$26*'3h Losses'!AY73)</f>
        <v>-</v>
      </c>
      <c r="BA100" s="15" t="str">
        <f>IF(BA$26="-","-",BA$26*'3h Losses'!AZ73)</f>
        <v>-</v>
      </c>
      <c r="BB100" s="15" t="str">
        <f>IF(BB$26="-","-",BB$26*'3h Losses'!BA73)</f>
        <v>-</v>
      </c>
      <c r="BC100" s="15" t="str">
        <f>IF(BC$26="-","-",BC$26*'3h Losses'!BB73)</f>
        <v>-</v>
      </c>
      <c r="BD100" s="15" t="str">
        <f>IF(BD$26="-","-",BD$26*'3h Losses'!BC73)</f>
        <v>-</v>
      </c>
      <c r="BE100" s="15" t="str">
        <f>IF(BE$26="-","-",BE$26*'3h Losses'!BD73)</f>
        <v>-</v>
      </c>
      <c r="BF100" s="15" t="str">
        <f>IF(BF$26="-","-",BF$26*'3h Losses'!BE73)</f>
        <v>-</v>
      </c>
    </row>
    <row r="101" spans="1:58">
      <c r="A101" s="14"/>
      <c r="B101" s="365"/>
      <c r="C101" s="362"/>
      <c r="D101" s="362"/>
      <c r="E101" s="108" t="s">
        <v>254</v>
      </c>
      <c r="F101" s="364"/>
      <c r="G101" s="28"/>
      <c r="H101" s="15">
        <f>IF(H$26="-","-",H$26*'3h Losses'!G74)</f>
        <v>0</v>
      </c>
      <c r="I101" s="15">
        <f>IF(I$26="-","-",I$26*'3h Losses'!H74)</f>
        <v>0</v>
      </c>
      <c r="J101" s="15">
        <f>IF(J$26="-","-",J$26*'3h Losses'!I74)</f>
        <v>0</v>
      </c>
      <c r="K101" s="15">
        <f>IF(K$26="-","-",K$26*'3h Losses'!J74)</f>
        <v>0</v>
      </c>
      <c r="L101" s="15">
        <f>IF(L$26="-","-",L$26*'3h Losses'!K74)</f>
        <v>0</v>
      </c>
      <c r="M101" s="15">
        <f>IF(M$26="-","-",M$26*'3h Losses'!L74)</f>
        <v>0</v>
      </c>
      <c r="N101" s="15">
        <f>IF(N$26="-","-",N$26*'3h Losses'!M74)</f>
        <v>0</v>
      </c>
      <c r="O101" s="15">
        <f>IF(O$26="-","-",O$26*'3h Losses'!N74)</f>
        <v>0</v>
      </c>
      <c r="P101" s="28"/>
      <c r="Q101" s="15">
        <f>IF(Q$26="-","-",Q$26*'3h Losses'!P74)</f>
        <v>0</v>
      </c>
      <c r="R101" s="15">
        <f>IF(R$26="-","-",R$26*'3h Losses'!Q74)</f>
        <v>0</v>
      </c>
      <c r="S101" s="15">
        <f>IF(S$26="-","-",S$26*'3h Losses'!R74)</f>
        <v>0</v>
      </c>
      <c r="T101" s="15">
        <f>IF(T$26="-","-",T$26*'3h Losses'!S74)</f>
        <v>0</v>
      </c>
      <c r="U101" s="15">
        <f>IF(U$26="-","-",U$26*'3h Losses'!T74)</f>
        <v>0</v>
      </c>
      <c r="V101" s="15">
        <f>IF(V$26="-","-",V$26*'3h Losses'!U74)</f>
        <v>0</v>
      </c>
      <c r="W101" s="15">
        <f>IF(W$26="-","-",W$26*'3h Losses'!V74)</f>
        <v>0</v>
      </c>
      <c r="X101" s="15">
        <f>IF(X$26="-","-",X$26*'3h Losses'!W74)</f>
        <v>0</v>
      </c>
      <c r="Y101" s="28"/>
      <c r="Z101" s="15">
        <f>IF(Z$26="-","-",Z$26*'3h Losses'!Y74)</f>
        <v>0</v>
      </c>
      <c r="AA101" s="15">
        <f>IF(AA$26="-","-",AA$26*'3h Losses'!Z74)</f>
        <v>0</v>
      </c>
      <c r="AB101" s="15">
        <f>IF(AB$26="-","-",AB$26*'3h Losses'!AA74)</f>
        <v>0</v>
      </c>
      <c r="AC101" s="15">
        <f>IF(AC$26="-","-",AC$26*'3h Losses'!AB74)</f>
        <v>0</v>
      </c>
      <c r="AD101" s="15">
        <f>IF(AD$26="-","-",AD$26*'3h Losses'!AC74)</f>
        <v>0</v>
      </c>
      <c r="AE101" s="15">
        <f>IF(AE$26="-","-",AE$26*'3h Losses'!AD74)</f>
        <v>0</v>
      </c>
      <c r="AF101" s="15">
        <f>IF(AF$26="-","-",AF$26*'3h Losses'!AE74)</f>
        <v>0</v>
      </c>
      <c r="AG101" s="15">
        <f>IF(AG$26="-","-",AG$26*'3h Losses'!AF74)</f>
        <v>0</v>
      </c>
      <c r="AH101" s="15">
        <f>IF(AH$26="-","-",AH$26*'3h Losses'!AG74)</f>
        <v>0</v>
      </c>
      <c r="AI101" s="15">
        <f>IF(AI$26="-","-",AI$26*'3h Losses'!AH74)</f>
        <v>0</v>
      </c>
      <c r="AJ101" s="15">
        <f>IF(AJ$26="-","-",AJ$26*'3h Losses'!AI74)</f>
        <v>1.0411439487684904</v>
      </c>
      <c r="AK101" s="15">
        <f>IF(AK$26="-","-",AK$26*'3h Losses'!AJ74)</f>
        <v>1.0411439487684904</v>
      </c>
      <c r="AL101" s="15">
        <f>IF(AL$26="-","-",AL$26*'3h Losses'!AK74)</f>
        <v>1.0279632463421979</v>
      </c>
      <c r="AM101" s="15" t="str">
        <f>IF(AM$26="-","-",AM$26*'3h Losses'!AL74)</f>
        <v>-</v>
      </c>
      <c r="AN101" s="15" t="str">
        <f>IF(AN$26="-","-",AN$26*'3h Losses'!AM74)</f>
        <v>-</v>
      </c>
      <c r="AO101" s="15" t="str">
        <f>IF(AO$26="-","-",AO$26*'3h Losses'!AN74)</f>
        <v>-</v>
      </c>
      <c r="AP101" s="15" t="str">
        <f>IF(AP$26="-","-",AP$26*'3h Losses'!AO74)</f>
        <v>-</v>
      </c>
      <c r="AQ101" s="15" t="str">
        <f>IF(AQ$26="-","-",AQ$26*'3h Losses'!AP74)</f>
        <v>-</v>
      </c>
      <c r="AR101" s="15" t="str">
        <f>IF(AR$26="-","-",AR$26*'3h Losses'!AQ74)</f>
        <v>-</v>
      </c>
      <c r="AS101" s="15" t="str">
        <f>IF(AS$26="-","-",AS$26*'3h Losses'!AR74)</f>
        <v>-</v>
      </c>
      <c r="AT101" s="15" t="str">
        <f>IF(AT$26="-","-",AT$26*'3h Losses'!AS74)</f>
        <v>-</v>
      </c>
      <c r="AU101" s="15" t="str">
        <f>IF(AU$26="-","-",AU$26*'3h Losses'!AT74)</f>
        <v>-</v>
      </c>
      <c r="AV101" s="15" t="str">
        <f>IF(AV$26="-","-",AV$26*'3h Losses'!AU74)</f>
        <v>-</v>
      </c>
      <c r="AW101" s="15" t="str">
        <f>IF(AW$26="-","-",AW$26*'3h Losses'!AV74)</f>
        <v>-</v>
      </c>
      <c r="AX101" s="15" t="str">
        <f>IF(AX$26="-","-",AX$26*'3h Losses'!AW74)</f>
        <v>-</v>
      </c>
      <c r="AY101" s="15" t="str">
        <f>IF(AY$26="-","-",AY$26*'3h Losses'!AX74)</f>
        <v>-</v>
      </c>
      <c r="AZ101" s="15" t="str">
        <f>IF(AZ$26="-","-",AZ$26*'3h Losses'!AY74)</f>
        <v>-</v>
      </c>
      <c r="BA101" s="15" t="str">
        <f>IF(BA$26="-","-",BA$26*'3h Losses'!AZ74)</f>
        <v>-</v>
      </c>
      <c r="BB101" s="15" t="str">
        <f>IF(BB$26="-","-",BB$26*'3h Losses'!BA74)</f>
        <v>-</v>
      </c>
      <c r="BC101" s="15" t="str">
        <f>IF(BC$26="-","-",BC$26*'3h Losses'!BB74)</f>
        <v>-</v>
      </c>
      <c r="BD101" s="15" t="str">
        <f>IF(BD$26="-","-",BD$26*'3h Losses'!BC74)</f>
        <v>-</v>
      </c>
      <c r="BE101" s="15" t="str">
        <f>IF(BE$26="-","-",BE$26*'3h Losses'!BD74)</f>
        <v>-</v>
      </c>
      <c r="BF101" s="15" t="str">
        <f>IF(BF$26="-","-",BF$26*'3h Losses'!BE74)</f>
        <v>-</v>
      </c>
    </row>
    <row r="102" spans="1:58">
      <c r="A102" s="14"/>
      <c r="B102" s="365"/>
      <c r="C102" s="362"/>
      <c r="D102" s="362"/>
      <c r="E102" s="108" t="s">
        <v>255</v>
      </c>
      <c r="F102" s="364"/>
      <c r="G102" s="28"/>
      <c r="H102" s="15">
        <f>IF(H$26="-","-",H$26*'3h Losses'!G75)</f>
        <v>0</v>
      </c>
      <c r="I102" s="15">
        <f>IF(I$26="-","-",I$26*'3h Losses'!H75)</f>
        <v>0</v>
      </c>
      <c r="J102" s="15">
        <f>IF(J$26="-","-",J$26*'3h Losses'!I75)</f>
        <v>0</v>
      </c>
      <c r="K102" s="15">
        <f>IF(K$26="-","-",K$26*'3h Losses'!J75)</f>
        <v>0</v>
      </c>
      <c r="L102" s="15">
        <f>IF(L$26="-","-",L$26*'3h Losses'!K75)</f>
        <v>0</v>
      </c>
      <c r="M102" s="15">
        <f>IF(M$26="-","-",M$26*'3h Losses'!L75)</f>
        <v>0</v>
      </c>
      <c r="N102" s="15">
        <f>IF(N$26="-","-",N$26*'3h Losses'!M75)</f>
        <v>0</v>
      </c>
      <c r="O102" s="15">
        <f>IF(O$26="-","-",O$26*'3h Losses'!N75)</f>
        <v>0</v>
      </c>
      <c r="P102" s="28"/>
      <c r="Q102" s="15">
        <f>IF(Q$26="-","-",Q$26*'3h Losses'!P75)</f>
        <v>0</v>
      </c>
      <c r="R102" s="15">
        <f>IF(R$26="-","-",R$26*'3h Losses'!Q75)</f>
        <v>0</v>
      </c>
      <c r="S102" s="15">
        <f>IF(S$26="-","-",S$26*'3h Losses'!R75)</f>
        <v>0</v>
      </c>
      <c r="T102" s="15">
        <f>IF(T$26="-","-",T$26*'3h Losses'!S75)</f>
        <v>0</v>
      </c>
      <c r="U102" s="15">
        <f>IF(U$26="-","-",U$26*'3h Losses'!T75)</f>
        <v>0</v>
      </c>
      <c r="V102" s="15">
        <f>IF(V$26="-","-",V$26*'3h Losses'!U75)</f>
        <v>0</v>
      </c>
      <c r="W102" s="15">
        <f>IF(W$26="-","-",W$26*'3h Losses'!V75)</f>
        <v>0</v>
      </c>
      <c r="X102" s="15">
        <f>IF(X$26="-","-",X$26*'3h Losses'!W75)</f>
        <v>0</v>
      </c>
      <c r="Y102" s="28"/>
      <c r="Z102" s="15">
        <f>IF(Z$26="-","-",Z$26*'3h Losses'!Y75)</f>
        <v>0</v>
      </c>
      <c r="AA102" s="15">
        <f>IF(AA$26="-","-",AA$26*'3h Losses'!Z75)</f>
        <v>0</v>
      </c>
      <c r="AB102" s="15">
        <f>IF(AB$26="-","-",AB$26*'3h Losses'!AA75)</f>
        <v>0</v>
      </c>
      <c r="AC102" s="15">
        <f>IF(AC$26="-","-",AC$26*'3h Losses'!AB75)</f>
        <v>0</v>
      </c>
      <c r="AD102" s="15">
        <f>IF(AD$26="-","-",AD$26*'3h Losses'!AC75)</f>
        <v>0</v>
      </c>
      <c r="AE102" s="15">
        <f>IF(AE$26="-","-",AE$26*'3h Losses'!AD75)</f>
        <v>0</v>
      </c>
      <c r="AF102" s="15">
        <f>IF(AF$26="-","-",AF$26*'3h Losses'!AE75)</f>
        <v>0</v>
      </c>
      <c r="AG102" s="15">
        <f>IF(AG$26="-","-",AG$26*'3h Losses'!AF75)</f>
        <v>0</v>
      </c>
      <c r="AH102" s="15">
        <f>IF(AH$26="-","-",AH$26*'3h Losses'!AG75)</f>
        <v>0</v>
      </c>
      <c r="AI102" s="15">
        <f>IF(AI$26="-","-",AI$26*'3h Losses'!AH75)</f>
        <v>0</v>
      </c>
      <c r="AJ102" s="15">
        <f>IF(AJ$26="-","-",AJ$26*'3h Losses'!AI75)</f>
        <v>1.0279610555699885</v>
      </c>
      <c r="AK102" s="15">
        <f>IF(AK$26="-","-",AK$26*'3h Losses'!AJ75)</f>
        <v>1.0279610555699885</v>
      </c>
      <c r="AL102" s="15">
        <f>IF(AL$26="-","-",AL$26*'3h Losses'!AK75)</f>
        <v>1.0149982600936081</v>
      </c>
      <c r="AM102" s="15" t="str">
        <f>IF(AM$26="-","-",AM$26*'3h Losses'!AL75)</f>
        <v>-</v>
      </c>
      <c r="AN102" s="15" t="str">
        <f>IF(AN$26="-","-",AN$26*'3h Losses'!AM75)</f>
        <v>-</v>
      </c>
      <c r="AO102" s="15" t="str">
        <f>IF(AO$26="-","-",AO$26*'3h Losses'!AN75)</f>
        <v>-</v>
      </c>
      <c r="AP102" s="15" t="str">
        <f>IF(AP$26="-","-",AP$26*'3h Losses'!AO75)</f>
        <v>-</v>
      </c>
      <c r="AQ102" s="15" t="str">
        <f>IF(AQ$26="-","-",AQ$26*'3h Losses'!AP75)</f>
        <v>-</v>
      </c>
      <c r="AR102" s="15" t="str">
        <f>IF(AR$26="-","-",AR$26*'3h Losses'!AQ75)</f>
        <v>-</v>
      </c>
      <c r="AS102" s="15" t="str">
        <f>IF(AS$26="-","-",AS$26*'3h Losses'!AR75)</f>
        <v>-</v>
      </c>
      <c r="AT102" s="15" t="str">
        <f>IF(AT$26="-","-",AT$26*'3h Losses'!AS75)</f>
        <v>-</v>
      </c>
      <c r="AU102" s="15" t="str">
        <f>IF(AU$26="-","-",AU$26*'3h Losses'!AT75)</f>
        <v>-</v>
      </c>
      <c r="AV102" s="15" t="str">
        <f>IF(AV$26="-","-",AV$26*'3h Losses'!AU75)</f>
        <v>-</v>
      </c>
      <c r="AW102" s="15" t="str">
        <f>IF(AW$26="-","-",AW$26*'3h Losses'!AV75)</f>
        <v>-</v>
      </c>
      <c r="AX102" s="15" t="str">
        <f>IF(AX$26="-","-",AX$26*'3h Losses'!AW75)</f>
        <v>-</v>
      </c>
      <c r="AY102" s="15" t="str">
        <f>IF(AY$26="-","-",AY$26*'3h Losses'!AX75)</f>
        <v>-</v>
      </c>
      <c r="AZ102" s="15" t="str">
        <f>IF(AZ$26="-","-",AZ$26*'3h Losses'!AY75)</f>
        <v>-</v>
      </c>
      <c r="BA102" s="15" t="str">
        <f>IF(BA$26="-","-",BA$26*'3h Losses'!AZ75)</f>
        <v>-</v>
      </c>
      <c r="BB102" s="15" t="str">
        <f>IF(BB$26="-","-",BB$26*'3h Losses'!BA75)</f>
        <v>-</v>
      </c>
      <c r="BC102" s="15" t="str">
        <f>IF(BC$26="-","-",BC$26*'3h Losses'!BB75)</f>
        <v>-</v>
      </c>
      <c r="BD102" s="15" t="str">
        <f>IF(BD$26="-","-",BD$26*'3h Losses'!BC75)</f>
        <v>-</v>
      </c>
      <c r="BE102" s="15" t="str">
        <f>IF(BE$26="-","-",BE$26*'3h Losses'!BD75)</f>
        <v>-</v>
      </c>
      <c r="BF102" s="15" t="str">
        <f>IF(BF$26="-","-",BF$26*'3h Losses'!BE75)</f>
        <v>-</v>
      </c>
    </row>
    <row r="103" spans="1:58">
      <c r="A103" s="14"/>
      <c r="B103" s="365"/>
      <c r="C103" s="362"/>
      <c r="D103" s="362"/>
      <c r="E103" s="108" t="s">
        <v>256</v>
      </c>
      <c r="F103" s="364"/>
      <c r="G103" s="28"/>
      <c r="H103" s="15">
        <f>IF(H$26="-","-",H$26*'3h Losses'!G76)</f>
        <v>0</v>
      </c>
      <c r="I103" s="15">
        <f>IF(I$26="-","-",I$26*'3h Losses'!H76)</f>
        <v>0</v>
      </c>
      <c r="J103" s="15">
        <f>IF(J$26="-","-",J$26*'3h Losses'!I76)</f>
        <v>0</v>
      </c>
      <c r="K103" s="15">
        <f>IF(K$26="-","-",K$26*'3h Losses'!J76)</f>
        <v>0</v>
      </c>
      <c r="L103" s="15">
        <f>IF(L$26="-","-",L$26*'3h Losses'!K76)</f>
        <v>0</v>
      </c>
      <c r="M103" s="15">
        <f>IF(M$26="-","-",M$26*'3h Losses'!L76)</f>
        <v>0</v>
      </c>
      <c r="N103" s="15">
        <f>IF(N$26="-","-",N$26*'3h Losses'!M76)</f>
        <v>0</v>
      </c>
      <c r="O103" s="15">
        <f>IF(O$26="-","-",O$26*'3h Losses'!N76)</f>
        <v>0</v>
      </c>
      <c r="P103" s="28"/>
      <c r="Q103" s="15">
        <f>IF(Q$26="-","-",Q$26*'3h Losses'!P76)</f>
        <v>0</v>
      </c>
      <c r="R103" s="15">
        <f>IF(R$26="-","-",R$26*'3h Losses'!Q76)</f>
        <v>0</v>
      </c>
      <c r="S103" s="15">
        <f>IF(S$26="-","-",S$26*'3h Losses'!R76)</f>
        <v>0</v>
      </c>
      <c r="T103" s="15">
        <f>IF(T$26="-","-",T$26*'3h Losses'!S76)</f>
        <v>0</v>
      </c>
      <c r="U103" s="15">
        <f>IF(U$26="-","-",U$26*'3h Losses'!T76)</f>
        <v>0</v>
      </c>
      <c r="V103" s="15">
        <f>IF(V$26="-","-",V$26*'3h Losses'!U76)</f>
        <v>0</v>
      </c>
      <c r="W103" s="15">
        <f>IF(W$26="-","-",W$26*'3h Losses'!V76)</f>
        <v>0</v>
      </c>
      <c r="X103" s="15">
        <f>IF(X$26="-","-",X$26*'3h Losses'!W76)</f>
        <v>0</v>
      </c>
      <c r="Y103" s="28"/>
      <c r="Z103" s="15">
        <f>IF(Z$26="-","-",Z$26*'3h Losses'!Y76)</f>
        <v>0</v>
      </c>
      <c r="AA103" s="15">
        <f>IF(AA$26="-","-",AA$26*'3h Losses'!Z76)</f>
        <v>0</v>
      </c>
      <c r="AB103" s="15">
        <f>IF(AB$26="-","-",AB$26*'3h Losses'!AA76)</f>
        <v>0</v>
      </c>
      <c r="AC103" s="15">
        <f>IF(AC$26="-","-",AC$26*'3h Losses'!AB76)</f>
        <v>0</v>
      </c>
      <c r="AD103" s="15">
        <f>IF(AD$26="-","-",AD$26*'3h Losses'!AC76)</f>
        <v>0</v>
      </c>
      <c r="AE103" s="15">
        <f>IF(AE$26="-","-",AE$26*'3h Losses'!AD76)</f>
        <v>0</v>
      </c>
      <c r="AF103" s="15">
        <f>IF(AF$26="-","-",AF$26*'3h Losses'!AE76)</f>
        <v>0</v>
      </c>
      <c r="AG103" s="15">
        <f>IF(AG$26="-","-",AG$26*'3h Losses'!AF76)</f>
        <v>0</v>
      </c>
      <c r="AH103" s="15">
        <f>IF(AH$26="-","-",AH$26*'3h Losses'!AG76)</f>
        <v>0</v>
      </c>
      <c r="AI103" s="15">
        <f>IF(AI$26="-","-",AI$26*'3h Losses'!AH76)</f>
        <v>0</v>
      </c>
      <c r="AJ103" s="15">
        <f>IF(AJ$26="-","-",AJ$26*'3h Losses'!AI76)</f>
        <v>1.0523029016130021</v>
      </c>
      <c r="AK103" s="15">
        <f>IF(AK$26="-","-",AK$26*'3h Losses'!AJ76)</f>
        <v>1.0523029016130021</v>
      </c>
      <c r="AL103" s="15">
        <f>IF(AL$26="-","-",AL$26*'3h Losses'!AK76)</f>
        <v>1.0386393825454656</v>
      </c>
      <c r="AM103" s="15" t="str">
        <f>IF(AM$26="-","-",AM$26*'3h Losses'!AL76)</f>
        <v>-</v>
      </c>
      <c r="AN103" s="15" t="str">
        <f>IF(AN$26="-","-",AN$26*'3h Losses'!AM76)</f>
        <v>-</v>
      </c>
      <c r="AO103" s="15" t="str">
        <f>IF(AO$26="-","-",AO$26*'3h Losses'!AN76)</f>
        <v>-</v>
      </c>
      <c r="AP103" s="15" t="str">
        <f>IF(AP$26="-","-",AP$26*'3h Losses'!AO76)</f>
        <v>-</v>
      </c>
      <c r="AQ103" s="15" t="str">
        <f>IF(AQ$26="-","-",AQ$26*'3h Losses'!AP76)</f>
        <v>-</v>
      </c>
      <c r="AR103" s="15" t="str">
        <f>IF(AR$26="-","-",AR$26*'3h Losses'!AQ76)</f>
        <v>-</v>
      </c>
      <c r="AS103" s="15" t="str">
        <f>IF(AS$26="-","-",AS$26*'3h Losses'!AR76)</f>
        <v>-</v>
      </c>
      <c r="AT103" s="15" t="str">
        <f>IF(AT$26="-","-",AT$26*'3h Losses'!AS76)</f>
        <v>-</v>
      </c>
      <c r="AU103" s="15" t="str">
        <f>IF(AU$26="-","-",AU$26*'3h Losses'!AT76)</f>
        <v>-</v>
      </c>
      <c r="AV103" s="15" t="str">
        <f>IF(AV$26="-","-",AV$26*'3h Losses'!AU76)</f>
        <v>-</v>
      </c>
      <c r="AW103" s="15" t="str">
        <f>IF(AW$26="-","-",AW$26*'3h Losses'!AV76)</f>
        <v>-</v>
      </c>
      <c r="AX103" s="15" t="str">
        <f>IF(AX$26="-","-",AX$26*'3h Losses'!AW76)</f>
        <v>-</v>
      </c>
      <c r="AY103" s="15" t="str">
        <f>IF(AY$26="-","-",AY$26*'3h Losses'!AX76)</f>
        <v>-</v>
      </c>
      <c r="AZ103" s="15" t="str">
        <f>IF(AZ$26="-","-",AZ$26*'3h Losses'!AY76)</f>
        <v>-</v>
      </c>
      <c r="BA103" s="15" t="str">
        <f>IF(BA$26="-","-",BA$26*'3h Losses'!AZ76)</f>
        <v>-</v>
      </c>
      <c r="BB103" s="15" t="str">
        <f>IF(BB$26="-","-",BB$26*'3h Losses'!BA76)</f>
        <v>-</v>
      </c>
      <c r="BC103" s="15" t="str">
        <f>IF(BC$26="-","-",BC$26*'3h Losses'!BB76)</f>
        <v>-</v>
      </c>
      <c r="BD103" s="15" t="str">
        <f>IF(BD$26="-","-",BD$26*'3h Losses'!BC76)</f>
        <v>-</v>
      </c>
      <c r="BE103" s="15" t="str">
        <f>IF(BE$26="-","-",BE$26*'3h Losses'!BD76)</f>
        <v>-</v>
      </c>
      <c r="BF103" s="15" t="str">
        <f>IF(BF$26="-","-",BF$26*'3h Losses'!BE76)</f>
        <v>-</v>
      </c>
    </row>
    <row r="104" spans="1:58">
      <c r="A104" s="14"/>
      <c r="B104" s="365"/>
      <c r="C104" s="362"/>
      <c r="D104" s="362"/>
      <c r="E104" s="108" t="s">
        <v>257</v>
      </c>
      <c r="F104" s="364"/>
      <c r="G104" s="28"/>
      <c r="H104" s="15">
        <f>IF(H$26="-","-",H$26*'3h Losses'!G77)</f>
        <v>0</v>
      </c>
      <c r="I104" s="15">
        <f>IF(I$26="-","-",I$26*'3h Losses'!H77)</f>
        <v>0</v>
      </c>
      <c r="J104" s="15">
        <f>IF(J$26="-","-",J$26*'3h Losses'!I77)</f>
        <v>0</v>
      </c>
      <c r="K104" s="15">
        <f>IF(K$26="-","-",K$26*'3h Losses'!J77)</f>
        <v>0</v>
      </c>
      <c r="L104" s="15">
        <f>IF(L$26="-","-",L$26*'3h Losses'!K77)</f>
        <v>0</v>
      </c>
      <c r="M104" s="15">
        <f>IF(M$26="-","-",M$26*'3h Losses'!L77)</f>
        <v>0</v>
      </c>
      <c r="N104" s="15">
        <f>IF(N$26="-","-",N$26*'3h Losses'!M77)</f>
        <v>0</v>
      </c>
      <c r="O104" s="15">
        <f>IF(O$26="-","-",O$26*'3h Losses'!N77)</f>
        <v>0</v>
      </c>
      <c r="P104" s="28"/>
      <c r="Q104" s="15">
        <f>IF(Q$26="-","-",Q$26*'3h Losses'!P77)</f>
        <v>0</v>
      </c>
      <c r="R104" s="15">
        <f>IF(R$26="-","-",R$26*'3h Losses'!Q77)</f>
        <v>0</v>
      </c>
      <c r="S104" s="15">
        <f>IF(S$26="-","-",S$26*'3h Losses'!R77)</f>
        <v>0</v>
      </c>
      <c r="T104" s="15">
        <f>IF(T$26="-","-",T$26*'3h Losses'!S77)</f>
        <v>0</v>
      </c>
      <c r="U104" s="15">
        <f>IF(U$26="-","-",U$26*'3h Losses'!T77)</f>
        <v>0</v>
      </c>
      <c r="V104" s="15">
        <f>IF(V$26="-","-",V$26*'3h Losses'!U77)</f>
        <v>0</v>
      </c>
      <c r="W104" s="15">
        <f>IF(W$26="-","-",W$26*'3h Losses'!V77)</f>
        <v>0</v>
      </c>
      <c r="X104" s="15">
        <f>IF(X$26="-","-",X$26*'3h Losses'!W77)</f>
        <v>0</v>
      </c>
      <c r="Y104" s="28"/>
      <c r="Z104" s="15">
        <f>IF(Z$26="-","-",Z$26*'3h Losses'!Y77)</f>
        <v>0</v>
      </c>
      <c r="AA104" s="15">
        <f>IF(AA$26="-","-",AA$26*'3h Losses'!Z77)</f>
        <v>0</v>
      </c>
      <c r="AB104" s="15">
        <f>IF(AB$26="-","-",AB$26*'3h Losses'!AA77)</f>
        <v>0</v>
      </c>
      <c r="AC104" s="15">
        <f>IF(AC$26="-","-",AC$26*'3h Losses'!AB77)</f>
        <v>0</v>
      </c>
      <c r="AD104" s="15">
        <f>IF(AD$26="-","-",AD$26*'3h Losses'!AC77)</f>
        <v>0</v>
      </c>
      <c r="AE104" s="15">
        <f>IF(AE$26="-","-",AE$26*'3h Losses'!AD77)</f>
        <v>0</v>
      </c>
      <c r="AF104" s="15">
        <f>IF(AF$26="-","-",AF$26*'3h Losses'!AE77)</f>
        <v>0</v>
      </c>
      <c r="AG104" s="15">
        <f>IF(AG$26="-","-",AG$26*'3h Losses'!AF77)</f>
        <v>0</v>
      </c>
      <c r="AH104" s="15">
        <f>IF(AH$26="-","-",AH$26*'3h Losses'!AG77)</f>
        <v>0</v>
      </c>
      <c r="AI104" s="15">
        <f>IF(AI$26="-","-",AI$26*'3h Losses'!AH77)</f>
        <v>0</v>
      </c>
      <c r="AJ104" s="15">
        <f>IF(AJ$26="-","-",AJ$26*'3h Losses'!AI77)</f>
        <v>0.98865994353846509</v>
      </c>
      <c r="AK104" s="15">
        <f>IF(AK$26="-","-",AK$26*'3h Losses'!AJ77)</f>
        <v>0.98865994353846509</v>
      </c>
      <c r="AL104" s="15">
        <f>IF(AL$26="-","-",AL$26*'3h Losses'!AK77)</f>
        <v>1.0287717883126146</v>
      </c>
      <c r="AM104" s="15" t="str">
        <f>IF(AM$26="-","-",AM$26*'3h Losses'!AL77)</f>
        <v>-</v>
      </c>
      <c r="AN104" s="15" t="str">
        <f>IF(AN$26="-","-",AN$26*'3h Losses'!AM77)</f>
        <v>-</v>
      </c>
      <c r="AO104" s="15" t="str">
        <f>IF(AO$26="-","-",AO$26*'3h Losses'!AN77)</f>
        <v>-</v>
      </c>
      <c r="AP104" s="15" t="str">
        <f>IF(AP$26="-","-",AP$26*'3h Losses'!AO77)</f>
        <v>-</v>
      </c>
      <c r="AQ104" s="15" t="str">
        <f>IF(AQ$26="-","-",AQ$26*'3h Losses'!AP77)</f>
        <v>-</v>
      </c>
      <c r="AR104" s="15" t="str">
        <f>IF(AR$26="-","-",AR$26*'3h Losses'!AQ77)</f>
        <v>-</v>
      </c>
      <c r="AS104" s="15" t="str">
        <f>IF(AS$26="-","-",AS$26*'3h Losses'!AR77)</f>
        <v>-</v>
      </c>
      <c r="AT104" s="15" t="str">
        <f>IF(AT$26="-","-",AT$26*'3h Losses'!AS77)</f>
        <v>-</v>
      </c>
      <c r="AU104" s="15" t="str">
        <f>IF(AU$26="-","-",AU$26*'3h Losses'!AT77)</f>
        <v>-</v>
      </c>
      <c r="AV104" s="15" t="str">
        <f>IF(AV$26="-","-",AV$26*'3h Losses'!AU77)</f>
        <v>-</v>
      </c>
      <c r="AW104" s="15" t="str">
        <f>IF(AW$26="-","-",AW$26*'3h Losses'!AV77)</f>
        <v>-</v>
      </c>
      <c r="AX104" s="15" t="str">
        <f>IF(AX$26="-","-",AX$26*'3h Losses'!AW77)</f>
        <v>-</v>
      </c>
      <c r="AY104" s="15" t="str">
        <f>IF(AY$26="-","-",AY$26*'3h Losses'!AX77)</f>
        <v>-</v>
      </c>
      <c r="AZ104" s="15" t="str">
        <f>IF(AZ$26="-","-",AZ$26*'3h Losses'!AY77)</f>
        <v>-</v>
      </c>
      <c r="BA104" s="15" t="str">
        <f>IF(BA$26="-","-",BA$26*'3h Losses'!AZ77)</f>
        <v>-</v>
      </c>
      <c r="BB104" s="15" t="str">
        <f>IF(BB$26="-","-",BB$26*'3h Losses'!BA77)</f>
        <v>-</v>
      </c>
      <c r="BC104" s="15" t="str">
        <f>IF(BC$26="-","-",BC$26*'3h Losses'!BB77)</f>
        <v>-</v>
      </c>
      <c r="BD104" s="15" t="str">
        <f>IF(BD$26="-","-",BD$26*'3h Losses'!BC77)</f>
        <v>-</v>
      </c>
      <c r="BE104" s="15" t="str">
        <f>IF(BE$26="-","-",BE$26*'3h Losses'!BD77)</f>
        <v>-</v>
      </c>
      <c r="BF104" s="15" t="str">
        <f>IF(BF$26="-","-",BF$26*'3h Losses'!BE77)</f>
        <v>-</v>
      </c>
    </row>
    <row r="105" spans="1:58">
      <c r="A105" s="14"/>
      <c r="B105" s="365"/>
      <c r="C105" s="363"/>
      <c r="D105" s="363"/>
      <c r="E105" s="108" t="s">
        <v>258</v>
      </c>
      <c r="F105" s="364"/>
      <c r="G105" s="28"/>
      <c r="H105" s="15">
        <f>IF(H$26="-","-",H$26*'3h Losses'!G78)</f>
        <v>0</v>
      </c>
      <c r="I105" s="15">
        <f>IF(I$26="-","-",I$26*'3h Losses'!H78)</f>
        <v>0</v>
      </c>
      <c r="J105" s="15">
        <f>IF(J$26="-","-",J$26*'3h Losses'!I78)</f>
        <v>0</v>
      </c>
      <c r="K105" s="15">
        <f>IF(K$26="-","-",K$26*'3h Losses'!J78)</f>
        <v>0</v>
      </c>
      <c r="L105" s="15">
        <f>IF(L$26="-","-",L$26*'3h Losses'!K78)</f>
        <v>0</v>
      </c>
      <c r="M105" s="15">
        <f>IF(M$26="-","-",M$26*'3h Losses'!L78)</f>
        <v>0</v>
      </c>
      <c r="N105" s="15">
        <f>IF(N$26="-","-",N$26*'3h Losses'!M78)</f>
        <v>0</v>
      </c>
      <c r="O105" s="15">
        <f>IF(O$26="-","-",O$26*'3h Losses'!N78)</f>
        <v>0</v>
      </c>
      <c r="P105" s="28"/>
      <c r="Q105" s="15">
        <f>IF(Q$26="-","-",Q$26*'3h Losses'!P78)</f>
        <v>0</v>
      </c>
      <c r="R105" s="15">
        <f>IF(R$26="-","-",R$26*'3h Losses'!Q78)</f>
        <v>0</v>
      </c>
      <c r="S105" s="15">
        <f>IF(S$26="-","-",S$26*'3h Losses'!R78)</f>
        <v>0</v>
      </c>
      <c r="T105" s="15">
        <f>IF(T$26="-","-",T$26*'3h Losses'!S78)</f>
        <v>0</v>
      </c>
      <c r="U105" s="15">
        <f>IF(U$26="-","-",U$26*'3h Losses'!T78)</f>
        <v>0</v>
      </c>
      <c r="V105" s="15">
        <f>IF(V$26="-","-",V$26*'3h Losses'!U78)</f>
        <v>0</v>
      </c>
      <c r="W105" s="15">
        <f>IF(W$26="-","-",W$26*'3h Losses'!V78)</f>
        <v>0</v>
      </c>
      <c r="X105" s="15">
        <f>IF(X$26="-","-",X$26*'3h Losses'!W78)</f>
        <v>0</v>
      </c>
      <c r="Y105" s="28"/>
      <c r="Z105" s="15">
        <f>IF(Z$26="-","-",Z$26*'3h Losses'!Y78)</f>
        <v>0</v>
      </c>
      <c r="AA105" s="15">
        <f>IF(AA$26="-","-",AA$26*'3h Losses'!Z78)</f>
        <v>0</v>
      </c>
      <c r="AB105" s="15">
        <f>IF(AB$26="-","-",AB$26*'3h Losses'!AA78)</f>
        <v>0</v>
      </c>
      <c r="AC105" s="15">
        <f>IF(AC$26="-","-",AC$26*'3h Losses'!AB78)</f>
        <v>0</v>
      </c>
      <c r="AD105" s="15">
        <f>IF(AD$26="-","-",AD$26*'3h Losses'!AC78)</f>
        <v>0</v>
      </c>
      <c r="AE105" s="15">
        <f>IF(AE$26="-","-",AE$26*'3h Losses'!AD78)</f>
        <v>0</v>
      </c>
      <c r="AF105" s="15">
        <f>IF(AF$26="-","-",AF$26*'3h Losses'!AE78)</f>
        <v>0</v>
      </c>
      <c r="AG105" s="15">
        <f>IF(AG$26="-","-",AG$26*'3h Losses'!AF78)</f>
        <v>0</v>
      </c>
      <c r="AH105" s="15">
        <f>IF(AH$26="-","-",AH$26*'3h Losses'!AG78)</f>
        <v>0</v>
      </c>
      <c r="AI105" s="15">
        <f>IF(AI$26="-","-",AI$26*'3h Losses'!AH78)</f>
        <v>0</v>
      </c>
      <c r="AJ105" s="15">
        <f>IF(AJ$26="-","-",AJ$26*'3h Losses'!AI78)</f>
        <v>0.95305004527810744</v>
      </c>
      <c r="AK105" s="15">
        <f>IF(AK$26="-","-",AK$26*'3h Losses'!AJ78)</f>
        <v>0.95305004527810744</v>
      </c>
      <c r="AL105" s="15">
        <f>IF(AL$26="-","-",AL$26*'3h Losses'!AK78)</f>
        <v>0.99168482073547048</v>
      </c>
      <c r="AM105" s="15" t="str">
        <f>IF(AM$26="-","-",AM$26*'3h Losses'!AL78)</f>
        <v>-</v>
      </c>
      <c r="AN105" s="15" t="str">
        <f>IF(AN$26="-","-",AN$26*'3h Losses'!AM78)</f>
        <v>-</v>
      </c>
      <c r="AO105" s="15" t="str">
        <f>IF(AO$26="-","-",AO$26*'3h Losses'!AN78)</f>
        <v>-</v>
      </c>
      <c r="AP105" s="15" t="str">
        <f>IF(AP$26="-","-",AP$26*'3h Losses'!AO78)</f>
        <v>-</v>
      </c>
      <c r="AQ105" s="15" t="str">
        <f>IF(AQ$26="-","-",AQ$26*'3h Losses'!AP78)</f>
        <v>-</v>
      </c>
      <c r="AR105" s="15" t="str">
        <f>IF(AR$26="-","-",AR$26*'3h Losses'!AQ78)</f>
        <v>-</v>
      </c>
      <c r="AS105" s="15" t="str">
        <f>IF(AS$26="-","-",AS$26*'3h Losses'!AR78)</f>
        <v>-</v>
      </c>
      <c r="AT105" s="15" t="str">
        <f>IF(AT$26="-","-",AT$26*'3h Losses'!AS78)</f>
        <v>-</v>
      </c>
      <c r="AU105" s="15" t="str">
        <f>IF(AU$26="-","-",AU$26*'3h Losses'!AT78)</f>
        <v>-</v>
      </c>
      <c r="AV105" s="15" t="str">
        <f>IF(AV$26="-","-",AV$26*'3h Losses'!AU78)</f>
        <v>-</v>
      </c>
      <c r="AW105" s="15" t="str">
        <f>IF(AW$26="-","-",AW$26*'3h Losses'!AV78)</f>
        <v>-</v>
      </c>
      <c r="AX105" s="15" t="str">
        <f>IF(AX$26="-","-",AX$26*'3h Losses'!AW78)</f>
        <v>-</v>
      </c>
      <c r="AY105" s="15" t="str">
        <f>IF(AY$26="-","-",AY$26*'3h Losses'!AX78)</f>
        <v>-</v>
      </c>
      <c r="AZ105" s="15" t="str">
        <f>IF(AZ$26="-","-",AZ$26*'3h Losses'!AY78)</f>
        <v>-</v>
      </c>
      <c r="BA105" s="15" t="str">
        <f>IF(BA$26="-","-",BA$26*'3h Losses'!AZ78)</f>
        <v>-</v>
      </c>
      <c r="BB105" s="15" t="str">
        <f>IF(BB$26="-","-",BB$26*'3h Losses'!BA78)</f>
        <v>-</v>
      </c>
      <c r="BC105" s="15" t="str">
        <f>IF(BC$26="-","-",BC$26*'3h Losses'!BB78)</f>
        <v>-</v>
      </c>
      <c r="BD105" s="15" t="str">
        <f>IF(BD$26="-","-",BD$26*'3h Losses'!BC78)</f>
        <v>-</v>
      </c>
      <c r="BE105" s="15" t="str">
        <f>IF(BE$26="-","-",BE$26*'3h Losses'!BD78)</f>
        <v>-</v>
      </c>
      <c r="BF105" s="15" t="str">
        <f>IF(BF$26="-","-",BF$26*'3h Losses'!BE78)</f>
        <v>-</v>
      </c>
    </row>
    <row r="106" spans="1:58"/>
  </sheetData>
  <mergeCells count="50">
    <mergeCell ref="H72:O72"/>
    <mergeCell ref="H73:O73"/>
    <mergeCell ref="B78:B91"/>
    <mergeCell ref="C78:C105"/>
    <mergeCell ref="D78:D105"/>
    <mergeCell ref="F78:F105"/>
    <mergeCell ref="B92:B105"/>
    <mergeCell ref="B72:B77"/>
    <mergeCell ref="C72:C77"/>
    <mergeCell ref="D72:D77"/>
    <mergeCell ref="E72:E77"/>
    <mergeCell ref="F72:F73"/>
    <mergeCell ref="H35:O35"/>
    <mergeCell ref="C29:D29"/>
    <mergeCell ref="B27:B29"/>
    <mergeCell ref="F15:F29"/>
    <mergeCell ref="C28:D28"/>
    <mergeCell ref="C27:D27"/>
    <mergeCell ref="C21:D21"/>
    <mergeCell ref="C25:D25"/>
    <mergeCell ref="C24:D24"/>
    <mergeCell ref="C23:D23"/>
    <mergeCell ref="H34:O34"/>
    <mergeCell ref="D34:D39"/>
    <mergeCell ref="E34:E39"/>
    <mergeCell ref="C20:D20"/>
    <mergeCell ref="C26:D26"/>
    <mergeCell ref="C19:D19"/>
    <mergeCell ref="C18:D18"/>
    <mergeCell ref="C17:D17"/>
    <mergeCell ref="C16:D16"/>
    <mergeCell ref="C9:D14"/>
    <mergeCell ref="B3:J3"/>
    <mergeCell ref="B9:B14"/>
    <mergeCell ref="E9:E14"/>
    <mergeCell ref="H10:O10"/>
    <mergeCell ref="C15:D15"/>
    <mergeCell ref="F9:F10"/>
    <mergeCell ref="H9:O9"/>
    <mergeCell ref="B15:B20"/>
    <mergeCell ref="C40:C67"/>
    <mergeCell ref="C22:D22"/>
    <mergeCell ref="F40:F67"/>
    <mergeCell ref="B40:B53"/>
    <mergeCell ref="D40:D67"/>
    <mergeCell ref="F34:F35"/>
    <mergeCell ref="B54:B67"/>
    <mergeCell ref="B34:B39"/>
    <mergeCell ref="C34:C39"/>
    <mergeCell ref="B21:B26"/>
  </mergeCells>
  <phoneticPr fontId="187"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45" zeroHeight="1"/>
  <cols>
    <col min="1" max="1" width="5.125" style="55" customWidth="1"/>
    <col min="2" max="2" width="37" style="4" customWidth="1"/>
    <col min="3" max="3" width="13" style="4" customWidth="1"/>
    <col min="4" max="4" width="12" style="4" customWidth="1"/>
    <col min="5" max="5" width="9" style="55" customWidth="1"/>
    <col min="6" max="28" width="0" style="4" hidden="1" customWidth="1"/>
    <col min="29" max="16384" width="9" style="4" hidden="1"/>
  </cols>
  <sheetData>
    <row r="1" spans="2:5" s="2" customFormat="1" ht="12.75" customHeight="1">
      <c r="D1" s="39"/>
    </row>
    <row r="2" spans="2:5" s="2" customFormat="1" ht="18.75" customHeight="1">
      <c r="B2" s="40" t="s">
        <v>290</v>
      </c>
      <c r="D2" s="39"/>
    </row>
    <row r="3" spans="2:5" s="2" customFormat="1" ht="67.5" customHeight="1">
      <c r="B3" s="356" t="s">
        <v>291</v>
      </c>
      <c r="C3" s="356"/>
      <c r="D3" s="356"/>
    </row>
    <row r="4" spans="2:5" s="2" customFormat="1" ht="12.75" customHeight="1">
      <c r="D4" s="39"/>
    </row>
    <row r="5" spans="2:5" s="55" customFormat="1"/>
    <row r="6" spans="2:5" s="55" customFormat="1">
      <c r="B6" s="129" t="s">
        <v>292</v>
      </c>
    </row>
    <row r="7" spans="2:5" s="55" customFormat="1"/>
    <row r="8" spans="2:5" s="55" customFormat="1">
      <c r="B8" s="131" t="s">
        <v>293</v>
      </c>
      <c r="C8" s="383" t="s">
        <v>294</v>
      </c>
      <c r="D8" s="384"/>
    </row>
    <row r="9" spans="2:5" s="55" customFormat="1">
      <c r="B9" s="26" t="s">
        <v>243</v>
      </c>
      <c r="C9" s="381">
        <v>3.1</v>
      </c>
      <c r="D9" s="382"/>
    </row>
    <row r="10" spans="2:5" s="55" customFormat="1">
      <c r="B10" s="26" t="s">
        <v>259</v>
      </c>
      <c r="C10" s="381">
        <v>4.2</v>
      </c>
      <c r="D10" s="382"/>
    </row>
    <row r="11" spans="2:5" s="55" customFormat="1">
      <c r="B11" s="26" t="s">
        <v>260</v>
      </c>
      <c r="C11" s="381">
        <v>12</v>
      </c>
      <c r="D11" s="382"/>
    </row>
    <row r="12" spans="2:5" s="55" customFormat="1">
      <c r="B12" s="130"/>
      <c r="C12" s="62"/>
      <c r="D12" s="62"/>
    </row>
    <row r="13" spans="2:5" s="55" customFormat="1">
      <c r="B13" s="130"/>
      <c r="C13" s="62"/>
      <c r="D13" s="62"/>
    </row>
    <row r="14" spans="2:5" s="55" customFormat="1" ht="13.5">
      <c r="B14" s="83" t="s">
        <v>295</v>
      </c>
      <c r="C14" s="14"/>
      <c r="D14" s="14"/>
      <c r="E14" s="14"/>
    </row>
    <row r="15" spans="2:5" s="55" customFormat="1" ht="13.5">
      <c r="B15" s="14"/>
      <c r="C15" s="14"/>
      <c r="D15" s="14"/>
      <c r="E15" s="14"/>
    </row>
    <row r="16" spans="2:5" s="55" customFormat="1" ht="13.5">
      <c r="B16" s="131" t="s">
        <v>293</v>
      </c>
      <c r="C16" s="104" t="s">
        <v>296</v>
      </c>
      <c r="D16" s="104" t="s">
        <v>297</v>
      </c>
    </row>
    <row r="17" spans="2:4" s="55" customFormat="1" ht="13.5">
      <c r="B17" s="26" t="s">
        <v>243</v>
      </c>
      <c r="C17" s="149">
        <v>0.43239827522563951</v>
      </c>
      <c r="D17" s="149">
        <v>0.56760172477436055</v>
      </c>
    </row>
    <row r="18" spans="2:4" s="55" customFormat="1" ht="13.5">
      <c r="B18" s="26" t="s">
        <v>259</v>
      </c>
      <c r="C18" s="149">
        <v>0.39487128143182382</v>
      </c>
      <c r="D18" s="149">
        <v>0.60512871856817618</v>
      </c>
    </row>
    <row r="19" spans="2:4" s="55" customFormat="1" ht="13.5">
      <c r="B19" s="105" t="s">
        <v>260</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25" customWidth="1"/>
    <col min="2" max="2" width="37.875" customWidth="1"/>
    <col min="3" max="3" width="35.375" customWidth="1"/>
    <col min="4" max="4" width="36.125" style="1" customWidth="1"/>
    <col min="5" max="5" width="18.75" customWidth="1"/>
    <col min="6" max="6" width="26.5" customWidth="1"/>
    <col min="7" max="7" width="1.5" customWidth="1"/>
    <col min="8" max="8" width="15" customWidth="1"/>
    <col min="9" max="9" width="11.75" customWidth="1"/>
    <col min="10" max="10" width="14.125" customWidth="1"/>
    <col min="11" max="11" width="12" customWidth="1"/>
    <col min="12" max="12" width="15.5" customWidth="1"/>
    <col min="13" max="15" width="15.625" customWidth="1"/>
    <col min="16" max="16" width="1.5" customWidth="1"/>
    <col min="17" max="24" width="15.625" customWidth="1"/>
    <col min="25" max="25" width="1.5" customWidth="1"/>
    <col min="26" max="26" width="15.5" customWidth="1"/>
    <col min="27" max="58" width="15.625" customWidth="1"/>
    <col min="59" max="16384" width="9.25" hidden="1"/>
  </cols>
  <sheetData>
    <row r="1" spans="1:58" s="2" customFormat="1" ht="12.75" customHeight="1">
      <c r="D1" s="39"/>
    </row>
    <row r="2" spans="1:58" s="2" customFormat="1" ht="18.75" customHeight="1">
      <c r="B2" s="40" t="s">
        <v>298</v>
      </c>
      <c r="D2" s="39"/>
    </row>
    <row r="3" spans="1:58" s="2" customFormat="1" ht="12.75" customHeight="1">
      <c r="B3" s="2" t="s">
        <v>299</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43" t="s">
        <v>51</v>
      </c>
      <c r="C6" s="400" t="s">
        <v>67</v>
      </c>
      <c r="D6" s="401" t="s">
        <v>300</v>
      </c>
      <c r="E6" s="400" t="s">
        <v>105</v>
      </c>
      <c r="F6" s="360"/>
      <c r="G6" s="28"/>
      <c r="H6" s="374" t="s">
        <v>106</v>
      </c>
      <c r="I6" s="375"/>
      <c r="J6" s="375"/>
      <c r="K6" s="375"/>
      <c r="L6" s="375"/>
      <c r="M6" s="375"/>
      <c r="N6" s="375"/>
      <c r="O6" s="376"/>
      <c r="P6" s="136"/>
      <c r="Q6" s="229" t="s">
        <v>107</v>
      </c>
      <c r="R6" s="230"/>
      <c r="S6" s="230"/>
      <c r="T6" s="230"/>
      <c r="U6" s="230"/>
      <c r="V6" s="230"/>
      <c r="W6" s="230"/>
      <c r="X6" s="230"/>
      <c r="Y6" s="37"/>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43"/>
      <c r="C7" s="400"/>
      <c r="D7" s="401"/>
      <c r="E7" s="400"/>
      <c r="F7" s="360"/>
      <c r="G7" s="28"/>
      <c r="H7" s="344" t="s">
        <v>108</v>
      </c>
      <c r="I7" s="345"/>
      <c r="J7" s="345"/>
      <c r="K7" s="345"/>
      <c r="L7" s="345"/>
      <c r="M7" s="345"/>
      <c r="N7" s="345"/>
      <c r="O7" s="346"/>
      <c r="P7" s="136"/>
      <c r="Q7" s="232" t="s">
        <v>109</v>
      </c>
      <c r="R7" s="233"/>
      <c r="S7" s="233"/>
      <c r="T7" s="233"/>
      <c r="U7" s="233"/>
      <c r="V7" s="233"/>
      <c r="W7" s="233"/>
      <c r="X7" s="233"/>
      <c r="Y7" s="37"/>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43"/>
      <c r="C8" s="400"/>
      <c r="D8" s="401"/>
      <c r="E8" s="400"/>
      <c r="F8" s="53" t="s">
        <v>110</v>
      </c>
      <c r="G8" s="28"/>
      <c r="H8" s="33" t="s">
        <v>111</v>
      </c>
      <c r="I8" s="33" t="s">
        <v>112</v>
      </c>
      <c r="J8" s="33" t="s">
        <v>113</v>
      </c>
      <c r="K8" s="33" t="s">
        <v>114</v>
      </c>
      <c r="L8" s="33" t="s">
        <v>115</v>
      </c>
      <c r="M8" s="34" t="s">
        <v>116</v>
      </c>
      <c r="N8" s="33" t="s">
        <v>117</v>
      </c>
      <c r="O8" s="33" t="s">
        <v>118</v>
      </c>
      <c r="P8" s="37"/>
      <c r="Q8" s="29" t="s">
        <v>119</v>
      </c>
      <c r="R8" s="29" t="s">
        <v>120</v>
      </c>
      <c r="S8" s="29" t="s">
        <v>121</v>
      </c>
      <c r="T8" s="35" t="s">
        <v>122</v>
      </c>
      <c r="U8" s="29" t="s">
        <v>123</v>
      </c>
      <c r="V8" s="29" t="s">
        <v>124</v>
      </c>
      <c r="W8" s="29" t="s">
        <v>125</v>
      </c>
      <c r="X8" s="29" t="s">
        <v>126</v>
      </c>
      <c r="Y8" s="37"/>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43"/>
      <c r="C9" s="400"/>
      <c r="D9" s="401"/>
      <c r="E9" s="400"/>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43"/>
      <c r="C10" s="400"/>
      <c r="D10" s="401"/>
      <c r="E10" s="400"/>
      <c r="F10" s="53" t="s">
        <v>175</v>
      </c>
      <c r="G10" s="28"/>
      <c r="H10" s="31" t="s">
        <v>176</v>
      </c>
      <c r="I10" s="31" t="s">
        <v>177</v>
      </c>
      <c r="J10" s="31" t="s">
        <v>178</v>
      </c>
      <c r="K10" s="31" t="s">
        <v>179</v>
      </c>
      <c r="L10" s="31" t="s">
        <v>180</v>
      </c>
      <c r="M10" s="32" t="s">
        <v>181</v>
      </c>
      <c r="N10" s="31" t="s">
        <v>182</v>
      </c>
      <c r="O10" s="31" t="s">
        <v>183</v>
      </c>
      <c r="P10" s="37"/>
      <c r="Q10" s="31" t="s">
        <v>184</v>
      </c>
      <c r="R10" s="31" t="s">
        <v>185</v>
      </c>
      <c r="S10" s="31" t="s">
        <v>186</v>
      </c>
      <c r="T10" s="36" t="s">
        <v>187</v>
      </c>
      <c r="U10" s="31" t="s">
        <v>188</v>
      </c>
      <c r="V10" s="31" t="s">
        <v>189</v>
      </c>
      <c r="W10" s="31" t="s">
        <v>190</v>
      </c>
      <c r="X10" s="31" t="s">
        <v>191</v>
      </c>
      <c r="Y10" s="37"/>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43"/>
      <c r="C11" s="400"/>
      <c r="D11" s="401"/>
      <c r="E11" s="400"/>
      <c r="F11" s="54" t="s">
        <v>301</v>
      </c>
      <c r="G11" s="28"/>
      <c r="H11" s="29" t="s">
        <v>226</v>
      </c>
      <c r="I11" s="29" t="s">
        <v>226</v>
      </c>
      <c r="J11" s="29" t="s">
        <v>227</v>
      </c>
      <c r="K11" s="29" t="s">
        <v>227</v>
      </c>
      <c r="L11" s="29" t="s">
        <v>228</v>
      </c>
      <c r="M11" s="30" t="s">
        <v>228</v>
      </c>
      <c r="N11" s="29" t="s">
        <v>229</v>
      </c>
      <c r="O11" s="29" t="s">
        <v>229</v>
      </c>
      <c r="P11" s="37"/>
      <c r="Q11" s="29" t="s">
        <v>230</v>
      </c>
      <c r="R11" s="29" t="s">
        <v>231</v>
      </c>
      <c r="S11" s="29" t="s">
        <v>231</v>
      </c>
      <c r="T11" s="35" t="s">
        <v>232</v>
      </c>
      <c r="U11" s="29" t="s">
        <v>232</v>
      </c>
      <c r="V11" s="29" t="s">
        <v>233</v>
      </c>
      <c r="W11" s="29" t="s">
        <v>233</v>
      </c>
      <c r="X11" s="29" t="s">
        <v>234</v>
      </c>
      <c r="Y11" s="37"/>
      <c r="Z11" s="29" t="s">
        <v>267</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85" t="s">
        <v>79</v>
      </c>
      <c r="C12" s="386"/>
      <c r="D12" s="386"/>
      <c r="E12" s="386"/>
      <c r="F12" s="386"/>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302</v>
      </c>
      <c r="C13" s="26"/>
      <c r="D13" s="202" t="s">
        <v>303</v>
      </c>
      <c r="E13" s="3" t="s">
        <v>304</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5">
        <v>0.49099999999999999</v>
      </c>
      <c r="Y13" s="37"/>
      <c r="Z13" s="242">
        <v>0.49099999999999999</v>
      </c>
      <c r="AA13" s="242">
        <v>0.49099999999999999</v>
      </c>
      <c r="AB13" s="215">
        <v>0.46899999999999997</v>
      </c>
      <c r="AC13" s="215">
        <v>0.46899999999999997</v>
      </c>
      <c r="AD13" s="215">
        <v>0.46899999999999997</v>
      </c>
      <c r="AE13" s="215">
        <v>0.46899999999999997</v>
      </c>
      <c r="AF13" s="215">
        <v>0.49099999999999999</v>
      </c>
      <c r="AG13" s="215">
        <v>0.49099999999999999</v>
      </c>
      <c r="AH13" s="215">
        <v>0.49099999999999999</v>
      </c>
      <c r="AI13" s="215">
        <v>0.49099999999999999</v>
      </c>
      <c r="AJ13" s="215">
        <v>0.49299999999999999</v>
      </c>
      <c r="AK13" s="215">
        <v>0.49299999999999999</v>
      </c>
      <c r="AL13" s="215">
        <v>0.49299999999999999</v>
      </c>
      <c r="AM13" s="215"/>
      <c r="AN13" s="215"/>
      <c r="AO13" s="215"/>
      <c r="AP13" s="215"/>
      <c r="AQ13" s="215"/>
      <c r="AR13" s="215"/>
      <c r="AS13" s="215"/>
      <c r="AT13" s="215"/>
      <c r="AU13" s="215"/>
      <c r="AV13" s="215"/>
      <c r="AW13" s="215"/>
      <c r="AX13" s="215"/>
      <c r="AY13" s="215"/>
      <c r="AZ13" s="215"/>
      <c r="BA13" s="215"/>
      <c r="BB13" s="215"/>
      <c r="BC13" s="215"/>
      <c r="BD13" s="215"/>
      <c r="BE13" s="215"/>
      <c r="BF13" s="215"/>
    </row>
    <row r="14" spans="1:58" s="4" customFormat="1" ht="12.75" customHeight="1">
      <c r="A14" s="55"/>
      <c r="B14" s="26" t="s">
        <v>305</v>
      </c>
      <c r="C14" s="26"/>
      <c r="D14" s="202" t="s">
        <v>306</v>
      </c>
      <c r="E14" s="3" t="s">
        <v>307</v>
      </c>
      <c r="F14" s="19"/>
      <c r="G14" s="28"/>
      <c r="H14" s="227"/>
      <c r="I14" s="38">
        <v>44.33</v>
      </c>
      <c r="J14" s="227"/>
      <c r="K14" s="38">
        <v>44.77</v>
      </c>
      <c r="L14" s="227"/>
      <c r="M14" s="148">
        <v>45.58</v>
      </c>
      <c r="N14" s="227"/>
      <c r="O14" s="148">
        <v>47.22</v>
      </c>
      <c r="P14" s="37"/>
      <c r="Q14" s="82">
        <v>47.22</v>
      </c>
      <c r="R14" s="224"/>
      <c r="S14" s="82">
        <v>48.78</v>
      </c>
      <c r="T14" s="224"/>
      <c r="U14" s="82">
        <v>50.05</v>
      </c>
      <c r="V14" s="224"/>
      <c r="W14" s="82">
        <v>50.8</v>
      </c>
      <c r="X14" s="224"/>
      <c r="Y14" s="37"/>
      <c r="Z14" s="243">
        <v>52.88</v>
      </c>
      <c r="AA14" s="243">
        <v>52.88</v>
      </c>
      <c r="AB14" s="82">
        <v>59.01</v>
      </c>
      <c r="AC14" s="82">
        <v>59.01</v>
      </c>
      <c r="AD14" s="82">
        <v>59.01</v>
      </c>
      <c r="AE14" s="82">
        <v>59.01</v>
      </c>
      <c r="AF14" s="82">
        <v>64.73</v>
      </c>
      <c r="AG14" s="82">
        <v>64.73</v>
      </c>
      <c r="AH14" s="82">
        <v>64.73</v>
      </c>
      <c r="AI14" s="82">
        <v>64.73</v>
      </c>
      <c r="AJ14" s="82">
        <v>67.06</v>
      </c>
      <c r="AK14" s="82">
        <v>67.06</v>
      </c>
      <c r="AL14" s="82">
        <v>67.06</v>
      </c>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308</v>
      </c>
      <c r="C15" s="395" t="s">
        <v>309</v>
      </c>
      <c r="D15" s="81" t="s">
        <v>306</v>
      </c>
      <c r="E15" s="3" t="s">
        <v>307</v>
      </c>
      <c r="F15" s="19"/>
      <c r="G15" s="28"/>
      <c r="H15" s="38">
        <v>43.3</v>
      </c>
      <c r="I15" s="392"/>
      <c r="J15" s="38">
        <v>44.33</v>
      </c>
      <c r="K15" s="392"/>
      <c r="L15" s="148">
        <v>44.77</v>
      </c>
      <c r="M15" s="394"/>
      <c r="N15" s="148">
        <v>45.58</v>
      </c>
      <c r="O15" s="394"/>
      <c r="P15" s="37"/>
      <c r="Q15" s="387"/>
      <c r="R15" s="82">
        <v>47.22</v>
      </c>
      <c r="S15" s="387"/>
      <c r="T15" s="82">
        <v>48.78</v>
      </c>
      <c r="U15" s="387"/>
      <c r="V15" s="82">
        <v>50.05</v>
      </c>
      <c r="W15" s="387"/>
      <c r="X15" s="215">
        <v>50.8</v>
      </c>
      <c r="Y15" s="37"/>
      <c r="Z15" s="387"/>
      <c r="AA15" s="387"/>
      <c r="AB15" s="387"/>
      <c r="AC15" s="387"/>
      <c r="AD15" s="387"/>
      <c r="AE15" s="387"/>
      <c r="AF15" s="387"/>
      <c r="AG15" s="387"/>
      <c r="AH15" s="387"/>
      <c r="AI15" s="387"/>
      <c r="AJ15" s="387"/>
      <c r="AK15" s="387"/>
      <c r="AL15" s="387"/>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310</v>
      </c>
      <c r="C16" s="396"/>
      <c r="D16" s="202" t="s">
        <v>311</v>
      </c>
      <c r="E16" s="3" t="s">
        <v>312</v>
      </c>
      <c r="F16" s="19"/>
      <c r="G16" s="28"/>
      <c r="H16" s="38">
        <v>2.4</v>
      </c>
      <c r="I16" s="393"/>
      <c r="J16" s="38">
        <v>1</v>
      </c>
      <c r="K16" s="393"/>
      <c r="L16" s="148">
        <v>1.8</v>
      </c>
      <c r="M16" s="394"/>
      <c r="N16" s="148">
        <v>3.61550142440539</v>
      </c>
      <c r="O16" s="394"/>
      <c r="P16" s="37"/>
      <c r="Q16" s="388"/>
      <c r="R16" s="148">
        <v>3.4573147368175512</v>
      </c>
      <c r="S16" s="388"/>
      <c r="T16" s="148">
        <v>2.9468020743471799</v>
      </c>
      <c r="U16" s="388"/>
      <c r="V16" s="148">
        <v>1.4580811980609454</v>
      </c>
      <c r="W16" s="388"/>
      <c r="X16" s="148">
        <v>3.5810937849055202</v>
      </c>
      <c r="Y16" s="37"/>
      <c r="Z16" s="388"/>
      <c r="AA16" s="388"/>
      <c r="AB16" s="388"/>
      <c r="AC16" s="388"/>
      <c r="AD16" s="388"/>
      <c r="AE16" s="388"/>
      <c r="AF16" s="388"/>
      <c r="AG16" s="388"/>
      <c r="AH16" s="388"/>
      <c r="AI16" s="388"/>
      <c r="AJ16" s="388"/>
      <c r="AK16" s="388"/>
      <c r="AL16" s="388"/>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385" t="s">
        <v>75</v>
      </c>
      <c r="C17" s="386"/>
      <c r="D17" s="386"/>
      <c r="E17" s="386"/>
      <c r="F17" s="386"/>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397" t="s">
        <v>313</v>
      </c>
      <c r="C18" s="398"/>
      <c r="D18" s="399"/>
      <c r="E18" s="3" t="s">
        <v>307</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389" t="s">
        <v>314</v>
      </c>
      <c r="C19" s="390"/>
      <c r="D19" s="391"/>
      <c r="E19" s="11" t="s">
        <v>269</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f t="shared" si="8"/>
        <v>31.782430000000002</v>
      </c>
      <c r="AH19" s="5">
        <f t="shared" si="8"/>
        <v>31.782430000000002</v>
      </c>
      <c r="AI19" s="5">
        <f t="shared" si="8"/>
        <v>31.782430000000002</v>
      </c>
      <c r="AJ19" s="5">
        <f t="shared" si="8"/>
        <v>33.060580000000002</v>
      </c>
      <c r="AK19" s="5">
        <f t="shared" si="8"/>
        <v>33.060580000000002</v>
      </c>
      <c r="AL19" s="5">
        <f t="shared" si="8"/>
        <v>33.060580000000002</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33">
    <mergeCell ref="AD15:AD16"/>
    <mergeCell ref="AK15:AK16"/>
    <mergeCell ref="AL15:AL16"/>
    <mergeCell ref="AI15:AI16"/>
    <mergeCell ref="AJ15:AJ16"/>
    <mergeCell ref="AG15:AG16"/>
    <mergeCell ref="AH15:AH16"/>
    <mergeCell ref="AE15:AE16"/>
    <mergeCell ref="AF15:AF16"/>
    <mergeCell ref="B6:B11"/>
    <mergeCell ref="C6:C11"/>
    <mergeCell ref="D6:D11"/>
    <mergeCell ref="E6:E11"/>
    <mergeCell ref="F6:F7"/>
    <mergeCell ref="H7:O7"/>
    <mergeCell ref="M15:M16"/>
    <mergeCell ref="H6:O6"/>
    <mergeCell ref="Z15:Z16"/>
    <mergeCell ref="AB15:AB16"/>
    <mergeCell ref="B12:F12"/>
    <mergeCell ref="AA15:AA16"/>
    <mergeCell ref="W15:W16"/>
    <mergeCell ref="AC15:AC16"/>
    <mergeCell ref="B19:D19"/>
    <mergeCell ref="U15:U16"/>
    <mergeCell ref="I15:I16"/>
    <mergeCell ref="K15:K16"/>
    <mergeCell ref="S15:S16"/>
    <mergeCell ref="Q15:Q16"/>
    <mergeCell ref="O15:O16"/>
    <mergeCell ref="C15:C16"/>
    <mergeCell ref="B18:D18"/>
    <mergeCell ref="B17:F17"/>
  </mergeCells>
  <phoneticPr fontId="187" type="noConversion"/>
  <hyperlinks>
    <hyperlink ref="D14" r:id="rId1" xr:uid="{00000000-0004-0000-0800-000000000000}"/>
    <hyperlink ref="D13" r:id="rId2" display="Final level of the Renewables Obligation for the scheme year, as published by BEIS"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1784</PublicationRequestID>
    <DocumentTitle xmlns="3ffacce4-957f-4f0a-910f-9efe2ecf512c">Policy cost allowance methodology (Annex 4)</DocumentTitle>
    <DocumentRank xmlns="3ffacce4-957f-4f0a-910f-9efe2ecf512c">Main</DocumentRa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610EBF99-FC74-4ED9-A7C2-80A7F7125B34}"/>
</file>

<file path=customXml/itemProps2.xml><?xml version="1.0" encoding="utf-8"?>
<ds:datastoreItem xmlns:ds="http://schemas.openxmlformats.org/officeDocument/2006/customXml" ds:itemID="{0372B99C-1698-4658-8E0B-04B992187C2D}"/>
</file>

<file path=customXml/itemProps3.xml><?xml version="1.0" encoding="utf-8"?>
<ds:datastoreItem xmlns:ds="http://schemas.openxmlformats.org/officeDocument/2006/customXml" ds:itemID="{E9CB5DB5-E149-4E7E-A8BF-18FBE6DB4692}"/>
</file>

<file path=customXml/itemProps4.xml><?xml version="1.0" encoding="utf-8"?>
<ds:datastoreItem xmlns:ds="http://schemas.openxmlformats.org/officeDocument/2006/customXml" ds:itemID="{98416B02-9DFF-4704-A2F0-D436416DC64C}"/>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
  <cp:revision/>
  <dcterms:created xsi:type="dcterms:W3CDTF">2018-05-30T12:29:20Z</dcterms:created>
  <dcterms:modified xsi:type="dcterms:W3CDTF">2025-08-26T13:57:40Z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04aadc1c-31f8-47e9-923f-8e81c495ddd0</vt:lpwstr>
  </property>
  <property fmtid="{D5CDD505-2E9C-101B-9397-08002B2CF9AE}" pid="3" name="bjSaver">
    <vt:lpwstr>nkzvQ1YyLXSl6BSffbUiT17vtnD26HfQ</vt:lpwstr>
  </property>
  <property fmtid="{D5CDD505-2E9C-101B-9397-08002B2CF9AE}" pid="4" name="ContentTypeId">
    <vt:lpwstr>0x010100D7C6947C0F765F428416B2828D309B65</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8dbff476-1836-4f70-ae84-d1ff97414a3a_Name">
    <vt:lpwstr>Official</vt:lpwstr>
  </property>
  <property fmtid="{D5CDD505-2E9C-101B-9397-08002B2CF9AE}" pid="20" name="MSIP_Label_8dbff476-1836-4f70-ae84-d1ff97414a3a_SetDate">
    <vt:lpwstr>2025-02-14T15:54:36Z</vt:lpwstr>
  </property>
  <property fmtid="{D5CDD505-2E9C-101B-9397-08002B2CF9AE}" pid="21" name="MSIP_Label_8dbff476-1836-4f70-ae84-d1ff97414a3a_SiteId">
    <vt:lpwstr>185562ad-39bc-4840-8e40-be6216340c52</vt:lpwstr>
  </property>
  <property fmtid="{D5CDD505-2E9C-101B-9397-08002B2CF9AE}" pid="22" name="MSIP_Label_8dbff476-1836-4f70-ae84-d1ff97414a3a_Enabled">
    <vt:lpwstr>True</vt:lpwstr>
  </property>
  <property fmtid="{D5CDD505-2E9C-101B-9397-08002B2CF9AE}" pid="23" name="MediaServiceImageTags">
    <vt:lpwstr/>
  </property>
  <property fmtid="{D5CDD505-2E9C-101B-9397-08002B2CF9AE}" pid="24" name="xd_Signature">
    <vt:bool>false</vt:bool>
  </property>
  <property fmtid="{D5CDD505-2E9C-101B-9397-08002B2CF9AE}" pid="25" name="_ColorHex">
    <vt:lpwstr/>
  </property>
  <property fmtid="{D5CDD505-2E9C-101B-9397-08002B2CF9AE}" pid="26" name="_Emoji">
    <vt:lpwstr/>
  </property>
  <property fmtid="{D5CDD505-2E9C-101B-9397-08002B2CF9AE}" pid="27" name="ComplianceAssetId">
    <vt:lpwstr/>
  </property>
  <property fmtid="{D5CDD505-2E9C-101B-9397-08002B2CF9AE}" pid="28" name="_ExtendedDescription">
    <vt:lpwstr/>
  </property>
  <property fmtid="{D5CDD505-2E9C-101B-9397-08002B2CF9AE}" pid="29" name="_ColorTag">
    <vt:lpwstr/>
  </property>
  <property fmtid="{D5CDD505-2E9C-101B-9397-08002B2CF9AE}" pid="30" name="TriggerFlowInfo">
    <vt:lpwstr/>
  </property>
  <property fmtid="{D5CDD505-2E9C-101B-9397-08002B2CF9AE}" pid="31" name="MSIP_Label_7b67b050-2e12-4c1b-9cc6-12fcbcc0bbf7_Extended_MSFT_Method">
    <vt:lpwstr>Privileged</vt:lpwstr>
  </property>
  <property fmtid="{D5CDD505-2E9C-101B-9397-08002B2CF9AE}" pid="32" name="MSIP_Label_7b67b050-2e12-4c1b-9cc6-12fcbcc0bbf7_Parent">
    <vt:lpwstr>8dbff476-1836-4f70-ae84-d1ff97414a3a</vt:lpwstr>
  </property>
  <property fmtid="{D5CDD505-2E9C-101B-9397-08002B2CF9AE}" pid="33" name="MSIP_Label_7b67b050-2e12-4c1b-9cc6-12fcbcc0bbf7_Removed">
    <vt:lpwstr>False</vt:lpwstr>
  </property>
  <property fmtid="{D5CDD505-2E9C-101B-9397-08002B2CF9AE}" pid="34" name="MSIP_Label_7b67b050-2e12-4c1b-9cc6-12fcbcc0bbf7_ActionId">
    <vt:lpwstr>73fa548b-8b81-45d5-b430-b792fc47d952</vt:lpwstr>
  </property>
  <property fmtid="{D5CDD505-2E9C-101B-9397-08002B2CF9AE}" pid="35" name="MSIP_Label_7b67b050-2e12-4c1b-9cc6-12fcbcc0bbf7_Name">
    <vt:lpwstr>All</vt:lpwstr>
  </property>
  <property fmtid="{D5CDD505-2E9C-101B-9397-08002B2CF9AE}" pid="36" name="MSIP_Label_7b67b050-2e12-4c1b-9cc6-12fcbcc0bbf7_SetDate">
    <vt:lpwstr>2025-02-14T15:54:36Z</vt:lpwstr>
  </property>
  <property fmtid="{D5CDD505-2E9C-101B-9397-08002B2CF9AE}" pid="37" name="MSIP_Label_7b67b050-2e12-4c1b-9cc6-12fcbcc0bbf7_SiteId">
    <vt:lpwstr>185562ad-39bc-4840-8e40-be6216340c52</vt:lpwstr>
  </property>
  <property fmtid="{D5CDD505-2E9C-101B-9397-08002B2CF9AE}" pid="38" name="MSIP_Label_7b67b050-2e12-4c1b-9cc6-12fcbcc0bbf7_Enabled">
    <vt:lpwstr>True</vt:lpwstr>
  </property>
  <property fmtid="{D5CDD505-2E9C-101B-9397-08002B2CF9AE}" pid="39" name="MSIP_Label_8dbff476-1836-4f70-ae84-d1ff97414a3a_ActionId">
    <vt:lpwstr>5268108b-f297-4eda-a614-2fa5d18c84a8</vt:lpwstr>
  </property>
  <property fmtid="{D5CDD505-2E9C-101B-9397-08002B2CF9AE}" pid="40" name="MSIP_Label_8dbff476-1836-4f70-ae84-d1ff97414a3a_Extended_MSFT_Method">
    <vt:lpwstr>Privileged</vt:lpwstr>
  </property>
  <property fmtid="{D5CDD505-2E9C-101B-9397-08002B2CF9AE}" pid="41" name="Sensitivity">
    <vt:lpwstr>All Official</vt:lpwstr>
  </property>
</Properties>
</file>