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filterPrivacy="1" hidePivotFieldList="1"/>
  <xr:revisionPtr revIDLastSave="0" documentId="8_{F317AD8D-BFFD-4B78-B417-F8DA76A1420A}" xr6:coauthVersionLast="47" xr6:coauthVersionMax="47" xr10:uidLastSave="{00000000-0000-0000-0000-000000000000}"/>
  <bookViews>
    <workbookView xWindow="-120" yWindow="-120" windowWidth="29040" windowHeight="15840" tabRatio="716" firstSheet="9" activeTab="9" xr2:uid="{9541CE46-AB32-4248-A7B4-CC3BFD7DB5E0}"/>
  </bookViews>
  <sheets>
    <sheet name="Information" sheetId="9" r:id="rId1"/>
    <sheet name="Scheme Years" sheetId="27" r:id="rId2"/>
    <sheet name="Fig 2.1" sheetId="4" r:id="rId3"/>
    <sheet name="Fig 2.2" sheetId="13" r:id="rId4"/>
    <sheet name="Fig 2.3" sheetId="21" r:id="rId5"/>
    <sheet name="Fig 2.4" sheetId="14" r:id="rId6"/>
    <sheet name="Fig 2.5" sheetId="6" r:id="rId7"/>
    <sheet name="Fig 3.1" sheetId="15" r:id="rId8"/>
    <sheet name="Fig 3.2" sheetId="16" r:id="rId9"/>
    <sheet name="Fig 3.3" sheetId="17" r:id="rId10"/>
    <sheet name="Fig 4.1" sheetId="10" r:id="rId11"/>
    <sheet name="Fig 4.2" sheetId="26" r:id="rId12"/>
    <sheet name="Fig 4.3" sheetId="18" r:id="rId13"/>
    <sheet name="Fig 4.4" sheetId="11" r:id="rId14"/>
    <sheet name="Fig 4.5" sheetId="28" r:id="rId15"/>
    <sheet name="Fig 5.1" sheetId="12" r:id="rId16"/>
    <sheet name="Fig A1.1" sheetId="24" r:id="rId17"/>
    <sheet name="Fig A1.2" sheetId="25" r:id="rId18"/>
  </sheets>
  <definedNames>
    <definedName name="_xlnm._FilterDatabase" localSheetId="4" hidden="1">'Fig 2.3'!$B$34:$C$44</definedName>
    <definedName name="_xlnm._FilterDatabase" localSheetId="5" hidden="1">'Fig 2.4'!$B$143:$C$153</definedName>
    <definedName name="_xlnm._FilterDatabase" localSheetId="12" hidden="1">'Fig 4.3'!$Q$9:$S$14</definedName>
    <definedName name="_xlnm._FilterDatabase" localSheetId="16" hidden="1">'Fig A1.1'!$B$7:$K$22</definedName>
    <definedName name="_xlnm._FilterDatabase" localSheetId="17" hidden="1">'Fig A1.2'!$B$7:$K$22</definedName>
    <definedName name="_ftnref1" localSheetId="9">'Fig 3.3'!$G$8</definedName>
    <definedName name="a">'Fig 3.1'!$B$8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4" l="1"/>
  <c r="K23" i="24" s="1"/>
  <c r="G12" i="11"/>
  <c r="G9" i="11"/>
  <c r="G10" i="11"/>
  <c r="G11" i="11"/>
  <c r="G8" i="11"/>
  <c r="G15" i="17"/>
  <c r="G12" i="17"/>
  <c r="D44" i="15"/>
  <c r="C62" i="6"/>
  <c r="D39" i="4" l="1"/>
  <c r="C42" i="13"/>
  <c r="D34" i="13" s="1"/>
  <c r="C45" i="4"/>
  <c r="D41" i="13"/>
  <c r="D40" i="13"/>
  <c r="D39" i="13"/>
  <c r="D38" i="13"/>
  <c r="D36" i="13"/>
  <c r="D35" i="13"/>
  <c r="D33" i="13"/>
  <c r="L23" i="25"/>
  <c r="L16" i="25"/>
  <c r="L14" i="25"/>
  <c r="K13" i="24"/>
  <c r="D63" i="14"/>
  <c r="D37" i="13" l="1"/>
  <c r="L22" i="25"/>
  <c r="L21" i="25"/>
  <c r="L20" i="25"/>
  <c r="L19" i="25"/>
  <c r="L18" i="25"/>
  <c r="L17" i="25"/>
  <c r="L15" i="25"/>
  <c r="L13" i="25"/>
  <c r="L12" i="25"/>
  <c r="L11" i="25"/>
  <c r="L10" i="25"/>
  <c r="L9" i="25"/>
  <c r="L8" i="25"/>
  <c r="K23" i="25"/>
  <c r="J23" i="25"/>
  <c r="I23" i="25"/>
  <c r="H23" i="25"/>
  <c r="G23" i="25"/>
  <c r="F23" i="25"/>
  <c r="E23" i="25"/>
  <c r="D23" i="25"/>
  <c r="C23" i="25"/>
  <c r="E23" i="24"/>
  <c r="C23" i="24"/>
  <c r="K19" i="24"/>
  <c r="K9" i="24"/>
  <c r="K22" i="24" l="1"/>
  <c r="K21" i="24"/>
  <c r="K18" i="24"/>
  <c r="K17" i="24"/>
  <c r="K16" i="24"/>
  <c r="K15" i="24"/>
  <c r="K14" i="24"/>
  <c r="K12" i="24"/>
  <c r="K11" i="24"/>
  <c r="K10" i="24"/>
  <c r="J23" i="24"/>
  <c r="I23" i="24"/>
  <c r="H23" i="24"/>
  <c r="G23" i="24"/>
  <c r="F23" i="24"/>
  <c r="D23" i="24"/>
  <c r="D39" i="18"/>
  <c r="D38" i="18"/>
  <c r="D37" i="18"/>
  <c r="D36" i="18"/>
  <c r="D35" i="18"/>
  <c r="D34" i="18"/>
  <c r="C40" i="18"/>
  <c r="C54" i="15" l="1"/>
  <c r="D40" i="18"/>
  <c r="E54" i="15" l="1"/>
  <c r="F52" i="16"/>
  <c r="E53" i="16"/>
  <c r="D52" i="16"/>
  <c r="C53" i="16"/>
  <c r="F25" i="17" l="1"/>
  <c r="F12" i="11"/>
  <c r="E12" i="11"/>
  <c r="D12" i="11"/>
  <c r="C12" i="11"/>
  <c r="D136" i="14" l="1"/>
  <c r="E63" i="14"/>
  <c r="E136" i="14" s="1"/>
  <c r="C45" i="21" l="1"/>
  <c r="J53" i="6"/>
  <c r="J54" i="6"/>
  <c r="J55" i="6"/>
  <c r="J56" i="6"/>
  <c r="J57" i="6"/>
  <c r="J58" i="6"/>
  <c r="J59" i="6"/>
  <c r="J60" i="6"/>
  <c r="J61" i="6"/>
  <c r="I54" i="6"/>
  <c r="I55" i="6"/>
  <c r="I56" i="6"/>
  <c r="I57" i="6"/>
  <c r="I58" i="6"/>
  <c r="I59" i="6"/>
  <c r="I60" i="6"/>
  <c r="I61" i="6"/>
  <c r="I53" i="6"/>
  <c r="D42" i="13"/>
  <c r="D41" i="21" l="1"/>
  <c r="D43" i="21"/>
  <c r="J62" i="6"/>
  <c r="J63" i="6" s="1"/>
  <c r="I62" i="6"/>
  <c r="I63" i="6" s="1"/>
  <c r="G73" i="6" l="1"/>
  <c r="E73" i="6"/>
  <c r="C73" i="6"/>
  <c r="C12" i="28" l="1"/>
  <c r="F8" i="26" l="1"/>
  <c r="H8" i="26"/>
  <c r="F8" i="10"/>
  <c r="H8" i="10"/>
  <c r="H9" i="10"/>
  <c r="F9" i="10"/>
  <c r="F19" i="17"/>
  <c r="E19" i="17"/>
  <c r="C19" i="17"/>
  <c r="D12" i="17" s="1"/>
  <c r="F26" i="17" l="1"/>
  <c r="D17" i="17"/>
  <c r="D16" i="17"/>
  <c r="D13" i="17"/>
  <c r="D11" i="17"/>
  <c r="D18" i="17"/>
  <c r="D15" i="17"/>
  <c r="D14" i="17"/>
  <c r="D10" i="17"/>
  <c r="G14" i="17" l="1"/>
  <c r="G10" i="17"/>
  <c r="G11" i="17"/>
  <c r="G17" i="17"/>
  <c r="G16" i="17"/>
  <c r="G13" i="17"/>
  <c r="G18" i="17"/>
  <c r="D19" i="17"/>
  <c r="G62" i="6"/>
  <c r="G63" i="6" s="1"/>
  <c r="H62" i="6"/>
  <c r="H63" i="6" s="1"/>
  <c r="F62" i="6"/>
  <c r="F63" i="6" s="1"/>
  <c r="E62" i="6"/>
  <c r="E63" i="6" s="1"/>
  <c r="D62" i="6"/>
  <c r="D63" i="6" s="1"/>
  <c r="C63" i="6"/>
  <c r="G19" i="17" l="1"/>
  <c r="F40" i="15" l="1"/>
  <c r="D40" i="15"/>
  <c r="F39" i="16"/>
  <c r="D39" i="16"/>
  <c r="D40" i="16" l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41" i="15" l="1"/>
  <c r="D42" i="15" s="1"/>
  <c r="D43" i="15" s="1"/>
  <c r="D45" i="15" s="1"/>
  <c r="D46" i="15" s="1"/>
  <c r="D47" i="15" s="1"/>
  <c r="D48" i="15" s="1"/>
  <c r="F41" i="15"/>
  <c r="F42" i="15" s="1"/>
  <c r="F43" i="15" s="1"/>
  <c r="F44" i="15" s="1"/>
  <c r="F45" i="15" s="1"/>
  <c r="F46" i="15" s="1"/>
  <c r="F47" i="15" s="1"/>
  <c r="F48" i="15" s="1"/>
  <c r="F40" i="16"/>
  <c r="F41" i="16" s="1"/>
  <c r="F42" i="16" s="1"/>
  <c r="F49" i="15" l="1"/>
  <c r="F50" i="15" s="1"/>
  <c r="F51" i="15" s="1"/>
  <c r="F52" i="15" s="1"/>
  <c r="F53" i="15" s="1"/>
  <c r="D49" i="15"/>
  <c r="D50" i="15" s="1"/>
  <c r="D51" i="15" s="1"/>
  <c r="D52" i="15" s="1"/>
  <c r="D53" i="15" s="1"/>
  <c r="F43" i="16"/>
  <c r="F44" i="16" l="1"/>
  <c r="F45" i="16" l="1"/>
  <c r="F46" i="16" l="1"/>
  <c r="F47" i="16" l="1"/>
  <c r="H9" i="26"/>
  <c r="F9" i="26"/>
  <c r="D37" i="21" l="1"/>
  <c r="D38" i="21"/>
  <c r="D39" i="21"/>
  <c r="D42" i="21"/>
  <c r="D44" i="21"/>
  <c r="D40" i="21" s="1"/>
  <c r="D45" i="21" s="1"/>
  <c r="D35" i="21"/>
  <c r="D36" i="21"/>
  <c r="F48" i="16"/>
  <c r="F49" i="16" l="1"/>
  <c r="F50" i="16" l="1"/>
  <c r="F51" i="16" s="1"/>
  <c r="D36" i="4" l="1"/>
  <c r="D35" i="4"/>
  <c r="D37" i="4"/>
  <c r="D38" i="4"/>
  <c r="D40" i="4"/>
  <c r="D41" i="4"/>
  <c r="D42" i="4"/>
  <c r="D43" i="4"/>
  <c r="D44" i="4"/>
  <c r="D45" i="4" l="1"/>
</calcChain>
</file>

<file path=xl/sharedStrings.xml><?xml version="1.0" encoding="utf-8"?>
<sst xmlns="http://schemas.openxmlformats.org/spreadsheetml/2006/main" count="480" uniqueCount="346">
  <si>
    <t xml:space="preserve">Non-Domestic Renewable Heat Incentive (NDRHI) Annual Report (2024 to 2025 - Scheme Year 14) </t>
  </si>
  <si>
    <t>Data Appendix</t>
  </si>
  <si>
    <t>This workbook provides access to the figures used to produce the charts and tables in the 2024 to 2025 NDRHI Annual Report.</t>
  </si>
  <si>
    <t>This workbook is intended to be read in conjunction with the information presented in the Annual Report.</t>
  </si>
  <si>
    <t>Table of Contents</t>
  </si>
  <si>
    <t>Chapter 1 : About the Scheme</t>
  </si>
  <si>
    <t>No figures.</t>
  </si>
  <si>
    <t>Chapter 2: Profile of NDRHI generators</t>
  </si>
  <si>
    <t>Figure 2.1: Proportion of accreditations by technology type since the start of the scheme</t>
  </si>
  <si>
    <t>Figure 2.2: Eligible heat uses for accredited installations</t>
  </si>
  <si>
    <t>Figure 2.3: System type replaced for all accredited installations</t>
  </si>
  <si>
    <t xml:space="preserve">Figure 2.4: UK SIC for accredited installations </t>
  </si>
  <si>
    <t>Figure 2.5: Total accredited capacity by country</t>
  </si>
  <si>
    <t>Chapter 3: Payments and Heat Generation</t>
  </si>
  <si>
    <t>Figure 3.1: NDRHI annual heat generated and payments made (excluding biomethane production)</t>
  </si>
  <si>
    <t>Figure 3.2: NDRHI biomethane - annual volume of gas injected and payments made</t>
  </si>
  <si>
    <t>Figure 3.3: NDRHI lifetime payments made, heat generated and gas injected - by technology type</t>
  </si>
  <si>
    <t>Chapter 4: Monitoring compliance</t>
  </si>
  <si>
    <t>Figure 4.1: NDRHI statistical audit activity in SY14 (2024 to 2025) and SY13 (2023 to 2024)</t>
  </si>
  <si>
    <t>Figure 4.2: NDRHI targeted audit activity in SY14 (2024 to 2025) and SY13 (2023 to 2024)</t>
  </si>
  <si>
    <t>Figure 4.3: 5 most common reasons for material non-compliance in SY14 (2024 to 2025)</t>
  </si>
  <si>
    <t>Figure 4.4: Compliance cases closed in SY14 (2024 to 2025)</t>
  </si>
  <si>
    <t>Figure 4.5: Total debt recovered in SY14 (2024 to 2025)</t>
  </si>
  <si>
    <t>Chapter 5: Our Administration</t>
  </si>
  <si>
    <t>Figure 5.1: Ofgem NDRHI Delivery Performance</t>
  </si>
  <si>
    <t>Chapter 6: Looking Forward</t>
  </si>
  <si>
    <t>Appendices</t>
  </si>
  <si>
    <t>Figure A1.1: Installed capacity (MW) by region and technology</t>
  </si>
  <si>
    <t>Figure A1.2: Accredited installations by region and technology</t>
  </si>
  <si>
    <t>Version Control</t>
  </si>
  <si>
    <t>Date Published</t>
  </si>
  <si>
    <t>Changes</t>
  </si>
  <si>
    <t>NDRHI scheme years</t>
  </si>
  <si>
    <t>In the annual report and this dataset we often refer to Scheme Years (SY). The table below provides information on the period covered by each NDRHI scheme year.</t>
  </si>
  <si>
    <t>NDRHI Scheme Year</t>
  </si>
  <si>
    <t>Period</t>
  </si>
  <si>
    <t>Scheme Year 1</t>
  </si>
  <si>
    <t>28 November 2011 to 31 March 2012</t>
  </si>
  <si>
    <t>Scheme Year 2</t>
  </si>
  <si>
    <t>1 April 2012 to 31 March 2013</t>
  </si>
  <si>
    <t>Scheme Year 3</t>
  </si>
  <si>
    <t>1 April 2013 to 31 March 2014</t>
  </si>
  <si>
    <t>Scheme Year 4</t>
  </si>
  <si>
    <t>1 April 2014 to 31 March 2015</t>
  </si>
  <si>
    <t>Scheme Year 5</t>
  </si>
  <si>
    <t>1 April 2015 to 31 March 2016</t>
  </si>
  <si>
    <t>Scheme Year 6</t>
  </si>
  <si>
    <t>1 April 2016 to 31 March 2017</t>
  </si>
  <si>
    <t>Scheme Year 7</t>
  </si>
  <si>
    <t>1 April 2017 to 31 March 2018</t>
  </si>
  <si>
    <t>Scheme Year 8</t>
  </si>
  <si>
    <t>1 April 2018 to 31 March 2019</t>
  </si>
  <si>
    <t>Scheme Year 9</t>
  </si>
  <si>
    <t>1 April 2019 to 31 March 2020</t>
  </si>
  <si>
    <t>Scheme Year 10</t>
  </si>
  <si>
    <t>1 April 2020 to 31 March 2021</t>
  </si>
  <si>
    <t>Scheme Year 11</t>
  </si>
  <si>
    <t>1 April 2021 to 31 March 2022</t>
  </si>
  <si>
    <t>Scheme Year 12</t>
  </si>
  <si>
    <t>1 April 2022 to 31 March 2023</t>
  </si>
  <si>
    <t>Scheme Year 13</t>
  </si>
  <si>
    <t>1 April 2023 to 31 March 2024</t>
  </si>
  <si>
    <t>Scheme Year 14</t>
  </si>
  <si>
    <t>1 April 2024 to 31 March 2025</t>
  </si>
  <si>
    <t>Return to information tab</t>
  </si>
  <si>
    <t xml:space="preserve">The pie chart shows that of all accredited installations since the start of the scheme: </t>
  </si>
  <si>
    <t>76.96% are solid biomass boilers; 12.38% are ground source heat pumps (GSHP); 3.63% are air source heat pumps (ASHP); and 3.45% are biogas. In the Other category are:</t>
  </si>
  <si>
    <t xml:space="preserve">solar thermal (1.48%), water source heat pumps (WSHP) (0.91%), biomethane (0.76%), solid biomass CHP (0.41%) and solid biomass in waste (0.03%). </t>
  </si>
  <si>
    <t>Technology type</t>
  </si>
  <si>
    <t>Total accreditations</t>
  </si>
  <si>
    <t>% of total accreditations</t>
  </si>
  <si>
    <t>Solid Biomass Boiler</t>
  </si>
  <si>
    <t>GSHP</t>
  </si>
  <si>
    <t>ASHP</t>
  </si>
  <si>
    <t>Biogas</t>
  </si>
  <si>
    <t>Other</t>
  </si>
  <si>
    <t>Other: Solar Thermal</t>
  </si>
  <si>
    <t>Other: WSHP</t>
  </si>
  <si>
    <t>Other: Biomethane</t>
  </si>
  <si>
    <t>Other: Solid Biomass CHP</t>
  </si>
  <si>
    <t>Other: Waste</t>
  </si>
  <si>
    <t>Total</t>
  </si>
  <si>
    <t>Figure 2.2: Eligible heat uses for accredited installations*</t>
  </si>
  <si>
    <t>The pie chart below shows the proportion of stated eligible heat uses for accredited installations:</t>
  </si>
  <si>
    <t>Space and water heating account for 61.0% of installations; space heating only (19.0%); process heating only (9.8%);</t>
  </si>
  <si>
    <t xml:space="preserve">and space, water and process heating (6.0%). The Other category consists of space and process heating (2.6%); </t>
  </si>
  <si>
    <t xml:space="preserve">water heating only (1.5%); water and process heating (0.2%), and applications where this data has not been provided (0.1%). </t>
  </si>
  <si>
    <t>Eligible heat use</t>
  </si>
  <si>
    <t>Number of installations</t>
  </si>
  <si>
    <t>% Total</t>
  </si>
  <si>
    <t>Space and water heating</t>
  </si>
  <si>
    <t>Space heating only</t>
  </si>
  <si>
    <t>Process heating only</t>
  </si>
  <si>
    <t>Space, water and process heating</t>
  </si>
  <si>
    <t>Other: Space and process heating</t>
  </si>
  <si>
    <t>Other: Water heating only</t>
  </si>
  <si>
    <t>Other: Water heating and process heating</t>
  </si>
  <si>
    <t>Other: Information not provided</t>
  </si>
  <si>
    <t>*NOTE: excludes biomethane installations as they do not directly generate heat.</t>
  </si>
  <si>
    <t xml:space="preserve">The pie chart shows the system type replaced for all accredited installations since the start of the scheme. The largest proportion is </t>
  </si>
  <si>
    <t xml:space="preserve">‘None or not specified’ with 10,443 installations. Second to this is Oil, accounting for 5,556 installations. Gas is third, accounting for </t>
  </si>
  <si>
    <t>2,239 installations. This is then followed by Electric (1,538) and Complex (1,430). The Other category on this chart</t>
  </si>
  <si>
    <t xml:space="preserve">consists of Biomass (950), Other (328), Coal (117) and Heat Pump (102). </t>
  </si>
  <si>
    <t>Category</t>
  </si>
  <si>
    <t>Scheme lifetime</t>
  </si>
  <si>
    <t>None or not specified</t>
  </si>
  <si>
    <t>Oil</t>
  </si>
  <si>
    <t>Gas</t>
  </si>
  <si>
    <t>Electric</t>
  </si>
  <si>
    <t>Complex</t>
  </si>
  <si>
    <t>Other: Biomass</t>
  </si>
  <si>
    <t>Other: Undetermined</t>
  </si>
  <si>
    <t>Other: Coal</t>
  </si>
  <si>
    <t>Other: Heat Pump</t>
  </si>
  <si>
    <t xml:space="preserve">Figure 2.4: UK SIC* for accredited installations </t>
  </si>
  <si>
    <t xml:space="preserve">The clustered bar chart shows installations with a SIC for ‘Accommodation’ are the most frequent (7,149 with 831 MW installed capacity). </t>
  </si>
  <si>
    <t>However, the ‘Crop and animal production, hunting and related activities’ SIC has a greater total installed capacity of (2,226 MW with 6,016 installations).</t>
  </si>
  <si>
    <t>*SIC: Standard Industrial Classification</t>
  </si>
  <si>
    <t>UK SIC 2007 classification codes</t>
  </si>
  <si>
    <t>https://www.ons.gov.uk/methodology/classificationsandstandards/ukstandardindustrialclassificationofeconomicactivities/uksic2007</t>
  </si>
  <si>
    <t>Accredited capacity and number of installations by SIC sector (top 10 sectors highlighted)</t>
  </si>
  <si>
    <t>Code</t>
  </si>
  <si>
    <t>Industry sector</t>
  </si>
  <si>
    <t>Capacity (MW)</t>
  </si>
  <si>
    <t>Number of Installations</t>
  </si>
  <si>
    <t>Crop and animal production, 
hunting and related services</t>
  </si>
  <si>
    <t>Accommodation</t>
  </si>
  <si>
    <t>Manufacture of wood and products
of wood/cork, exc. furniture</t>
  </si>
  <si>
    <t>Forestry and logging</t>
  </si>
  <si>
    <t>Education</t>
  </si>
  <si>
    <t>Waste collection, treatment 
and disposal; materials recovery</t>
  </si>
  <si>
    <t>Other manufacturing</t>
  </si>
  <si>
    <t>Manufacture of food products</t>
  </si>
  <si>
    <t>Retail trade, except of motor
vehicles and motorcycles</t>
  </si>
  <si>
    <t>Electricity, gas, steam
and air conditioning supply</t>
  </si>
  <si>
    <t>n/a</t>
  </si>
  <si>
    <t>All other categories combined</t>
  </si>
  <si>
    <t>Manufacture of chemicals and chemical products</t>
  </si>
  <si>
    <t>Office administrative, office support and other business support activities</t>
  </si>
  <si>
    <t>Manufacture of furniture</t>
  </si>
  <si>
    <t>Sports activities and amusement and recreation activities</t>
  </si>
  <si>
    <t>Manufacture of beverages</t>
  </si>
  <si>
    <t>Residential care activities</t>
  </si>
  <si>
    <t>Human health activities</t>
  </si>
  <si>
    <t>Warehousing and support activities for transportation</t>
  </si>
  <si>
    <t>Repair and installation of machinery and equipment</t>
  </si>
  <si>
    <t>Manufacture of basic pharmaceutical products and pharmaceutical preparations</t>
  </si>
  <si>
    <t>Rental and leasing activities</t>
  </si>
  <si>
    <t>Real estate activities</t>
  </si>
  <si>
    <t>Food and beverage service activities</t>
  </si>
  <si>
    <t>Manufacture of paper and paper products</t>
  </si>
  <si>
    <t>Libraries, archives, museums and other cultural activities</t>
  </si>
  <si>
    <t>Manufacture of fabricated metal products, except machinery and equipment</t>
  </si>
  <si>
    <t>Specialized construction activities</t>
  </si>
  <si>
    <t>Wholesale trade, except of motor vehicles and motorcycles</t>
  </si>
  <si>
    <t>Other mining and quarrying</t>
  </si>
  <si>
    <t>Other personal service activities</t>
  </si>
  <si>
    <t>Services to buildings and landscape activities</t>
  </si>
  <si>
    <t>Fishing and aquaculture</t>
  </si>
  <si>
    <t>Construction of buildings</t>
  </si>
  <si>
    <t>Manufacture of machinery and equipment n.e.c.</t>
  </si>
  <si>
    <t>Activities of head offices; management consultancy activities</t>
  </si>
  <si>
    <t>Public administration and defence; compulsory social security</t>
  </si>
  <si>
    <t>Remediation activities and other waste management services</t>
  </si>
  <si>
    <t>Wholesale and retail trade and repair of motor vehicles and motorcycles</t>
  </si>
  <si>
    <t>Creative, arts and entertainment activities</t>
  </si>
  <si>
    <t>Employment activities</t>
  </si>
  <si>
    <t>Land transport and transport via pipelines</t>
  </si>
  <si>
    <t>Civil engineering</t>
  </si>
  <si>
    <t>Activities of membership organizations</t>
  </si>
  <si>
    <t>Undifferentiated goods- and services-producing activities of 
private households for own use</t>
  </si>
  <si>
    <t>Manufacture of motor vehicles, trailers and semi-trailers</t>
  </si>
  <si>
    <t>Scientific research and development</t>
  </si>
  <si>
    <t>Manufacture of rubber and plastics products</t>
  </si>
  <si>
    <t>Manufacture of other transport equipment</t>
  </si>
  <si>
    <t>Other professional, scientific and technical activities</t>
  </si>
  <si>
    <t>Financial service activities, except insurance and pension funding</t>
  </si>
  <si>
    <t>Manufacture of other non-metallic mineral products</t>
  </si>
  <si>
    <t>Activities of households as employers of domestic personnel</t>
  </si>
  <si>
    <t>Veterinary activities</t>
  </si>
  <si>
    <t>Air transport</t>
  </si>
  <si>
    <t>Motion picture, video and television programme production, sound recording
and music publishing activities</t>
  </si>
  <si>
    <t>Social work activities without accommodation</t>
  </si>
  <si>
    <t>Manufacture of textiles</t>
  </si>
  <si>
    <t>Printing and reproduction of recorded media</t>
  </si>
  <si>
    <t>Manufacture of computer, electronic and optical products</t>
  </si>
  <si>
    <t>Sewerage</t>
  </si>
  <si>
    <t>Manufacture of basic metals</t>
  </si>
  <si>
    <t>Architectural and engineering activities; technical testing and analysis</t>
  </si>
  <si>
    <t>Travel agency, tour operator, reservation service and related activities</t>
  </si>
  <si>
    <t>Manufacture of electrical equipment</t>
  </si>
  <si>
    <t>Manufacture of leather and related products</t>
  </si>
  <si>
    <t>Computer programming, consultancy and related activities</t>
  </si>
  <si>
    <t>Water transport</t>
  </si>
  <si>
    <t>Postal and courier activities</t>
  </si>
  <si>
    <t>Manufacture of coke and refined petroleum products</t>
  </si>
  <si>
    <t>Publishing activities</t>
  </si>
  <si>
    <t>Water collection, treatment and supply</t>
  </si>
  <si>
    <t>Telecommunications</t>
  </si>
  <si>
    <t>Mining support service activities</t>
  </si>
  <si>
    <t>Legal and accounting activities</t>
  </si>
  <si>
    <t>Activities of extraterritorial organizations and bodies</t>
  </si>
  <si>
    <t>Repair of computers and personal and household goods</t>
  </si>
  <si>
    <t>Information service activities</t>
  </si>
  <si>
    <t>Programming and broadcasting activities</t>
  </si>
  <si>
    <t>Security and investigation activities</t>
  </si>
  <si>
    <t>Advertising and market research</t>
  </si>
  <si>
    <t>Manufacture of wearing apparel</t>
  </si>
  <si>
    <t>Activities auxiliary to financial service and insurance activities</t>
  </si>
  <si>
    <t xml:space="preserve">The map shows that systems have been accredited across Great Britain as follows: England 4,497.5 MW (73.0%) of installed capacity with 16,304 (71.8%) installations; </t>
  </si>
  <si>
    <t>Scotland 1,182.8 MW (19.2%) installed capacity with 4,270 (18.8%) installations; Wales 478.8 MW (7.8%) installed capacity with 2,129 (9.4%) installations.</t>
  </si>
  <si>
    <t>England</t>
  </si>
  <si>
    <t>Scotland</t>
  </si>
  <si>
    <t>Wales</t>
  </si>
  <si>
    <t>GB</t>
  </si>
  <si>
    <t xml:space="preserve">Technology type </t>
  </si>
  <si>
    <t>Solid Biomass CHP</t>
  </si>
  <si>
    <t>WSHP</t>
  </si>
  <si>
    <t>Waste</t>
  </si>
  <si>
    <t>Solar Thermal</t>
  </si>
  <si>
    <t>Biomethane</t>
  </si>
  <si>
    <t>% UK Total</t>
  </si>
  <si>
    <t xml:space="preserve">Pie charts on the map are the top technology types by country, in terms of capacity; the relevant categories are highlighted in the table. </t>
  </si>
  <si>
    <t>Figure 3.1: NDRHI annual heat generated and payments made (ex. biomethane production)</t>
  </si>
  <si>
    <t>The clustered column chart shows payments and the associated heat generated under the scheme since launch.</t>
  </si>
  <si>
    <t>Both have grown significantly, from around £10,000 and 0.1 GWh in SY1, to a peak of £633.3 million in payments in SY14 and 11,151 GWh generation in SY13.</t>
  </si>
  <si>
    <t>Scheme Year</t>
  </si>
  <si>
    <t>Heat generated (GWh)</t>
  </si>
  <si>
    <t>Cumulative heat generation (GWh)</t>
  </si>
  <si>
    <t>Payments made (£m)</t>
  </si>
  <si>
    <t>Cumulative payments (£m)</t>
  </si>
  <si>
    <t>SY1 (2011-12)</t>
  </si>
  <si>
    <t>SY2 (2012-13)</t>
  </si>
  <si>
    <t>SY3 (2013-14)</t>
  </si>
  <si>
    <t>SY4 (2014-15)</t>
  </si>
  <si>
    <t>SY5 (2015-16)</t>
  </si>
  <si>
    <t>SY6 (2016-17)</t>
  </si>
  <si>
    <t>SY7 (2017-18)</t>
  </si>
  <si>
    <t>SY8 (2018-19)</t>
  </si>
  <si>
    <t>SY9 (2019-20)</t>
  </si>
  <si>
    <t>SY10 (2020-21)</t>
  </si>
  <si>
    <t>SY11 (2021-22)</t>
  </si>
  <si>
    <t>SY12 (2022-23)</t>
  </si>
  <si>
    <t>SY13 (2023-24)</t>
  </si>
  <si>
    <t>SY14 (2024-25)</t>
  </si>
  <si>
    <t xml:space="preserve">The clustered column chart shows both the volume of gas injected and associated payments under the scheme since SY2 when biomethane was first injected under the NDRHI scheme. </t>
  </si>
  <si>
    <t xml:space="preserve">Both have grown significantly from around 500,000 m3 injected and £400,000 paid in SY2, to a peak volume of </t>
  </si>
  <si>
    <t xml:space="preserve">418.4 million m3 in SY12 and a peak amount paid of £383.4 million in SY14. </t>
  </si>
  <si>
    <t>Scheme Year of payment</t>
  </si>
  <si>
    <t>Volume of gas injected (Millions of m³)</t>
  </si>
  <si>
    <r>
      <t>Cumulative volume of gas injected (millions of m</t>
    </r>
    <r>
      <rPr>
        <b/>
        <vertAlign val="superscript"/>
        <sz val="10"/>
        <color theme="1"/>
        <rFont val="Verdana"/>
        <family val="2"/>
      </rPr>
      <t>3</t>
    </r>
    <r>
      <rPr>
        <b/>
        <sz val="10"/>
        <color theme="1"/>
        <rFont val="Verdana"/>
        <family val="2"/>
      </rPr>
      <t>)</t>
    </r>
  </si>
  <si>
    <t>Amount Paid (£m)</t>
  </si>
  <si>
    <t>Technology Type</t>
  </si>
  <si>
    <t>Payments (£m)</t>
  </si>
  <si>
    <t>Payments</t>
  </si>
  <si>
    <t>Heat generation</t>
  </si>
  <si>
    <t>Volume of gas</t>
  </si>
  <si>
    <t xml:space="preserve">Heat generated </t>
  </si>
  <si>
    <t>(% total)</t>
  </si>
  <si>
    <t>(GWh)</t>
  </si>
  <si>
    <t>injected (m3)</t>
  </si>
  <si>
    <t>(% total)*</t>
  </si>
  <si>
    <t>-</t>
  </si>
  <si>
    <t xml:space="preserve">*NOTE: Biomethane installations do not directly generate heat. We do however calculate the equivalence of the volume of gas </t>
  </si>
  <si>
    <t xml:space="preserve">injected to heat generation (volume*10.75), which has been used to display biomethane's contributions relative to heat generating </t>
  </si>
  <si>
    <t xml:space="preserve">technologies. </t>
  </si>
  <si>
    <t>Biomethane's equivalence in heat generation (GWh)</t>
  </si>
  <si>
    <t>Total heat generated on scheme inc. biomethane (GWh)</t>
  </si>
  <si>
    <t xml:space="preserve"> </t>
  </si>
  <si>
    <t>Closed Audits</t>
  </si>
  <si>
    <t>Compliant audits</t>
  </si>
  <si>
    <t>Non-compliant audits</t>
  </si>
  <si>
    <t>Non-compliance rate</t>
  </si>
  <si>
    <t>Material non-compliances</t>
  </si>
  <si>
    <t>Material non-compliance rate</t>
  </si>
  <si>
    <t>SY14 (2024 to 2025)</t>
  </si>
  <si>
    <t>SY13 (2023 to 2024)</t>
  </si>
  <si>
    <t>Figure 4.3: The 5 most common reasons for material non-compliance in SY14</t>
  </si>
  <si>
    <t xml:space="preserve">The pie chart shows the 5 most common reasons for material non-compliance during SY14, as identified through our audit programme. </t>
  </si>
  <si>
    <t xml:space="preserve">The most common reason is ‘no evidence of annual biomass maintenance checks’, identified in 28% of instances of material non-compliance. </t>
  </si>
  <si>
    <t xml:space="preserve">Collectively, the 5 most common reasons shown here were listed against 59% of material non-compliance cases identified through our audit programme. </t>
  </si>
  <si>
    <t xml:space="preserve">There were 20 other non-compliance reasons that altogether account for the remaining 41% of instances. </t>
  </si>
  <si>
    <t>Reason for non-compliance</t>
  </si>
  <si>
    <t>Number of Instances</t>
  </si>
  <si>
    <t>% of all material non-compliances</t>
  </si>
  <si>
    <t>No evidence of annual biomass maintenance checks</t>
  </si>
  <si>
    <t>No evidence of sustainable fuel</t>
  </si>
  <si>
    <t>Meter has not been re-calibrated after 10+ years of accreditation</t>
  </si>
  <si>
    <t>Meter temperature probes not properly installed</t>
  </si>
  <si>
    <t>Eligible heat not declared</t>
  </si>
  <si>
    <t>Total*</t>
  </si>
  <si>
    <t>*It should be noted that a materially non-compliant case can have  one or more reasons for material non-compliance listed against it.</t>
  </si>
  <si>
    <t>Referral Source</t>
  </si>
  <si>
    <t>Cases closed</t>
  </si>
  <si>
    <t>Number of non-compliant cases</t>
  </si>
  <si>
    <t>Value of Prevented Error</t>
  </si>
  <si>
    <t>Value of Detected Error</t>
  </si>
  <si>
    <t xml:space="preserve">Total Error </t>
  </si>
  <si>
    <t>Operational</t>
  </si>
  <si>
    <t>Audit - Statistical</t>
  </si>
  <si>
    <t xml:space="preserve">Audit - Targeted </t>
  </si>
  <si>
    <t xml:space="preserve">Counter fraud/ External Investigation </t>
  </si>
  <si>
    <t>Debt recovery method</t>
  </si>
  <si>
    <t>Debt recovered</t>
  </si>
  <si>
    <t>Offsetting from ongoing payments</t>
  </si>
  <si>
    <t>Direct repayment: Repaid in full</t>
  </si>
  <si>
    <t>Direct Repayment: Repayment plan</t>
  </si>
  <si>
    <t>Direct repayment: Repaid to debt agency</t>
  </si>
  <si>
    <t>Performance indicator</t>
  </si>
  <si>
    <t>Change</t>
  </si>
  <si>
    <r>
      <t>No. of application decisions</t>
    </r>
    <r>
      <rPr>
        <sz val="8"/>
        <color theme="1"/>
        <rFont val="Verdana"/>
        <family val="2"/>
      </rPr>
      <t> </t>
    </r>
  </si>
  <si>
    <t>Application decisions within 6 months</t>
  </si>
  <si>
    <t>-4.0pp</t>
  </si>
  <si>
    <t>No. of payments made</t>
  </si>
  <si>
    <t>Payments made within 40 Working Days</t>
  </si>
  <si>
    <t>0.2pp</t>
  </si>
  <si>
    <t>No. of amendment decisions</t>
  </si>
  <si>
    <t>Amendment decisions made within 6 months</t>
  </si>
  <si>
    <t>7.0pp</t>
  </si>
  <si>
    <t>Enquiry emails received</t>
  </si>
  <si>
    <t>Enquiry emails responded to within 10 Working Days</t>
  </si>
  <si>
    <t>-0.2pp</t>
  </si>
  <si>
    <t>Calls received</t>
  </si>
  <si>
    <t>Abandoned call rate</t>
  </si>
  <si>
    <t>-1.8pp</t>
  </si>
  <si>
    <t>Region</t>
  </si>
  <si>
    <t>Region total</t>
  </si>
  <si>
    <t xml:space="preserve">West Midlands </t>
  </si>
  <si>
    <t xml:space="preserve">East Midlands </t>
  </si>
  <si>
    <t>Yorkshire and The Humber</t>
  </si>
  <si>
    <t>East of England</t>
  </si>
  <si>
    <t xml:space="preserve">North West </t>
  </si>
  <si>
    <t xml:space="preserve">South West </t>
  </si>
  <si>
    <t>South East</t>
  </si>
  <si>
    <t>Southern Scotland</t>
  </si>
  <si>
    <t>North East</t>
  </si>
  <si>
    <t>Eastern Scotland</t>
  </si>
  <si>
    <t>Highlands and Islands</t>
  </si>
  <si>
    <t>North Eastern Scotland</t>
  </si>
  <si>
    <t>West Central Scotland</t>
  </si>
  <si>
    <t>London</t>
  </si>
  <si>
    <t>Grand Total</t>
  </si>
  <si>
    <t>N.B. biomethane plants are not included as they do not have a heat output.</t>
  </si>
  <si>
    <t>Bio-Methane</t>
  </si>
  <si>
    <t>Region Total</t>
  </si>
  <si>
    <t xml:space="preserve">South East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</si>
</sst>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£&quot;#,##0_);[Red]\(&quot;£&quot;#,##0\)"/>
    <numFmt numFmtId="166" formatCode="_(&quot;£&quot;* #,##0.00_);_(&quot;£&quot;* \(#,##0.00\);_(&quot;£&quot;* &quot;-&quot;??_);_(@_)"/>
    <numFmt numFmtId="167" formatCode="0.0%"/>
    <numFmt numFmtId="168" formatCode="&quot;£&quot;#,##0.00"/>
    <numFmt numFmtId="169" formatCode="_-* #,##0_-;\-* #,##0_-;_-* &quot;-&quot;??_-;_-@_-"/>
    <numFmt numFmtId="170" formatCode="#,##0.0"/>
    <numFmt numFmtId="171" formatCode="_(* #,##0.0_);_(* \(#,##0.0\);_(* &quot;-&quot;??_);_(@_)"/>
    <numFmt numFmtId="172" formatCode="_(* #,##0_);_(* \(#,##0\);_(* &quot;-&quot;??_);_(@_)"/>
    <numFmt numFmtId="173" formatCode="0.000%"/>
    <numFmt numFmtId="174" formatCode="0.00000%"/>
    <numFmt numFmtId="175" formatCode="&quot;£&quot;#,##0"/>
    <numFmt numFmtId="176" formatCode="0.0"/>
    <numFmt numFmtId="177" formatCode="&quot;£&quot;#,##0.0"/>
  </numFmts>
  <fonts count="40">
    <font>
      <sz val="11"/>
      <color theme="1"/>
      <name val="Arial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008554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CG Omega"/>
      <family val="2"/>
    </font>
    <font>
      <sz val="12"/>
      <color theme="1"/>
      <name val="Arial Narrow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FF0000"/>
      <name val="Verdana"/>
      <family val="2"/>
    </font>
    <font>
      <sz val="11"/>
      <color theme="1"/>
      <name val="Verdana"/>
      <family val="2"/>
    </font>
    <font>
      <u/>
      <sz val="11"/>
      <color theme="10"/>
      <name val="Arial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u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8"/>
      <name val="Arial"/>
      <family val="2"/>
      <scheme val="minor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i/>
      <sz val="10"/>
      <color theme="1"/>
      <name val="Verdana"/>
      <family val="2"/>
    </font>
    <font>
      <sz val="11"/>
      <color rgb="FF006100"/>
      <name val="Arial"/>
      <family val="2"/>
      <scheme val="minor"/>
    </font>
    <font>
      <u/>
      <sz val="10"/>
      <color theme="10"/>
      <name val="Arial"/>
      <family val="2"/>
    </font>
    <font>
      <sz val="11"/>
      <color rgb="FFCD1F45"/>
      <name val="Verdana"/>
      <family val="2"/>
    </font>
    <font>
      <sz val="10"/>
      <name val="Arial"/>
      <family val="2"/>
    </font>
    <font>
      <sz val="11"/>
      <color rgb="FFFF0000"/>
      <name val="Arial"/>
      <family val="2"/>
      <scheme val="minor"/>
    </font>
    <font>
      <b/>
      <vertAlign val="superscript"/>
      <sz val="10"/>
      <color theme="1"/>
      <name val="Verdana"/>
      <family val="2"/>
    </font>
    <font>
      <sz val="11"/>
      <color theme="0"/>
      <name val="Verdana"/>
      <family val="2"/>
    </font>
    <font>
      <sz val="10"/>
      <color theme="0"/>
      <name val="Verdana"/>
      <family val="2"/>
    </font>
    <font>
      <sz val="11"/>
      <color theme="0"/>
      <name val="Arial"/>
      <family val="2"/>
      <scheme val="minor"/>
    </font>
    <font>
      <sz val="11"/>
      <color theme="1" tint="0.34998626667073579"/>
      <name val="Verdana"/>
      <family val="2"/>
    </font>
    <font>
      <sz val="10"/>
      <color theme="1" tint="0.3499862666707357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94D0AA"/>
        <bgColor indexed="64"/>
      </patternFill>
    </fill>
    <fill>
      <patternFill patternType="solid">
        <fgColor rgb="FF94D0AA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8" fillId="0" borderId="0"/>
    <xf numFmtId="0" fontId="8" fillId="0" borderId="0"/>
    <xf numFmtId="0" fontId="1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3" borderId="0" applyNumberFormat="0" applyBorder="0" applyAlignment="0" applyProtection="0"/>
    <xf numFmtId="0" fontId="3" fillId="0" borderId="0"/>
    <xf numFmtId="0" fontId="30" fillId="0" borderId="0" applyNumberForma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2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0">
    <xf numFmtId="0" fontId="0" fillId="0" borderId="0" xfId="0"/>
    <xf numFmtId="10" fontId="0" fillId="0" borderId="0" xfId="1" applyNumberFormat="1" applyFont="1"/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11" fillId="2" borderId="0" xfId="12" applyFont="1" applyFill="1"/>
    <xf numFmtId="0" fontId="11" fillId="2" borderId="0" xfId="12" applyFont="1" applyFill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2" fillId="2" borderId="0" xfId="12" applyFont="1" applyFill="1" applyAlignment="1">
      <alignment horizontal="left"/>
    </xf>
    <xf numFmtId="167" fontId="0" fillId="0" borderId="0" xfId="0" applyNumberFormat="1"/>
    <xf numFmtId="10" fontId="0" fillId="0" borderId="0" xfId="0" applyNumberFormat="1"/>
    <xf numFmtId="0" fontId="7" fillId="0" borderId="0" xfId="0" applyFont="1"/>
    <xf numFmtId="0" fontId="16" fillId="0" borderId="0" xfId="0" applyFont="1"/>
    <xf numFmtId="168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8" fillId="0" borderId="0" xfId="0" applyFont="1" applyAlignment="1">
      <alignment vertical="center"/>
    </xf>
    <xf numFmtId="169" fontId="0" fillId="0" borderId="0" xfId="0" applyNumberFormat="1"/>
    <xf numFmtId="0" fontId="21" fillId="0" borderId="0" xfId="0" applyFont="1"/>
    <xf numFmtId="0" fontId="22" fillId="0" borderId="0" xfId="14" applyFont="1"/>
    <xf numFmtId="0" fontId="14" fillId="2" borderId="0" xfId="12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164" fontId="0" fillId="0" borderId="0" xfId="2" applyFont="1"/>
    <xf numFmtId="0" fontId="19" fillId="0" borderId="0" xfId="0" applyFont="1" applyAlignment="1">
      <alignment horizontal="left"/>
    </xf>
    <xf numFmtId="173" fontId="0" fillId="0" borderId="0" xfId="1" applyNumberFormat="1" applyFont="1"/>
    <xf numFmtId="174" fontId="0" fillId="0" borderId="0" xfId="1" applyNumberFormat="1" applyFont="1"/>
    <xf numFmtId="167" fontId="14" fillId="0" borderId="0" xfId="0" applyNumberFormat="1" applyFont="1"/>
    <xf numFmtId="10" fontId="14" fillId="0" borderId="0" xfId="0" applyNumberFormat="1" applyFont="1"/>
    <xf numFmtId="0" fontId="26" fillId="0" borderId="0" xfId="0" applyFont="1"/>
    <xf numFmtId="166" fontId="0" fillId="0" borderId="0" xfId="15" applyFont="1"/>
    <xf numFmtId="3" fontId="14" fillId="0" borderId="0" xfId="0" applyNumberFormat="1" applyFont="1"/>
    <xf numFmtId="0" fontId="0" fillId="2" borderId="0" xfId="0" applyFill="1"/>
    <xf numFmtId="0" fontId="0" fillId="0" borderId="0" xfId="0" applyAlignment="1">
      <alignment horizontal="left"/>
    </xf>
    <xf numFmtId="0" fontId="7" fillId="2" borderId="0" xfId="0" applyFont="1" applyFill="1"/>
    <xf numFmtId="0" fontId="22" fillId="0" borderId="0" xfId="14" applyFont="1" applyFill="1"/>
    <xf numFmtId="0" fontId="16" fillId="0" borderId="0" xfId="14" applyFont="1" applyFill="1"/>
    <xf numFmtId="0" fontId="7" fillId="2" borderId="0" xfId="0" applyFont="1" applyFill="1" applyAlignment="1">
      <alignment vertical="center"/>
    </xf>
    <xf numFmtId="0" fontId="14" fillId="2" borderId="0" xfId="0" applyFont="1" applyFill="1"/>
    <xf numFmtId="0" fontId="12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18" fillId="2" borderId="0" xfId="0" applyFont="1" applyFill="1" applyAlignment="1">
      <alignment vertical="center"/>
    </xf>
    <xf numFmtId="0" fontId="22" fillId="2" borderId="0" xfId="14" applyFont="1" applyFill="1"/>
    <xf numFmtId="0" fontId="19" fillId="0" borderId="0" xfId="0" applyFont="1" applyAlignment="1">
      <alignment horizontal="left" vertical="top"/>
    </xf>
    <xf numFmtId="0" fontId="12" fillId="2" borderId="0" xfId="0" applyFont="1" applyFill="1"/>
    <xf numFmtId="0" fontId="7" fillId="2" borderId="1" xfId="2" applyNumberFormat="1" applyFont="1" applyFill="1" applyBorder="1" applyAlignment="1">
      <alignment horizontal="left" vertical="center" wrapText="1"/>
    </xf>
    <xf numFmtId="0" fontId="22" fillId="0" borderId="0" xfId="14" applyFont="1" applyFill="1" applyAlignment="1">
      <alignment vertical="center"/>
    </xf>
    <xf numFmtId="3" fontId="0" fillId="0" borderId="0" xfId="0" applyNumberFormat="1"/>
    <xf numFmtId="3" fontId="7" fillId="2" borderId="0" xfId="1" applyNumberFormat="1" applyFont="1" applyFill="1" applyBorder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4" fontId="0" fillId="0" borderId="0" xfId="0" applyNumberFormat="1"/>
    <xf numFmtId="175" fontId="0" fillId="0" borderId="0" xfId="0" applyNumberFormat="1"/>
    <xf numFmtId="168" fontId="14" fillId="0" borderId="0" xfId="0" applyNumberFormat="1" applyFont="1"/>
    <xf numFmtId="165" fontId="14" fillId="0" borderId="0" xfId="0" applyNumberFormat="1" applyFont="1"/>
    <xf numFmtId="0" fontId="28" fillId="0" borderId="0" xfId="0" applyFont="1"/>
    <xf numFmtId="10" fontId="23" fillId="0" borderId="0" xfId="1" applyNumberFormat="1" applyFont="1"/>
    <xf numFmtId="0" fontId="20" fillId="0" borderId="0" xfId="0" applyFont="1" applyAlignment="1">
      <alignment vertical="center"/>
    </xf>
    <xf numFmtId="167" fontId="19" fillId="0" borderId="0" xfId="0" applyNumberFormat="1" applyFont="1" applyAlignment="1">
      <alignment horizontal="right" vertical="center"/>
    </xf>
    <xf numFmtId="167" fontId="0" fillId="2" borderId="0" xfId="0" applyNumberFormat="1" applyFill="1"/>
    <xf numFmtId="0" fontId="31" fillId="0" borderId="0" xfId="0" applyFont="1" applyAlignment="1">
      <alignment horizontal="center"/>
    </xf>
    <xf numFmtId="0" fontId="15" fillId="0" borderId="0" xfId="14" applyAlignment="1">
      <alignment vertical="center"/>
    </xf>
    <xf numFmtId="168" fontId="0" fillId="0" borderId="0" xfId="0" applyNumberFormat="1"/>
    <xf numFmtId="167" fontId="14" fillId="0" borderId="0" xfId="1" applyNumberFormat="1" applyFont="1" applyBorder="1"/>
    <xf numFmtId="0" fontId="14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27" fillId="2" borderId="0" xfId="2" applyNumberFormat="1" applyFont="1" applyFill="1" applyBorder="1" applyAlignment="1">
      <alignment vertical="center"/>
    </xf>
    <xf numFmtId="0" fontId="27" fillId="2" borderId="0" xfId="2" applyNumberFormat="1" applyFont="1" applyFill="1" applyBorder="1" applyAlignment="1">
      <alignment horizontal="right" vertical="center"/>
    </xf>
    <xf numFmtId="167" fontId="0" fillId="0" borderId="0" xfId="1" applyNumberFormat="1" applyFont="1"/>
    <xf numFmtId="175" fontId="0" fillId="0" borderId="0" xfId="1" applyNumberFormat="1" applyFont="1"/>
    <xf numFmtId="3" fontId="17" fillId="0" borderId="2" xfId="32" applyNumberFormat="1" applyFont="1" applyBorder="1"/>
    <xf numFmtId="0" fontId="7" fillId="2" borderId="2" xfId="2" applyNumberFormat="1" applyFont="1" applyFill="1" applyBorder="1" applyAlignment="1">
      <alignment horizontal="left" vertical="center"/>
    </xf>
    <xf numFmtId="0" fontId="33" fillId="2" borderId="0" xfId="0" applyFont="1" applyFill="1"/>
    <xf numFmtId="0" fontId="33" fillId="0" borderId="0" xfId="0" applyFont="1"/>
    <xf numFmtId="167" fontId="33" fillId="0" borderId="0" xfId="1" applyNumberFormat="1" applyFont="1"/>
    <xf numFmtId="0" fontId="28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170" fontId="17" fillId="0" borderId="2" xfId="0" applyNumberFormat="1" applyFont="1" applyBorder="1" applyAlignment="1">
      <alignment horizontal="right" vertical="center"/>
    </xf>
    <xf numFmtId="0" fontId="20" fillId="4" borderId="2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0" fillId="4" borderId="2" xfId="0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67" fontId="19" fillId="0" borderId="2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19" fillId="0" borderId="2" xfId="0" quotePrefix="1" applyNumberFormat="1" applyFont="1" applyBorder="1" applyAlignment="1">
      <alignment horizontal="right" vertical="center" wrapText="1"/>
    </xf>
    <xf numFmtId="0" fontId="19" fillId="0" borderId="2" xfId="0" quotePrefix="1" applyFont="1" applyBorder="1" applyAlignment="1">
      <alignment horizontal="right" vertical="center" wrapText="1"/>
    </xf>
    <xf numFmtId="167" fontId="19" fillId="0" borderId="2" xfId="0" quotePrefix="1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20" fillId="4" borderId="6" xfId="0" applyFont="1" applyFill="1" applyBorder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167" fontId="19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167" fontId="19" fillId="0" borderId="2" xfId="0" applyNumberFormat="1" applyFont="1" applyBorder="1" applyAlignment="1">
      <alignment horizontal="right" vertical="center" wrapText="1"/>
    </xf>
    <xf numFmtId="167" fontId="19" fillId="0" borderId="6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9" fontId="20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9" fontId="20" fillId="0" borderId="2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0" fontId="14" fillId="0" borderId="0" xfId="1" applyNumberFormat="1" applyFont="1"/>
    <xf numFmtId="4" fontId="14" fillId="0" borderId="0" xfId="0" applyNumberFormat="1" applyFont="1"/>
    <xf numFmtId="164" fontId="14" fillId="0" borderId="0" xfId="2" applyFont="1"/>
    <xf numFmtId="168" fontId="19" fillId="0" borderId="0" xfId="0" applyNumberFormat="1" applyFont="1" applyAlignment="1">
      <alignment horizontal="right" vertical="center"/>
    </xf>
    <xf numFmtId="0" fontId="35" fillId="0" borderId="0" xfId="0" applyFont="1"/>
    <xf numFmtId="0" fontId="27" fillId="2" borderId="0" xfId="0" applyFont="1" applyFill="1"/>
    <xf numFmtId="9" fontId="0" fillId="0" borderId="0" xfId="1" applyFont="1"/>
    <xf numFmtId="167" fontId="14" fillId="2" borderId="0" xfId="1" applyNumberFormat="1" applyFont="1" applyFill="1"/>
    <xf numFmtId="0" fontId="16" fillId="4" borderId="2" xfId="0" applyFont="1" applyFill="1" applyBorder="1" applyAlignment="1">
      <alignment horizontal="right" vertical="center" wrapText="1"/>
    </xf>
    <xf numFmtId="8" fontId="19" fillId="7" borderId="2" xfId="0" applyNumberFormat="1" applyFont="1" applyFill="1" applyBorder="1" applyAlignment="1">
      <alignment horizontal="right" vertical="center"/>
    </xf>
    <xf numFmtId="168" fontId="7" fillId="2" borderId="2" xfId="0" applyNumberFormat="1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/>
    </xf>
    <xf numFmtId="170" fontId="17" fillId="6" borderId="2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37" fillId="0" borderId="0" xfId="0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27" fillId="2" borderId="0" xfId="2" applyNumberFormat="1" applyFont="1" applyFill="1" applyBorder="1" applyAlignment="1">
      <alignment horizontal="left"/>
    </xf>
    <xf numFmtId="172" fontId="36" fillId="2" borderId="0" xfId="2" applyNumberFormat="1" applyFont="1" applyFill="1" applyBorder="1" applyAlignment="1">
      <alignment wrapText="1"/>
    </xf>
    <xf numFmtId="3" fontId="7" fillId="0" borderId="0" xfId="0" applyNumberFormat="1" applyFont="1"/>
    <xf numFmtId="9" fontId="7" fillId="0" borderId="0" xfId="1" applyFont="1" applyBorder="1"/>
    <xf numFmtId="177" fontId="0" fillId="0" borderId="0" xfId="0" applyNumberFormat="1"/>
    <xf numFmtId="168" fontId="19" fillId="0" borderId="2" xfId="0" applyNumberFormat="1" applyFont="1" applyBorder="1" applyAlignment="1">
      <alignment horizontal="right" vertical="center"/>
    </xf>
    <xf numFmtId="168" fontId="19" fillId="0" borderId="4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8" fontId="19" fillId="0" borderId="3" xfId="0" applyNumberFormat="1" applyFont="1" applyBorder="1" applyAlignment="1">
      <alignment horizontal="right" vertical="center"/>
    </xf>
    <xf numFmtId="8" fontId="19" fillId="0" borderId="6" xfId="0" applyNumberFormat="1" applyFont="1" applyBorder="1" applyAlignment="1">
      <alignment horizontal="right" vertical="center"/>
    </xf>
    <xf numFmtId="8" fontId="20" fillId="0" borderId="3" xfId="0" applyNumberFormat="1" applyFont="1" applyBorder="1" applyAlignment="1">
      <alignment horizontal="right" vertical="center"/>
    </xf>
    <xf numFmtId="171" fontId="19" fillId="0" borderId="3" xfId="2" applyNumberFormat="1" applyFont="1" applyBorder="1" applyAlignment="1">
      <alignment horizontal="right" vertical="center"/>
    </xf>
    <xf numFmtId="171" fontId="19" fillId="0" borderId="6" xfId="2" applyNumberFormat="1" applyFont="1" applyBorder="1" applyAlignment="1">
      <alignment horizontal="right" vertical="center"/>
    </xf>
    <xf numFmtId="171" fontId="20" fillId="0" borderId="3" xfId="2" applyNumberFormat="1" applyFont="1" applyBorder="1" applyAlignment="1">
      <alignment horizontal="right" vertical="center"/>
    </xf>
    <xf numFmtId="177" fontId="17" fillId="0" borderId="2" xfId="0" applyNumberFormat="1" applyFont="1" applyBorder="1" applyAlignment="1">
      <alignment horizontal="right" vertical="center"/>
    </xf>
    <xf numFmtId="10" fontId="19" fillId="0" borderId="3" xfId="0" applyNumberFormat="1" applyFont="1" applyBorder="1" applyAlignment="1">
      <alignment horizontal="right" vertical="center"/>
    </xf>
    <xf numFmtId="0" fontId="16" fillId="4" borderId="2" xfId="0" applyFont="1" applyFill="1" applyBorder="1" applyAlignment="1">
      <alignment horizontal="left" vertical="center" wrapText="1"/>
    </xf>
    <xf numFmtId="9" fontId="19" fillId="0" borderId="2" xfId="0" applyNumberFormat="1" applyFont="1" applyBorder="1" applyAlignment="1">
      <alignment horizontal="right" vertical="center"/>
    </xf>
    <xf numFmtId="10" fontId="19" fillId="0" borderId="2" xfId="0" applyNumberFormat="1" applyFont="1" applyBorder="1" applyAlignment="1">
      <alignment horizontal="right" vertical="center" wrapText="1"/>
    </xf>
    <xf numFmtId="172" fontId="19" fillId="0" borderId="2" xfId="2" quotePrefix="1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 indent="2"/>
    </xf>
    <xf numFmtId="168" fontId="20" fillId="0" borderId="4" xfId="0" applyNumberFormat="1" applyFont="1" applyBorder="1" applyAlignment="1">
      <alignment horizontal="right" vertical="center"/>
    </xf>
    <xf numFmtId="0" fontId="16" fillId="4" borderId="2" xfId="0" applyFont="1" applyFill="1" applyBorder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1" fillId="0" borderId="0" xfId="0" applyFont="1"/>
    <xf numFmtId="0" fontId="1" fillId="2" borderId="2" xfId="2" applyNumberFormat="1" applyFont="1" applyFill="1" applyBorder="1" applyAlignment="1">
      <alignment horizontal="left" vertical="center" wrapText="1" indent="2"/>
    </xf>
    <xf numFmtId="0" fontId="38" fillId="0" borderId="0" xfId="0" applyFont="1"/>
    <xf numFmtId="176" fontId="38" fillId="0" borderId="0" xfId="0" applyNumberFormat="1" applyFont="1"/>
    <xf numFmtId="171" fontId="39" fillId="2" borderId="0" xfId="0" applyNumberFormat="1" applyFont="1" applyFill="1"/>
    <xf numFmtId="170" fontId="7" fillId="0" borderId="0" xfId="0" applyNumberFormat="1" applyFont="1"/>
    <xf numFmtId="0" fontId="20" fillId="4" borderId="8" xfId="0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vertical="center"/>
    </xf>
    <xf numFmtId="0" fontId="20" fillId="4" borderId="7" xfId="0" applyFont="1" applyFill="1" applyBorder="1" applyAlignment="1">
      <alignment vertical="center"/>
    </xf>
    <xf numFmtId="0" fontId="20" fillId="4" borderId="6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right" vertical="center"/>
    </xf>
    <xf numFmtId="0" fontId="7" fillId="2" borderId="2" xfId="13" applyFont="1" applyFill="1" applyBorder="1"/>
    <xf numFmtId="0" fontId="1" fillId="2" borderId="2" xfId="13" applyFont="1" applyFill="1" applyBorder="1"/>
    <xf numFmtId="14" fontId="1" fillId="2" borderId="2" xfId="13" applyNumberFormat="1" applyFont="1" applyFill="1" applyBorder="1" applyAlignment="1">
      <alignment horizontal="right"/>
    </xf>
    <xf numFmtId="0" fontId="1" fillId="2" borderId="2" xfId="13" applyFont="1" applyFill="1" applyBorder="1" applyAlignment="1">
      <alignment horizontal="left"/>
    </xf>
    <xf numFmtId="0" fontId="1" fillId="2" borderId="0" xfId="0" applyFont="1" applyFill="1"/>
    <xf numFmtId="0" fontId="7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14" applyFont="1" applyAlignment="1">
      <alignment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7" fillId="2" borderId="2" xfId="2" applyNumberFormat="1" applyFont="1" applyFill="1" applyBorder="1" applyAlignment="1">
      <alignment horizontal="left" vertical="center" wrapText="1"/>
    </xf>
    <xf numFmtId="3" fontId="1" fillId="2" borderId="2" xfId="2" applyNumberFormat="1" applyFont="1" applyFill="1" applyBorder="1" applyAlignment="1">
      <alignment horizontal="right" vertical="center"/>
    </xf>
    <xf numFmtId="10" fontId="1" fillId="2" borderId="2" xfId="1" applyNumberFormat="1" applyFont="1" applyFill="1" applyBorder="1" applyAlignment="1">
      <alignment horizontal="right" vertical="center"/>
    </xf>
    <xf numFmtId="0" fontId="1" fillId="2" borderId="1" xfId="2" applyNumberFormat="1" applyFont="1" applyFill="1" applyBorder="1" applyAlignment="1">
      <alignment horizontal="left" vertical="center" wrapText="1" indent="2"/>
    </xf>
    <xf numFmtId="0" fontId="7" fillId="4" borderId="2" xfId="2" applyNumberFormat="1" applyFont="1" applyFill="1" applyBorder="1" applyAlignment="1">
      <alignment horizontal="left" vertical="center" wrapText="1"/>
    </xf>
    <xf numFmtId="3" fontId="7" fillId="2" borderId="2" xfId="2" applyNumberFormat="1" applyFont="1" applyFill="1" applyBorder="1" applyAlignment="1">
      <alignment horizontal="right" vertical="center"/>
    </xf>
    <xf numFmtId="9" fontId="7" fillId="2" borderId="2" xfId="1" applyFont="1" applyFill="1" applyBorder="1" applyAlignment="1">
      <alignment horizontal="right" vertical="center"/>
    </xf>
    <xf numFmtId="3" fontId="1" fillId="0" borderId="2" xfId="1" applyNumberFormat="1" applyFont="1" applyFill="1" applyBorder="1" applyAlignment="1">
      <alignment horizontal="right" vertical="center" wrapText="1"/>
    </xf>
    <xf numFmtId="167" fontId="1" fillId="0" borderId="2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9" fontId="7" fillId="0" borderId="2" xfId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167" fontId="1" fillId="0" borderId="2" xfId="1" applyNumberFormat="1" applyFont="1" applyBorder="1"/>
    <xf numFmtId="3" fontId="7" fillId="0" borderId="2" xfId="0" applyNumberFormat="1" applyFont="1" applyBorder="1"/>
    <xf numFmtId="9" fontId="7" fillId="0" borderId="2" xfId="1" applyFont="1" applyBorder="1"/>
    <xf numFmtId="0" fontId="17" fillId="6" borderId="2" xfId="0" applyFont="1" applyFill="1" applyBorder="1" applyAlignment="1">
      <alignment horizontal="left" vertical="center" wrapText="1"/>
    </xf>
    <xf numFmtId="3" fontId="17" fillId="6" borderId="2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3" fontId="17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170" fontId="16" fillId="2" borderId="2" xfId="0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left" vertical="center"/>
    </xf>
    <xf numFmtId="170" fontId="1" fillId="8" borderId="2" xfId="2" applyNumberFormat="1" applyFont="1" applyFill="1" applyBorder="1" applyAlignment="1">
      <alignment horizontal="right" vertical="center"/>
    </xf>
    <xf numFmtId="3" fontId="1" fillId="0" borderId="2" xfId="2" applyNumberFormat="1" applyFont="1" applyFill="1" applyBorder="1" applyAlignment="1">
      <alignment horizontal="right"/>
    </xf>
    <xf numFmtId="176" fontId="1" fillId="8" borderId="2" xfId="1" applyNumberFormat="1" applyFont="1" applyFill="1" applyBorder="1" applyAlignment="1">
      <alignment horizontal="right"/>
    </xf>
    <xf numFmtId="3" fontId="1" fillId="0" borderId="2" xfId="2" applyNumberFormat="1" applyFont="1" applyBorder="1" applyAlignment="1">
      <alignment horizontal="right"/>
    </xf>
    <xf numFmtId="170" fontId="1" fillId="0" borderId="2" xfId="2" applyNumberFormat="1" applyFont="1" applyBorder="1" applyAlignment="1">
      <alignment horizontal="right" vertical="center"/>
    </xf>
    <xf numFmtId="176" fontId="1" fillId="8" borderId="2" xfId="2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/>
    </xf>
    <xf numFmtId="176" fontId="1" fillId="0" borderId="2" xfId="1" applyNumberFormat="1" applyFont="1" applyBorder="1" applyAlignment="1">
      <alignment horizontal="right"/>
    </xf>
    <xf numFmtId="176" fontId="1" fillId="0" borderId="2" xfId="2" applyNumberFormat="1" applyFont="1" applyFill="1" applyBorder="1" applyAlignment="1">
      <alignment horizontal="right" vertical="center"/>
    </xf>
    <xf numFmtId="176" fontId="1" fillId="0" borderId="2" xfId="2" applyNumberFormat="1" applyFont="1" applyBorder="1" applyAlignment="1">
      <alignment horizontal="right" vertical="center"/>
    </xf>
    <xf numFmtId="170" fontId="7" fillId="0" borderId="2" xfId="2" applyNumberFormat="1" applyFont="1" applyBorder="1" applyAlignment="1">
      <alignment horizontal="right" vertical="center"/>
    </xf>
    <xf numFmtId="3" fontId="7" fillId="0" borderId="2" xfId="2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72" fontId="1" fillId="2" borderId="0" xfId="20" applyNumberFormat="1" applyFont="1" applyFill="1" applyBorder="1" applyAlignment="1">
      <alignment wrapText="1"/>
    </xf>
    <xf numFmtId="172" fontId="1" fillId="2" borderId="0" xfId="0" applyNumberFormat="1" applyFont="1" applyFill="1"/>
    <xf numFmtId="171" fontId="1" fillId="2" borderId="0" xfId="2" applyNumberFormat="1" applyFont="1" applyFill="1" applyBorder="1"/>
    <xf numFmtId="171" fontId="1" fillId="2" borderId="0" xfId="20" applyNumberFormat="1" applyFont="1" applyFill="1" applyBorder="1" applyAlignment="1">
      <alignment wrapText="1"/>
    </xf>
    <xf numFmtId="171" fontId="1" fillId="2" borderId="0" xfId="0" applyNumberFormat="1" applyFont="1" applyFill="1"/>
    <xf numFmtId="170" fontId="1" fillId="0" borderId="2" xfId="0" applyNumberFormat="1" applyFont="1" applyBorder="1" applyAlignment="1">
      <alignment horizontal="right" vertical="center"/>
    </xf>
    <xf numFmtId="168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0" fontId="16" fillId="4" borderId="2" xfId="0" applyFont="1" applyFill="1" applyBorder="1" applyAlignment="1">
      <alignment horizontal="left" vertical="center"/>
    </xf>
    <xf numFmtId="170" fontId="7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170" fontId="16" fillId="0" borderId="2" xfId="0" applyNumberFormat="1" applyFont="1" applyBorder="1" applyAlignment="1">
      <alignment horizontal="right" vertical="center"/>
    </xf>
    <xf numFmtId="177" fontId="16" fillId="0" borderId="2" xfId="0" applyNumberFormat="1" applyFont="1" applyBorder="1" applyAlignment="1">
      <alignment horizontal="right" vertical="center"/>
    </xf>
    <xf numFmtId="0" fontId="1" fillId="0" borderId="2" xfId="0" applyFont="1" applyBorder="1"/>
    <xf numFmtId="0" fontId="20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/>
    <xf numFmtId="0" fontId="1" fillId="2" borderId="0" xfId="0" applyFont="1" applyFill="1" applyAlignment="1">
      <alignment vertical="center"/>
    </xf>
    <xf numFmtId="9" fontId="20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8" fontId="1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/>
    </xf>
    <xf numFmtId="168" fontId="20" fillId="0" borderId="2" xfId="0" applyNumberFormat="1" applyFont="1" applyBorder="1" applyAlignment="1">
      <alignment horizontal="right" vertic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horizontal="right"/>
    </xf>
    <xf numFmtId="0" fontId="16" fillId="0" borderId="2" xfId="0" applyFont="1" applyBorder="1" applyAlignment="1">
      <alignment horizontal="left" vertical="center" wrapText="1"/>
    </xf>
    <xf numFmtId="168" fontId="1" fillId="2" borderId="0" xfId="0" applyNumberFormat="1" applyFont="1" applyFill="1"/>
    <xf numFmtId="0" fontId="7" fillId="2" borderId="2" xfId="0" applyFont="1" applyFill="1" applyBorder="1"/>
    <xf numFmtId="170" fontId="1" fillId="0" borderId="2" xfId="0" applyNumberFormat="1" applyFont="1" applyBorder="1"/>
    <xf numFmtId="170" fontId="1" fillId="0" borderId="2" xfId="0" applyNumberFormat="1" applyFont="1" applyBorder="1" applyAlignment="1">
      <alignment horizontal="right"/>
    </xf>
    <xf numFmtId="170" fontId="7" fillId="0" borderId="2" xfId="0" applyNumberFormat="1" applyFont="1" applyBorder="1"/>
    <xf numFmtId="170" fontId="1" fillId="0" borderId="2" xfId="2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/>
    <xf numFmtId="3" fontId="1" fillId="0" borderId="2" xfId="2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/>
  </cellXfs>
  <cellStyles count="82">
    <cellStyle name="Comma" xfId="2" builtinId="3"/>
    <cellStyle name="Comma 10" xfId="20" xr:uid="{08728292-5B16-4E12-9F1C-F6A4E0EA3AF7}"/>
    <cellStyle name="Comma 10 2" xfId="50" xr:uid="{2B69E86B-F60E-4A0E-A172-4A39BAC22E15}"/>
    <cellStyle name="Comma 10 2 2" xfId="65" xr:uid="{BB2E6628-ACA9-4F70-BBA1-AB5D9334BD90}"/>
    <cellStyle name="Comma 10 3" xfId="40" xr:uid="{3CD9463D-59C4-4C27-B9D4-9087FE22F56F}"/>
    <cellStyle name="Comma 10 4" xfId="58" xr:uid="{A53490FD-FE76-4278-8DE3-F0F3EAAAF309}"/>
    <cellStyle name="Comma 10 5" xfId="72" xr:uid="{F7C3B10C-F747-426B-95F6-42097B00CFFC}"/>
    <cellStyle name="Comma 10 6" xfId="34" xr:uid="{DBE3C4E9-B581-4B9E-A70D-D63B89B2BAF7}"/>
    <cellStyle name="Comma 2" xfId="21" xr:uid="{39F9740C-0B9E-44CC-98E3-0C9708D8F078}"/>
    <cellStyle name="Comma 2 2" xfId="51" xr:uid="{93487EC1-9988-4F4D-A9B4-FA6E0D57CAAE}"/>
    <cellStyle name="Comma 2 2 2" xfId="66" xr:uid="{1A635830-7271-4CCD-89FC-CFB6B79D79D9}"/>
    <cellStyle name="Comma 2 3" xfId="41" xr:uid="{DB7BB28D-2258-4C1F-B709-E56CFCD236F9}"/>
    <cellStyle name="Comma 2 4" xfId="59" xr:uid="{D5DC9C0E-B54E-442A-B851-B86B60685DCA}"/>
    <cellStyle name="Comma 2 5" xfId="73" xr:uid="{319A57F3-271F-4BF6-A1E4-3F4105546C6E}"/>
    <cellStyle name="Comma 2 6" xfId="35" xr:uid="{CDD011BB-32D9-4AAB-B5B1-17E125D42AC2}"/>
    <cellStyle name="Comma 2 68" xfId="19" xr:uid="{A2F97F29-7625-42E3-B511-07CF4DC00C31}"/>
    <cellStyle name="Comma 2 68 2" xfId="49" xr:uid="{179C5E3D-D860-4507-AFFB-7D9EEDC0210F}"/>
    <cellStyle name="Comma 2 68 2 2" xfId="64" xr:uid="{DACF7FD7-B113-4D3A-9A1F-8766089FA388}"/>
    <cellStyle name="Comma 2 68 3" xfId="39" xr:uid="{08A09C04-B693-4613-A972-7AD7DAEC9B88}"/>
    <cellStyle name="Comma 2 68 4" xfId="57" xr:uid="{81783D48-1393-4F60-A9A6-7BFA4A11F97A}"/>
    <cellStyle name="Comma 2 68 5" xfId="71" xr:uid="{20268BD1-AA31-4D94-8C87-359E537A8F66}"/>
    <cellStyle name="Comma 2 68 6" xfId="33" xr:uid="{BB9589C2-2899-4C02-9094-D72D52AAEDA8}"/>
    <cellStyle name="Comma 3" xfId="30" xr:uid="{DCDBA3E9-D2C0-4E1E-BBC7-6E874382FDEA}"/>
    <cellStyle name="Comma 3 2" xfId="54" xr:uid="{493E1944-96E4-4474-BD16-C96FB0E0ECD9}"/>
    <cellStyle name="Comma 3 2 2" xfId="68" xr:uid="{F7A8363A-46C7-4674-B9E3-1EBCC5C9E52A}"/>
    <cellStyle name="Comma 3 3" xfId="61" xr:uid="{2905F27A-6D80-4F0D-B3C1-5EC0FE348C64}"/>
    <cellStyle name="Comma 3 4" xfId="75" xr:uid="{81B01CC4-ADCB-405A-AB73-A19475F1BCFF}"/>
    <cellStyle name="Comma 3 5" xfId="45" xr:uid="{9459ED9C-96B2-4C01-A0F3-8897FADD0AC6}"/>
    <cellStyle name="Comma 4" xfId="31" xr:uid="{8ACE79F6-4D7F-4EF8-B013-8E8B9C9DA8FB}"/>
    <cellStyle name="Comma 4 2" xfId="69" xr:uid="{8B37BB52-00B4-4B3E-A000-0D4C3EBC80CD}"/>
    <cellStyle name="Comma 4 3" xfId="81" xr:uid="{1A0BE2C0-68BD-4123-94B1-EE6CB5C2518C}"/>
    <cellStyle name="Comma 4 4" xfId="55" xr:uid="{1940DA99-9919-452C-9D22-AFE60B25ABD1}"/>
    <cellStyle name="Comma 5" xfId="46" xr:uid="{C3727AF9-F91A-4ABC-B0B0-45D08F9250E4}"/>
    <cellStyle name="Comma 6" xfId="62" xr:uid="{5BF51B8C-3488-46A8-9A51-036F24CAA37D}"/>
    <cellStyle name="Comma 7" xfId="76" xr:uid="{D0FECBAA-9EB7-4A38-9C34-0B3F7D5E2C00}"/>
    <cellStyle name="Comma 8" xfId="36" xr:uid="{DD1EAA60-99CE-4687-936F-53844D917FB4}"/>
    <cellStyle name="Currency" xfId="15" builtinId="4"/>
    <cellStyle name="Currency 2" xfId="80" xr:uid="{C27A55ED-CFF8-43FF-8533-BA1DEF88510C}"/>
    <cellStyle name="Good 2" xfId="22" xr:uid="{74563E6D-3F18-4021-ADA7-30A0B51DADED}"/>
    <cellStyle name="Hyperlink" xfId="14" builtinId="8"/>
    <cellStyle name="Hyperlink 2" xfId="24" xr:uid="{C9434026-8582-42C5-9537-F013C927A960}"/>
    <cellStyle name="Normal" xfId="0" builtinId="0"/>
    <cellStyle name="Normal 10 2 2 2" xfId="10" xr:uid="{C4D639BC-B1C5-49D4-8D01-02F58FB3B41F}"/>
    <cellStyle name="Normal 11" xfId="11" xr:uid="{876DFA2E-D199-4936-B7F4-20E77E2A2F88}"/>
    <cellStyle name="Normal 17" xfId="17" xr:uid="{91A1B7B5-4D57-49FF-B4F6-EB4ADFE8EABB}"/>
    <cellStyle name="Normal 2" xfId="6" xr:uid="{60BF4E89-2094-4D37-ACFF-BFE9F730FC15}"/>
    <cellStyle name="Normal 2 10" xfId="16" xr:uid="{2023493B-12B9-47C8-8804-156172136A24}"/>
    <cellStyle name="Normal 2 10 2" xfId="47" xr:uid="{097826B2-7ECF-46A1-A4AD-779CFF54B3D6}"/>
    <cellStyle name="Normal 2 10 3" xfId="37" xr:uid="{59ED749C-46E8-4809-A637-B822E0668DDE}"/>
    <cellStyle name="Normal 2 105" xfId="23" xr:uid="{D59F5431-8AD4-4804-9120-EDD2A6005824}"/>
    <cellStyle name="Normal 2 109" xfId="26" xr:uid="{0B1D0656-6929-4844-B4B0-C078DD25BD8A}"/>
    <cellStyle name="Normal 2 109 2" xfId="52" xr:uid="{5CE937BB-B988-43C0-B6DE-82ED29476F33}"/>
    <cellStyle name="Normal 2 109 2 2" xfId="67" xr:uid="{ECE30852-E920-4A35-B6EC-C84F1E95FA79}"/>
    <cellStyle name="Normal 2 109 3" xfId="42" xr:uid="{D6402608-D674-4602-B6DB-EC7772EDDE7F}"/>
    <cellStyle name="Normal 2 109 4" xfId="60" xr:uid="{E4921769-4942-452E-9E6D-1D5BABE91C4E}"/>
    <cellStyle name="Normal 2 109 5" xfId="74" xr:uid="{74F8D121-D2FA-4793-B3F8-592DE3EEEEA8}"/>
    <cellStyle name="Normal 2 2" xfId="8" xr:uid="{5072F99F-DE08-4D8A-BC4C-87265DF9D7BC}"/>
    <cellStyle name="Normal 2 2 2" xfId="7" xr:uid="{296D719E-A3C7-40AF-A9CC-49489E8DE2CD}"/>
    <cellStyle name="Normal 2 2 2 2" xfId="4" xr:uid="{DDC4CF98-426C-4E3D-BDDF-BC8790C0B251}"/>
    <cellStyle name="Normal 2 2 3" xfId="13" xr:uid="{EDBFA312-823F-40D3-8484-5705906445A8}"/>
    <cellStyle name="Normal 2 2 3 2" xfId="78" xr:uid="{758E8C50-5B37-4E03-96A1-85D59123DE40}"/>
    <cellStyle name="Normal 3" xfId="12" xr:uid="{DC87EA74-2F32-4CF2-90FC-41893C672F46}"/>
    <cellStyle name="Normal 3 2" xfId="3" xr:uid="{6119C7D2-C07F-4428-B991-73CC330B9F68}"/>
    <cellStyle name="Normal 3 2 2 30" xfId="18" xr:uid="{05FF09FC-03CB-4B25-B1FE-3D798EEEA7A6}"/>
    <cellStyle name="Normal 3 2 2 30 2" xfId="48" xr:uid="{7F2E9893-17D4-4939-9AB3-E1620DC8B4A3}"/>
    <cellStyle name="Normal 3 2 2 30 2 2" xfId="63" xr:uid="{643370BC-2DC9-449C-88F5-6BD0BE439169}"/>
    <cellStyle name="Normal 3 2 2 30 3" xfId="38" xr:uid="{4C95837A-75E3-4E36-BC7D-0C3242646677}"/>
    <cellStyle name="Normal 3 2 2 30 4" xfId="56" xr:uid="{E6418FB1-BAE1-4C91-A66D-3C2FEE47072E}"/>
    <cellStyle name="Normal 3 2 2 30 5" xfId="70" xr:uid="{DE408C0A-FA70-424F-88E4-A87AC8FF8B21}"/>
    <cellStyle name="Normal 3 3" xfId="79" xr:uid="{54A71FD8-A66A-4898-B0C2-BA1AEE5A6C0A}"/>
    <cellStyle name="Normal 4" xfId="32" xr:uid="{B2CAC2B9-F107-4520-98D5-2F9C81C8EFB2}"/>
    <cellStyle name="Normal 4 9" xfId="5" xr:uid="{6362C2AC-67EC-4E6B-B3BC-FCDA2F072792}"/>
    <cellStyle name="Normal 5" xfId="25" xr:uid="{23E484B8-7517-423B-A215-AF53E6D3099B}"/>
    <cellStyle name="Normal 62" xfId="9" xr:uid="{9E412F37-C1C3-4518-AA10-516DD8E94A60}"/>
    <cellStyle name="Per cent" xfId="1" builtinId="5"/>
    <cellStyle name="Percent 2" xfId="29" xr:uid="{810547AE-39E4-42A0-86A3-BC305FB9E213}"/>
    <cellStyle name="Percent 3" xfId="28" xr:uid="{54D169A5-5AF0-45D3-A16D-4F43F984EADD}"/>
    <cellStyle name="Percent 3 2" xfId="27" xr:uid="{B2AFB497-76D6-4195-84F1-FF0387B553F9}"/>
    <cellStyle name="Percent 3 2 2" xfId="53" xr:uid="{E276D148-70A0-49CD-8B7B-F81CE404EE01}"/>
    <cellStyle name="Percent 3 2 3" xfId="43" xr:uid="{A8FB4D23-174E-451C-A17D-98EC5D806492}"/>
    <cellStyle name="Percent 4" xfId="44" xr:uid="{06EEAA76-8A77-4876-954E-12920F25CE1C}"/>
    <cellStyle name="Percent 5" xfId="77" xr:uid="{556EDB98-6501-4AE6-81F0-E2BDCE1F2744}"/>
  </cellStyles>
  <dxfs count="0"/>
  <tableStyles count="2" defaultTableStyle="TableStyleMedium2" defaultPivotStyle="PivotStyleLight16">
    <tableStyle name="Table Style 1" pivot="0" count="0" xr9:uid="{1485EEDA-B283-488D-8070-CD06AAB9F344}"/>
    <tableStyle name="Invisible" pivot="0" table="0" count="0" xr9:uid="{7778D186-A7B3-457E-BAC1-B920EFF45387}"/>
  </tableStyles>
  <colors>
    <mruColors>
      <color rgb="FFF46A25"/>
      <color rgb="FF3D3D3D"/>
      <color rgb="FF801650"/>
      <color rgb="FF28A197"/>
      <color rgb="FF12436D"/>
      <color rgb="FFA1ABB2"/>
      <color rgb="FF94D0AA"/>
      <color rgb="FF9E712A"/>
      <color rgb="FFCC3399"/>
      <color rgb="FF4528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44862410225568"/>
          <c:y val="2.0278313936946204E-2"/>
          <c:w val="0.49908777593425085"/>
          <c:h val="0.94536948254352859"/>
        </c:manualLayout>
      </c:layout>
      <c:pieChart>
        <c:varyColors val="1"/>
        <c:ser>
          <c:idx val="0"/>
          <c:order val="0"/>
          <c:tx>
            <c:strRef>
              <c:f>'Fig 2.1'!$D$34</c:f>
              <c:strCache>
                <c:ptCount val="1"/>
                <c:pt idx="0">
                  <c:v>% of total accreditations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B6-4AEA-A4AF-D33A8EC943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B6-4AEA-A4AF-D33A8EC943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B6-4AEA-A4AF-D33A8EC943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B6-4AEA-A4AF-D33A8EC943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B6-4AEA-A4AF-D33A8EC94332}"/>
              </c:ext>
            </c:extLst>
          </c:dPt>
          <c:dLbls>
            <c:dLbl>
              <c:idx val="0"/>
              <c:layout>
                <c:manualLayout>
                  <c:x val="0.3120604884852371"/>
                  <c:y val="-9.846209510901862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CA3A6CCE-4FF1-4CE8-8E94-9A6784CCA452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0E595767-BA34-49AF-A7A1-59C3F9BA49E8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29095574521262"/>
                      <c:h val="0.16536820259530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1B6-4AEA-A4AF-D33A8EC94332}"/>
                </c:ext>
              </c:extLst>
            </c:dLbl>
            <c:dLbl>
              <c:idx val="1"/>
              <c:layout>
                <c:manualLayout>
                  <c:x val="-0.10901774632619855"/>
                  <c:y val="0.139624860892514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6-4AEA-A4AF-D33A8EC94332}"/>
                </c:ext>
              </c:extLst>
            </c:dLbl>
            <c:dLbl>
              <c:idx val="2"/>
              <c:layout>
                <c:manualLayout>
                  <c:x val="0.11177019149538638"/>
                  <c:y val="-0.257007508752546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6-4AEA-A4AF-D33A8EC94332}"/>
                </c:ext>
              </c:extLst>
            </c:dLbl>
            <c:dLbl>
              <c:idx val="3"/>
              <c:layout>
                <c:manualLayout>
                  <c:x val="0.12807160776091028"/>
                  <c:y val="-2.813669736233699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B6-4AEA-A4AF-D33A8EC94332}"/>
                </c:ext>
              </c:extLst>
            </c:dLbl>
            <c:dLbl>
              <c:idx val="4"/>
              <c:layout>
                <c:manualLayout>
                  <c:x val="6.9900174576021309E-2"/>
                  <c:y val="0.258953196282830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B6-4AEA-A4AF-D33A8EC9433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2.1'!$B$35:$B$39</c:f>
              <c:strCache>
                <c:ptCount val="5"/>
                <c:pt idx="0">
                  <c:v>Solid Biomass Boiler</c:v>
                </c:pt>
                <c:pt idx="1">
                  <c:v>GSHP</c:v>
                </c:pt>
                <c:pt idx="2">
                  <c:v>ASHP</c:v>
                </c:pt>
                <c:pt idx="3">
                  <c:v>Biogas</c:v>
                </c:pt>
                <c:pt idx="4">
                  <c:v>Other</c:v>
                </c:pt>
              </c:strCache>
            </c:strRef>
          </c:cat>
          <c:val>
            <c:numRef>
              <c:f>'Fig 2.1'!$D$35:$D$39</c:f>
              <c:numCache>
                <c:formatCode>0.00%</c:formatCode>
                <c:ptCount val="5"/>
                <c:pt idx="0">
                  <c:v>0.76958992203673526</c:v>
                </c:pt>
                <c:pt idx="1">
                  <c:v>0.12377218869752896</c:v>
                </c:pt>
                <c:pt idx="2">
                  <c:v>3.6294762806677532E-2</c:v>
                </c:pt>
                <c:pt idx="3">
                  <c:v>3.4532881117032989E-2</c:v>
                </c:pt>
                <c:pt idx="4">
                  <c:v>3.5810245342025281E-2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B6-4AEA-A4AF-D33A8EC943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3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 2.2'!$C$32</c:f>
              <c:strCache>
                <c:ptCount val="1"/>
                <c:pt idx="0">
                  <c:v>Number of installations</c:v>
                </c:pt>
              </c:strCache>
            </c:strRef>
          </c:tx>
          <c:dPt>
            <c:idx val="0"/>
            <c:bubble3D val="0"/>
            <c:spPr>
              <a:solidFill>
                <a:srgbClr val="1243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A40-4C0A-87F0-DB80FFF378ED}"/>
              </c:ext>
            </c:extLst>
          </c:dPt>
          <c:dPt>
            <c:idx val="1"/>
            <c:bubble3D val="0"/>
            <c:spPr>
              <a:solidFill>
                <a:srgbClr val="28A19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40-4C0A-87F0-DB80FFF378ED}"/>
              </c:ext>
            </c:extLst>
          </c:dPt>
          <c:dPt>
            <c:idx val="2"/>
            <c:bubble3D val="0"/>
            <c:spPr>
              <a:solidFill>
                <a:srgbClr val="8016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A40-4C0A-87F0-DB80FFF378ED}"/>
              </c:ext>
            </c:extLst>
          </c:dPt>
          <c:dPt>
            <c:idx val="3"/>
            <c:bubble3D val="0"/>
            <c:spPr>
              <a:solidFill>
                <a:srgbClr val="F46A2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40-4C0A-87F0-DB80FFF378ED}"/>
              </c:ext>
            </c:extLst>
          </c:dPt>
          <c:dPt>
            <c:idx val="4"/>
            <c:bubble3D val="0"/>
            <c:spPr>
              <a:solidFill>
                <a:srgbClr val="3D3D3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A40-4C0A-87F0-DB80FFF378ED}"/>
              </c:ext>
            </c:extLst>
          </c:dPt>
          <c:dLbls>
            <c:dLbl>
              <c:idx val="0"/>
              <c:layout>
                <c:manualLayout>
                  <c:x val="0.2318126913355443"/>
                  <c:y val="-0.1494579467149490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24152825625214"/>
                      <c:h val="0.338382086338977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A40-4C0A-87F0-DB80FFF378ED}"/>
                </c:ext>
              </c:extLst>
            </c:dLbl>
            <c:dLbl>
              <c:idx val="1"/>
              <c:layout>
                <c:manualLayout>
                  <c:x val="-8.3155031677435071E-2"/>
                  <c:y val="0.1446202947423741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72833836253893"/>
                      <c:h val="0.231979962497392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40-4C0A-87F0-DB80FFF378ED}"/>
                </c:ext>
              </c:extLst>
            </c:dLbl>
            <c:dLbl>
              <c:idx val="2"/>
              <c:layout>
                <c:manualLayout>
                  <c:x val="4.5105571797341988E-2"/>
                  <c:y val="-3.89321495540370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50236374600721"/>
                      <c:h val="0.191980734677695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A40-4C0A-87F0-DB80FFF378ED}"/>
                </c:ext>
              </c:extLst>
            </c:dLbl>
            <c:dLbl>
              <c:idx val="3"/>
              <c:layout>
                <c:manualLayout>
                  <c:x val="1.5348099869912393E-2"/>
                  <c:y val="-3.53436922778863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496889676703104"/>
                      <c:h val="0.19620695316800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A40-4C0A-87F0-DB80FFF378ED}"/>
                </c:ext>
              </c:extLst>
            </c:dLbl>
            <c:dLbl>
              <c:idx val="4"/>
              <c:layout>
                <c:manualLayout>
                  <c:x val="6.1466364554488895E-2"/>
                  <c:y val="6.88663816898762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0-4C0A-87F0-DB80FFF378E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2.2'!$B$33:$B$37</c:f>
              <c:strCache>
                <c:ptCount val="5"/>
                <c:pt idx="0">
                  <c:v>Space and water heating</c:v>
                </c:pt>
                <c:pt idx="1">
                  <c:v>Space heating only</c:v>
                </c:pt>
                <c:pt idx="2">
                  <c:v>Process heating only</c:v>
                </c:pt>
                <c:pt idx="3">
                  <c:v>Space, water and process heating</c:v>
                </c:pt>
                <c:pt idx="4">
                  <c:v>Other</c:v>
                </c:pt>
              </c:strCache>
            </c:strRef>
          </c:cat>
          <c:val>
            <c:numRef>
              <c:f>'Fig 2.2'!$C$33:$C$37</c:f>
              <c:numCache>
                <c:formatCode>#,##0</c:formatCode>
                <c:ptCount val="5"/>
                <c:pt idx="0">
                  <c:v>13844</c:v>
                </c:pt>
                <c:pt idx="1">
                  <c:v>4308</c:v>
                </c:pt>
                <c:pt idx="2">
                  <c:v>2221</c:v>
                </c:pt>
                <c:pt idx="3">
                  <c:v>1355</c:v>
                </c:pt>
                <c:pt idx="4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0-4C0A-87F0-DB80FFF378ED}"/>
            </c:ext>
          </c:extLst>
        </c:ser>
        <c:ser>
          <c:idx val="1"/>
          <c:order val="1"/>
          <c:tx>
            <c:strRef>
              <c:f>'Fig 2.2'!$D$32</c:f>
              <c:strCache>
                <c:ptCount val="1"/>
                <c:pt idx="0">
                  <c:v>%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2D-4D11-AE41-CCE4008B31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52D-4D11-AE41-CCE4008B31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52D-4D11-AE41-CCE4008B31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52D-4D11-AE41-CCE4008B31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52D-4D11-AE41-CCE4008B3169}"/>
              </c:ext>
            </c:extLst>
          </c:dPt>
          <c:cat>
            <c:strRef>
              <c:f>'Fig 2.2'!$B$33:$B$37</c:f>
              <c:strCache>
                <c:ptCount val="5"/>
                <c:pt idx="0">
                  <c:v>Space and water heating</c:v>
                </c:pt>
                <c:pt idx="1">
                  <c:v>Space heating only</c:v>
                </c:pt>
                <c:pt idx="2">
                  <c:v>Process heating only</c:v>
                </c:pt>
                <c:pt idx="3">
                  <c:v>Space, water and process heating</c:v>
                </c:pt>
                <c:pt idx="4">
                  <c:v>Other</c:v>
                </c:pt>
              </c:strCache>
            </c:strRef>
          </c:cat>
          <c:val>
            <c:numRef>
              <c:f>'Fig 2.2'!$D$33:$D$37</c:f>
              <c:numCache>
                <c:formatCode>0.0%</c:formatCode>
                <c:ptCount val="5"/>
                <c:pt idx="0">
                  <c:v>0.60978725278597545</c:v>
                </c:pt>
                <c:pt idx="1">
                  <c:v>0.18975465797471699</c:v>
                </c:pt>
                <c:pt idx="2">
                  <c:v>9.7828480817513108E-2</c:v>
                </c:pt>
                <c:pt idx="3">
                  <c:v>5.9683742236708803E-2</c:v>
                </c:pt>
                <c:pt idx="4">
                  <c:v>4.2945866185085675E-2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0-4C0A-87F0-DB80FFF37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softEdge rad="635000"/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75292683386642"/>
          <c:y val="0.12745789588801401"/>
          <c:w val="0.45650603074764756"/>
          <c:h val="0.79526628772464125"/>
        </c:manualLayout>
      </c:layout>
      <c:pieChart>
        <c:varyColors val="1"/>
        <c:ser>
          <c:idx val="0"/>
          <c:order val="0"/>
          <c:tx>
            <c:v>System Replaced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5B-453D-9522-1506EE478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5B-453D-9522-1506EE478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5B-453D-9522-1506EE478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5B-453D-9522-1506EE478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5B-453D-9522-1506EE478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5B-453D-9522-1506EE478F87}"/>
              </c:ext>
            </c:extLst>
          </c:dPt>
          <c:dLbls>
            <c:dLbl>
              <c:idx val="0"/>
              <c:layout>
                <c:manualLayout>
                  <c:x val="-0.18968240213992391"/>
                  <c:y val="2.941808439748140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7EC80360-1E9B-4A34-91AF-F676CDE17814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pPr>
                      <a:defRPr sz="1000" b="1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C1238D1F-5A0F-4B59-BBC0-D8D33E14FC32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44699021560851"/>
                      <c:h val="0.137031386701662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25B-453D-9522-1506EE478F87}"/>
                </c:ext>
              </c:extLst>
            </c:dLbl>
            <c:dLbl>
              <c:idx val="1"/>
              <c:layout>
                <c:manualLayout>
                  <c:x val="7.6981250549422925E-2"/>
                  <c:y val="-0.161302544435831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B-453D-9522-1506EE478F87}"/>
                </c:ext>
              </c:extLst>
            </c:dLbl>
            <c:dLbl>
              <c:idx val="2"/>
              <c:layout>
                <c:manualLayout>
                  <c:x val="9.091373745745894E-2"/>
                  <c:y val="1.978132267145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B-453D-9522-1506EE478F87}"/>
                </c:ext>
              </c:extLst>
            </c:dLbl>
            <c:dLbl>
              <c:idx val="3"/>
              <c:layout>
                <c:manualLayout>
                  <c:x val="-3.9432165951323123E-2"/>
                  <c:y val="-5.20174431321084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5B-453D-9522-1506EE478F87}"/>
                </c:ext>
              </c:extLst>
            </c:dLbl>
            <c:dLbl>
              <c:idx val="4"/>
              <c:layout>
                <c:manualLayout>
                  <c:x val="-2.309384771879593E-2"/>
                  <c:y val="-6.57813498701263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5B-453D-9522-1506EE478F87}"/>
                </c:ext>
              </c:extLst>
            </c:dLbl>
            <c:dLbl>
              <c:idx val="5"/>
              <c:layout>
                <c:manualLayout>
                  <c:x val="2.9632169184593493E-2"/>
                  <c:y val="0.121617814195006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5B-453D-9522-1506EE478F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 2.3'!$B$35:$B$40</c:f>
              <c:strCache>
                <c:ptCount val="6"/>
                <c:pt idx="0">
                  <c:v>None or not specified</c:v>
                </c:pt>
                <c:pt idx="1">
                  <c:v>Oil</c:v>
                </c:pt>
                <c:pt idx="2">
                  <c:v>Gas</c:v>
                </c:pt>
                <c:pt idx="3">
                  <c:v>Electric</c:v>
                </c:pt>
                <c:pt idx="4">
                  <c:v>Complex</c:v>
                </c:pt>
                <c:pt idx="5">
                  <c:v>Other</c:v>
                </c:pt>
              </c:strCache>
            </c:strRef>
          </c:cat>
          <c:val>
            <c:numRef>
              <c:f>'Fig 2.3'!$C$35:$C$40</c:f>
              <c:numCache>
                <c:formatCode>#,##0</c:formatCode>
                <c:ptCount val="6"/>
                <c:pt idx="0">
                  <c:v>10443</c:v>
                </c:pt>
                <c:pt idx="1">
                  <c:v>5556</c:v>
                </c:pt>
                <c:pt idx="2">
                  <c:v>2239</c:v>
                </c:pt>
                <c:pt idx="3">
                  <c:v>1538</c:v>
                </c:pt>
                <c:pt idx="4">
                  <c:v>1430</c:v>
                </c:pt>
                <c:pt idx="5">
                  <c:v>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5B-453D-9522-1506EE478F8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7668339782008"/>
          <c:y val="0.11727050670731078"/>
          <c:w val="0.68863044298556531"/>
          <c:h val="0.800681709240623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2.4'!$D$52</c:f>
              <c:strCache>
                <c:ptCount val="1"/>
                <c:pt idx="0">
                  <c:v>Capacity (MW)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2.4'!$C$53:$C$63</c:f>
              <c:strCache>
                <c:ptCount val="11"/>
                <c:pt idx="0">
                  <c:v>Crop and animal production, 
hunting and related services</c:v>
                </c:pt>
                <c:pt idx="1">
                  <c:v>Accommodation</c:v>
                </c:pt>
                <c:pt idx="2">
                  <c:v>Manufacture of wood and products
of wood/cork, exc. furniture</c:v>
                </c:pt>
                <c:pt idx="3">
                  <c:v>Forestry and logging</c:v>
                </c:pt>
                <c:pt idx="4">
                  <c:v>Education</c:v>
                </c:pt>
                <c:pt idx="5">
                  <c:v>Waste collection, treatment 
and disposal; materials recovery</c:v>
                </c:pt>
                <c:pt idx="6">
                  <c:v>Other manufacturing</c:v>
                </c:pt>
                <c:pt idx="7">
                  <c:v>Manufacture of food products</c:v>
                </c:pt>
                <c:pt idx="8">
                  <c:v>Retail trade, except of motor
vehicles and motorcycles</c:v>
                </c:pt>
                <c:pt idx="9">
                  <c:v>Electricity, gas, steam
and air conditioning supply</c:v>
                </c:pt>
                <c:pt idx="10">
                  <c:v>All other categories combined</c:v>
                </c:pt>
              </c:strCache>
            </c:strRef>
          </c:cat>
          <c:val>
            <c:numRef>
              <c:f>'Fig 2.4'!$D$53:$D$63</c:f>
              <c:numCache>
                <c:formatCode>#,##0.0</c:formatCode>
                <c:ptCount val="11"/>
                <c:pt idx="0">
                  <c:v>2226.3049999999998</c:v>
                </c:pt>
                <c:pt idx="1">
                  <c:v>831.28399999999999</c:v>
                </c:pt>
                <c:pt idx="2">
                  <c:v>569.02</c:v>
                </c:pt>
                <c:pt idx="3">
                  <c:v>316.07100000000003</c:v>
                </c:pt>
                <c:pt idx="4">
                  <c:v>257.13299999999998</c:v>
                </c:pt>
                <c:pt idx="5">
                  <c:v>199.53899999999999</c:v>
                </c:pt>
                <c:pt idx="6">
                  <c:v>183.34800000000001</c:v>
                </c:pt>
                <c:pt idx="7">
                  <c:v>168.12700000000001</c:v>
                </c:pt>
                <c:pt idx="8">
                  <c:v>125.324</c:v>
                </c:pt>
                <c:pt idx="9">
                  <c:v>122.349</c:v>
                </c:pt>
                <c:pt idx="10">
                  <c:v>1160.6709999999994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2-476C-8A2A-19566DD207C5}"/>
            </c:ext>
          </c:extLst>
        </c:ser>
        <c:ser>
          <c:idx val="3"/>
          <c:order val="3"/>
          <c:tx>
            <c:v>filler2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'Fig 2.4'!$F$53:$F$63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9922-476C-8A2A-19566DD2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97620831"/>
        <c:axId val="997621311"/>
      </c:barChart>
      <c:barChart>
        <c:barDir val="bar"/>
        <c:grouping val="clustered"/>
        <c:varyColors val="0"/>
        <c:ser>
          <c:idx val="2"/>
          <c:order val="1"/>
          <c:tx>
            <c:v>filler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'Fig 2.4'!$F$53:$F$63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9922-476C-8A2A-19566DD207C5}"/>
            </c:ext>
          </c:extLst>
        </c:ser>
        <c:ser>
          <c:idx val="1"/>
          <c:order val="2"/>
          <c:tx>
            <c:strRef>
              <c:f>'Fig 2.4'!$E$52</c:f>
              <c:strCache>
                <c:ptCount val="1"/>
                <c:pt idx="0">
                  <c:v>Number of Installations</c:v>
                </c:pt>
              </c:strCache>
            </c:strRef>
          </c:tx>
          <c:spPr>
            <a:solidFill>
              <a:srgbClr val="F46A2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2.4'!$C$53:$C$63</c:f>
              <c:strCache>
                <c:ptCount val="11"/>
                <c:pt idx="0">
                  <c:v>Crop and animal production, 
hunting and related services</c:v>
                </c:pt>
                <c:pt idx="1">
                  <c:v>Accommodation</c:v>
                </c:pt>
                <c:pt idx="2">
                  <c:v>Manufacture of wood and products
of wood/cork, exc. furniture</c:v>
                </c:pt>
                <c:pt idx="3">
                  <c:v>Forestry and logging</c:v>
                </c:pt>
                <c:pt idx="4">
                  <c:v>Education</c:v>
                </c:pt>
                <c:pt idx="5">
                  <c:v>Waste collection, treatment 
and disposal; materials recovery</c:v>
                </c:pt>
                <c:pt idx="6">
                  <c:v>Other manufacturing</c:v>
                </c:pt>
                <c:pt idx="7">
                  <c:v>Manufacture of food products</c:v>
                </c:pt>
                <c:pt idx="8">
                  <c:v>Retail trade, except of motor
vehicles and motorcycles</c:v>
                </c:pt>
                <c:pt idx="9">
                  <c:v>Electricity, gas, steam
and air conditioning supply</c:v>
                </c:pt>
                <c:pt idx="10">
                  <c:v>All other categories combined</c:v>
                </c:pt>
              </c:strCache>
            </c:strRef>
          </c:cat>
          <c:val>
            <c:numRef>
              <c:f>'Fig 2.4'!$E$53:$E$63</c:f>
              <c:numCache>
                <c:formatCode>#,##0</c:formatCode>
                <c:ptCount val="11"/>
                <c:pt idx="0">
                  <c:v>6016</c:v>
                </c:pt>
                <c:pt idx="1">
                  <c:v>7149</c:v>
                </c:pt>
                <c:pt idx="2">
                  <c:v>692</c:v>
                </c:pt>
                <c:pt idx="3">
                  <c:v>921</c:v>
                </c:pt>
                <c:pt idx="4">
                  <c:v>1003</c:v>
                </c:pt>
                <c:pt idx="5">
                  <c:v>274</c:v>
                </c:pt>
                <c:pt idx="6">
                  <c:v>277</c:v>
                </c:pt>
                <c:pt idx="7">
                  <c:v>265</c:v>
                </c:pt>
                <c:pt idx="8">
                  <c:v>437</c:v>
                </c:pt>
                <c:pt idx="9">
                  <c:v>279</c:v>
                </c:pt>
                <c:pt idx="10">
                  <c:v>5390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2-476C-8A2A-19566DD2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45115984"/>
        <c:axId val="1245114544"/>
      </c:barChart>
      <c:catAx>
        <c:axId val="99762083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997621311"/>
        <c:crossesAt val="0"/>
        <c:auto val="1"/>
        <c:lblAlgn val="ctr"/>
        <c:lblOffset val="100"/>
        <c:noMultiLvlLbl val="0"/>
      </c:catAx>
      <c:valAx>
        <c:axId val="99762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Number</a:t>
                </a:r>
                <a:r>
                  <a:rPr lang="en-GB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 of installations</a:t>
                </a:r>
                <a:endParaRPr lang="en-GB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52669649856553791"/>
              <c:y val="1.917644091310416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GB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997620831"/>
        <c:crosses val="max"/>
        <c:crossBetween val="between"/>
      </c:valAx>
      <c:valAx>
        <c:axId val="1245114544"/>
        <c:scaling>
          <c:orientation val="minMax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GB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Capacity</a:t>
                </a:r>
                <a:r>
                  <a:rPr lang="en-GB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 (MW)</a:t>
                </a:r>
                <a:endParaRPr lang="en-GB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58736921201054848"/>
              <c:y val="0.96895320973641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GB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245115984"/>
        <c:crosses val="autoZero"/>
        <c:crossBetween val="between"/>
      </c:valAx>
      <c:catAx>
        <c:axId val="1245115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245114544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tx1"/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1.0623162848749902E-2"/>
          <c:y val="1.101098170660589E-2"/>
          <c:w val="0.3655717206569925"/>
          <c:h val="5.4191890528439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Heat Generated (GWh)</c:v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27D16FD4-4DF0-412B-8C95-A82290A5BD40}" type="VALUE">
                      <a:rPr lang="en-US" sz="100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rPr>
                      <a:pPr>
                        <a:defRPr sz="1000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GB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92E-43AC-9846-198ACC9F86C4}"/>
                </c:ext>
              </c:extLst>
            </c:dLbl>
            <c:dLbl>
              <c:idx val="1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2E-43AC-9846-198ACC9F86C4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E-43AC-9846-198ACC9F86C4}"/>
                </c:ext>
              </c:extLst>
            </c:dLbl>
            <c:dLbl>
              <c:idx val="3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E-43AC-9846-198ACC9F86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3.1'!$B$40:$B$53</c:f>
              <c:strCache>
                <c:ptCount val="14"/>
                <c:pt idx="0">
                  <c:v>SY1 (2011-12)</c:v>
                </c:pt>
                <c:pt idx="1">
                  <c:v>SY2 (2012-13)</c:v>
                </c:pt>
                <c:pt idx="2">
                  <c:v>SY3 (2013-14)</c:v>
                </c:pt>
                <c:pt idx="3">
                  <c:v>SY4 (2014-15)</c:v>
                </c:pt>
                <c:pt idx="4">
                  <c:v>SY5 (2015-16)</c:v>
                </c:pt>
                <c:pt idx="5">
                  <c:v>SY6 (2016-17)</c:v>
                </c:pt>
                <c:pt idx="6">
                  <c:v>SY7 (2017-18)</c:v>
                </c:pt>
                <c:pt idx="7">
                  <c:v>SY8 (2018-19)</c:v>
                </c:pt>
                <c:pt idx="8">
                  <c:v>SY9 (2019-20)</c:v>
                </c:pt>
                <c:pt idx="9">
                  <c:v>SY10 (2020-21)</c:v>
                </c:pt>
                <c:pt idx="10">
                  <c:v>SY11 (2021-22)</c:v>
                </c:pt>
                <c:pt idx="11">
                  <c:v>SY12 (2022-23)</c:v>
                </c:pt>
                <c:pt idx="12">
                  <c:v>SY13 (2023-24)</c:v>
                </c:pt>
                <c:pt idx="13">
                  <c:v>SY14 (2024-25)</c:v>
                </c:pt>
              </c:strCache>
            </c:strRef>
          </c:cat>
          <c:val>
            <c:numRef>
              <c:f>'Fig 3.1'!$C$40:$C$53</c:f>
              <c:numCache>
                <c:formatCode>#,##0.0</c:formatCode>
                <c:ptCount val="14"/>
                <c:pt idx="0">
                  <c:v>0.13475500000000001</c:v>
                </c:pt>
                <c:pt idx="1">
                  <c:v>167.81444052700255</c:v>
                </c:pt>
                <c:pt idx="2">
                  <c:v>709.72768243744474</c:v>
                </c:pt>
                <c:pt idx="3">
                  <c:v>1777.8279702597367</c:v>
                </c:pt>
                <c:pt idx="4">
                  <c:v>3612.7173115510695</c:v>
                </c:pt>
                <c:pt idx="5">
                  <c:v>4810.1854951779687</c:v>
                </c:pt>
                <c:pt idx="6">
                  <c:v>5876.0234386593474</c:v>
                </c:pt>
                <c:pt idx="7">
                  <c:v>8227.1762925665535</c:v>
                </c:pt>
                <c:pt idx="8">
                  <c:v>9173.9297367463714</c:v>
                </c:pt>
                <c:pt idx="9">
                  <c:v>11092.255390182359</c:v>
                </c:pt>
                <c:pt idx="10">
                  <c:v>10514.852099770771</c:v>
                </c:pt>
                <c:pt idx="11">
                  <c:v>11012.086492412625</c:v>
                </c:pt>
                <c:pt idx="12">
                  <c:v>11151.18893822186</c:v>
                </c:pt>
                <c:pt idx="13">
                  <c:v>10963.732551319201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2E-43AC-9846-198ACC9F86C4}"/>
            </c:ext>
          </c:extLst>
        </c:ser>
        <c:ser>
          <c:idx val="3"/>
          <c:order val="3"/>
          <c:tx>
            <c:v>Heat 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3.1'!$B$40:$B$53</c:f>
              <c:strCache>
                <c:ptCount val="14"/>
                <c:pt idx="0">
                  <c:v>SY1 (2011-12)</c:v>
                </c:pt>
                <c:pt idx="1">
                  <c:v>SY2 (2012-13)</c:v>
                </c:pt>
                <c:pt idx="2">
                  <c:v>SY3 (2013-14)</c:v>
                </c:pt>
                <c:pt idx="3">
                  <c:v>SY4 (2014-15)</c:v>
                </c:pt>
                <c:pt idx="4">
                  <c:v>SY5 (2015-16)</c:v>
                </c:pt>
                <c:pt idx="5">
                  <c:v>SY6 (2016-17)</c:v>
                </c:pt>
                <c:pt idx="6">
                  <c:v>SY7 (2017-18)</c:v>
                </c:pt>
                <c:pt idx="7">
                  <c:v>SY8 (2018-19)</c:v>
                </c:pt>
                <c:pt idx="8">
                  <c:v>SY9 (2019-20)</c:v>
                </c:pt>
                <c:pt idx="9">
                  <c:v>SY10 (2020-21)</c:v>
                </c:pt>
                <c:pt idx="10">
                  <c:v>SY11 (2021-22)</c:v>
                </c:pt>
                <c:pt idx="11">
                  <c:v>SY12 (2022-23)</c:v>
                </c:pt>
                <c:pt idx="12">
                  <c:v>SY13 (2023-24)</c:v>
                </c:pt>
                <c:pt idx="13">
                  <c:v>SY14 (2024-25)</c:v>
                </c:pt>
              </c:strCache>
            </c:strRef>
          </c:cat>
          <c:val>
            <c:numRef>
              <c:f>'Fig 3.1'!$H$40:$H$52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F92E-43AC-9846-198ACC9F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0642207"/>
        <c:axId val="1700641247"/>
      </c:barChart>
      <c:barChart>
        <c:barDir val="col"/>
        <c:grouping val="clustered"/>
        <c:varyColors val="0"/>
        <c:ser>
          <c:idx val="1"/>
          <c:order val="0"/>
          <c:tx>
            <c:v>Paid 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217-4C20-9BA0-4F496C7C8604}"/>
              </c:ext>
            </c:extLst>
          </c:dPt>
          <c:cat>
            <c:strRef>
              <c:f>'Fig 3.1'!$B$40:$B$53</c:f>
              <c:strCache>
                <c:ptCount val="14"/>
                <c:pt idx="0">
                  <c:v>SY1 (2011-12)</c:v>
                </c:pt>
                <c:pt idx="1">
                  <c:v>SY2 (2012-13)</c:v>
                </c:pt>
                <c:pt idx="2">
                  <c:v>SY3 (2013-14)</c:v>
                </c:pt>
                <c:pt idx="3">
                  <c:v>SY4 (2014-15)</c:v>
                </c:pt>
                <c:pt idx="4">
                  <c:v>SY5 (2015-16)</c:v>
                </c:pt>
                <c:pt idx="5">
                  <c:v>SY6 (2016-17)</c:v>
                </c:pt>
                <c:pt idx="6">
                  <c:v>SY7 (2017-18)</c:v>
                </c:pt>
                <c:pt idx="7">
                  <c:v>SY8 (2018-19)</c:v>
                </c:pt>
                <c:pt idx="8">
                  <c:v>SY9 (2019-20)</c:v>
                </c:pt>
                <c:pt idx="9">
                  <c:v>SY10 (2020-21)</c:v>
                </c:pt>
                <c:pt idx="10">
                  <c:v>SY11 (2021-22)</c:v>
                </c:pt>
                <c:pt idx="11">
                  <c:v>SY12 (2022-23)</c:v>
                </c:pt>
                <c:pt idx="12">
                  <c:v>SY13 (2023-24)</c:v>
                </c:pt>
                <c:pt idx="13">
                  <c:v>SY14 (2024-25)</c:v>
                </c:pt>
              </c:strCache>
            </c:strRef>
          </c:cat>
          <c:val>
            <c:numRef>
              <c:f>'Fig 3.1'!$G$40:$G$52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4-F92E-43AC-9846-198ACC9F86C4}"/>
            </c:ext>
          </c:extLst>
        </c:ser>
        <c:ser>
          <c:idx val="0"/>
          <c:order val="1"/>
          <c:tx>
            <c:v>Amount Paid (£m)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-5400000" spcFirstLastPara="1" vertOverflow="ellipsis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BED4116A-06C8-4606-9A80-85AA76FD2A8E}" type="VALUE">
                      <a:rPr lang="en-US"/>
                      <a:pPr>
                        <a:defRPr sz="1000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/>
                      <a:t>1</a:t>
                    </a:r>
                  </a:p>
                </c:rich>
              </c:tx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2E-43AC-9846-198ACC9F86C4}"/>
                </c:ext>
              </c:extLst>
            </c:dLbl>
            <c:dLbl>
              <c:idx val="1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E-43AC-9846-198ACC9F86C4}"/>
                </c:ext>
              </c:extLst>
            </c:dLbl>
            <c:dLbl>
              <c:idx val="2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2E-43AC-9846-198ACC9F86C4}"/>
                </c:ext>
              </c:extLst>
            </c:dLbl>
            <c:dLbl>
              <c:idx val="3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2E-43AC-9846-198ACC9F86C4}"/>
                </c:ext>
              </c:extLst>
            </c:dLbl>
            <c:numFmt formatCode="&quot;£&quot;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3.1'!$B$40:$B$53</c:f>
              <c:strCache>
                <c:ptCount val="14"/>
                <c:pt idx="0">
                  <c:v>SY1 (2011-12)</c:v>
                </c:pt>
                <c:pt idx="1">
                  <c:v>SY2 (2012-13)</c:v>
                </c:pt>
                <c:pt idx="2">
                  <c:v>SY3 (2013-14)</c:v>
                </c:pt>
                <c:pt idx="3">
                  <c:v>SY4 (2014-15)</c:v>
                </c:pt>
                <c:pt idx="4">
                  <c:v>SY5 (2015-16)</c:v>
                </c:pt>
                <c:pt idx="5">
                  <c:v>SY6 (2016-17)</c:v>
                </c:pt>
                <c:pt idx="6">
                  <c:v>SY7 (2017-18)</c:v>
                </c:pt>
                <c:pt idx="7">
                  <c:v>SY8 (2018-19)</c:v>
                </c:pt>
                <c:pt idx="8">
                  <c:v>SY9 (2019-20)</c:v>
                </c:pt>
                <c:pt idx="9">
                  <c:v>SY10 (2020-21)</c:v>
                </c:pt>
                <c:pt idx="10">
                  <c:v>SY11 (2021-22)</c:v>
                </c:pt>
                <c:pt idx="11">
                  <c:v>SY12 (2022-23)</c:v>
                </c:pt>
                <c:pt idx="12">
                  <c:v>SY13 (2023-24)</c:v>
                </c:pt>
                <c:pt idx="13">
                  <c:v>SY14 (2024-25)</c:v>
                </c:pt>
              </c:strCache>
            </c:strRef>
          </c:cat>
          <c:val>
            <c:numRef>
              <c:f>'Fig 3.1'!$E$40:$E$53</c:f>
              <c:numCache>
                <c:formatCode>"£"#,##0.0</c:formatCode>
                <c:ptCount val="14"/>
                <c:pt idx="0" formatCode="&quot;£&quot;#,##0.00">
                  <c:v>9.7074899999999992E-3</c:v>
                </c:pt>
                <c:pt idx="1">
                  <c:v>7.2458665543747776</c:v>
                </c:pt>
                <c:pt idx="2">
                  <c:v>33.149546215033055</c:v>
                </c:pt>
                <c:pt idx="3">
                  <c:v>92.043044930000264</c:v>
                </c:pt>
                <c:pt idx="4">
                  <c:v>191.29202609788854</c:v>
                </c:pt>
                <c:pt idx="5">
                  <c:v>247.29846536214112</c:v>
                </c:pt>
                <c:pt idx="6">
                  <c:v>297.13549319000145</c:v>
                </c:pt>
                <c:pt idx="7">
                  <c:v>402.34728719479665</c:v>
                </c:pt>
                <c:pt idx="8">
                  <c:v>442.71821887731176</c:v>
                </c:pt>
                <c:pt idx="9">
                  <c:v>520.70666354226057</c:v>
                </c:pt>
                <c:pt idx="10">
                  <c:v>514.85812718464433</c:v>
                </c:pt>
                <c:pt idx="11">
                  <c:v>560.6775681117482</c:v>
                </c:pt>
                <c:pt idx="12">
                  <c:v>581.23296544966229</c:v>
                </c:pt>
                <c:pt idx="13">
                  <c:v>633.31579873986595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2E-43AC-9846-198ACC9F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9162591"/>
        <c:axId val="1689161631"/>
      </c:barChart>
      <c:catAx>
        <c:axId val="1700642207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00641247"/>
        <c:crosses val="autoZero"/>
        <c:auto val="1"/>
        <c:lblAlgn val="ctr"/>
        <c:lblOffset val="100"/>
        <c:noMultiLvlLbl val="0"/>
      </c:catAx>
      <c:valAx>
        <c:axId val="1700641247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GB" b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Heat Generated (GWh)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700642207"/>
        <c:crosses val="autoZero"/>
        <c:crossBetween val="between"/>
      </c:valAx>
      <c:valAx>
        <c:axId val="1689161631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GB" b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Amount</a:t>
                </a:r>
                <a:r>
                  <a:rPr lang="en-GB" b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 paid (£m)</a:t>
                </a:r>
                <a:endParaRPr lang="en-GB" b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689162591"/>
        <c:crosses val="max"/>
        <c:crossBetween val="between"/>
      </c:valAx>
      <c:catAx>
        <c:axId val="1689162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91616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 3.2'!$C$38</c:f>
              <c:strCache>
                <c:ptCount val="1"/>
                <c:pt idx="0">
                  <c:v>Volume of gas injected (Millions of m³)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 3.2'!$B$40:$B$52</c:f>
              <c:strCache>
                <c:ptCount val="13"/>
                <c:pt idx="0">
                  <c:v>SY2 (2012-13)</c:v>
                </c:pt>
                <c:pt idx="1">
                  <c:v>SY3 (2013-14)</c:v>
                </c:pt>
                <c:pt idx="2">
                  <c:v>SY4 (2014-15)</c:v>
                </c:pt>
                <c:pt idx="3">
                  <c:v>SY5 (2015-16)</c:v>
                </c:pt>
                <c:pt idx="4">
                  <c:v>SY6 (2016-17)</c:v>
                </c:pt>
                <c:pt idx="5">
                  <c:v>SY7 (2017-18)</c:v>
                </c:pt>
                <c:pt idx="6">
                  <c:v>SY8 (2018-19)</c:v>
                </c:pt>
                <c:pt idx="7">
                  <c:v>SY9 (2019-20)</c:v>
                </c:pt>
                <c:pt idx="8">
                  <c:v>SY10 (2020-21)</c:v>
                </c:pt>
                <c:pt idx="9">
                  <c:v>SY11 (2021-22)</c:v>
                </c:pt>
                <c:pt idx="10">
                  <c:v>SY12 (2022-23)</c:v>
                </c:pt>
                <c:pt idx="11">
                  <c:v>SY13 (2023-24)</c:v>
                </c:pt>
                <c:pt idx="12">
                  <c:v>SY14 (2024-25)</c:v>
                </c:pt>
              </c:strCache>
            </c:strRef>
          </c:cat>
          <c:val>
            <c:numRef>
              <c:f>'Fig 3.2'!$C$40:$C$52</c:f>
              <c:numCache>
                <c:formatCode>#,##0.0</c:formatCode>
                <c:ptCount val="13"/>
                <c:pt idx="0">
                  <c:v>0.47569181173404701</c:v>
                </c:pt>
                <c:pt idx="1">
                  <c:v>3.28457775169321</c:v>
                </c:pt>
                <c:pt idx="2">
                  <c:v>11.407813914634399</c:v>
                </c:pt>
                <c:pt idx="3">
                  <c:v>78.663822859401847</c:v>
                </c:pt>
                <c:pt idx="4">
                  <c:v>149.29149853393801</c:v>
                </c:pt>
                <c:pt idx="5">
                  <c:v>212.95821698349701</c:v>
                </c:pt>
                <c:pt idx="6">
                  <c:v>236.65344935505178</c:v>
                </c:pt>
                <c:pt idx="7">
                  <c:v>298.42532421200139</c:v>
                </c:pt>
                <c:pt idx="8">
                  <c:v>335.56696829556273</c:v>
                </c:pt>
                <c:pt idx="9">
                  <c:v>360.22603870941276</c:v>
                </c:pt>
                <c:pt idx="10">
                  <c:v>418.37319501390255</c:v>
                </c:pt>
                <c:pt idx="11">
                  <c:v>389.86126571897148</c:v>
                </c:pt>
                <c:pt idx="12">
                  <c:v>401.39988799999998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9-427B-81FB-A2F6DAD71255}"/>
            </c:ext>
          </c:extLst>
        </c:ser>
        <c:ser>
          <c:idx val="0"/>
          <c:order val="1"/>
          <c:tx>
            <c:strRef>
              <c:f>'Fig 3.2'!$E$38</c:f>
              <c:strCache>
                <c:ptCount val="1"/>
                <c:pt idx="0">
                  <c:v>Amount Paid (£m)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9B9-427B-81FB-A2F6DAD71255}"/>
                </c:ext>
              </c:extLst>
            </c:dLbl>
            <c:dLbl>
              <c:idx val="1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B9-427B-81FB-A2F6DAD71255}"/>
                </c:ext>
              </c:extLst>
            </c:dLbl>
            <c:dLbl>
              <c:idx val="2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B9-427B-81FB-A2F6DAD71255}"/>
                </c:ext>
              </c:extLst>
            </c:dLbl>
            <c:dLbl>
              <c:idx val="3"/>
              <c:numFmt formatCode="&quot;£&quot;#,##0.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9-427B-81FB-A2F6DAD71255}"/>
                </c:ext>
              </c:extLst>
            </c:dLbl>
            <c:numFmt formatCode="&quot;£&quot;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3.2'!$B$40:$B$52</c:f>
              <c:strCache>
                <c:ptCount val="13"/>
                <c:pt idx="0">
                  <c:v>SY2 (2012-13)</c:v>
                </c:pt>
                <c:pt idx="1">
                  <c:v>SY3 (2013-14)</c:v>
                </c:pt>
                <c:pt idx="2">
                  <c:v>SY4 (2014-15)</c:v>
                </c:pt>
                <c:pt idx="3">
                  <c:v>SY5 (2015-16)</c:v>
                </c:pt>
                <c:pt idx="4">
                  <c:v>SY6 (2016-17)</c:v>
                </c:pt>
                <c:pt idx="5">
                  <c:v>SY7 (2017-18)</c:v>
                </c:pt>
                <c:pt idx="6">
                  <c:v>SY8 (2018-19)</c:v>
                </c:pt>
                <c:pt idx="7">
                  <c:v>SY9 (2019-20)</c:v>
                </c:pt>
                <c:pt idx="8">
                  <c:v>SY10 (2020-21)</c:v>
                </c:pt>
                <c:pt idx="9">
                  <c:v>SY11 (2021-22)</c:v>
                </c:pt>
                <c:pt idx="10">
                  <c:v>SY12 (2022-23)</c:v>
                </c:pt>
                <c:pt idx="11">
                  <c:v>SY13 (2023-24)</c:v>
                </c:pt>
                <c:pt idx="12">
                  <c:v>SY14 (2024-25)</c:v>
                </c:pt>
              </c:strCache>
            </c:strRef>
          </c:cat>
          <c:val>
            <c:numRef>
              <c:f>'Fig 3.2'!$E$40:$E$52</c:f>
              <c:numCache>
                <c:formatCode>"£"#,##0.0</c:formatCode>
                <c:ptCount val="13"/>
                <c:pt idx="0">
                  <c:v>0.36307177530601098</c:v>
                </c:pt>
                <c:pt idx="1">
                  <c:v>2.5672946253078228</c:v>
                </c:pt>
                <c:pt idx="2">
                  <c:v>9.0068974399999995</c:v>
                </c:pt>
                <c:pt idx="3">
                  <c:v>64.194194049999993</c:v>
                </c:pt>
                <c:pt idx="4">
                  <c:v>121.41840086000005</c:v>
                </c:pt>
                <c:pt idx="5">
                  <c:v>171.36535136999998</c:v>
                </c:pt>
                <c:pt idx="6">
                  <c:v>191.64872248999993</c:v>
                </c:pt>
                <c:pt idx="7">
                  <c:v>240.98578614999991</c:v>
                </c:pt>
                <c:pt idx="8">
                  <c:v>271.20515263000004</c:v>
                </c:pt>
                <c:pt idx="9">
                  <c:v>283.15462411999999</c:v>
                </c:pt>
                <c:pt idx="10">
                  <c:v>341.26729852999978</c:v>
                </c:pt>
                <c:pt idx="11">
                  <c:v>348.8290333000005</c:v>
                </c:pt>
                <c:pt idx="12">
                  <c:v>383.38353899999998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B9-427B-81FB-A2F6DAD712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64341247"/>
        <c:axId val="164343167"/>
      </c:barChart>
      <c:catAx>
        <c:axId val="1643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64343167"/>
        <c:crosses val="autoZero"/>
        <c:auto val="1"/>
        <c:lblAlgn val="ctr"/>
        <c:lblOffset val="100"/>
        <c:noMultiLvlLbl val="0"/>
      </c:catAx>
      <c:valAx>
        <c:axId val="16434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en-GB" b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Volume</a:t>
                </a:r>
                <a:r>
                  <a:rPr lang="en-GB" b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 of Gas (millions of m</a:t>
                </a:r>
                <a:r>
                  <a:rPr lang="en-GB" b="0" i="0">
                    <a:solidFill>
                      <a:schemeClr val="tx1"/>
                    </a:solidFill>
                    <a:effectLst/>
                    <a:latin typeface="Verdana" panose="020B0604030504040204" pitchFamily="34" charset="0"/>
                    <a:ea typeface="Verdana" panose="020B0604030504040204" pitchFamily="34" charset="0"/>
                  </a:rPr>
                  <a:t>³</a:t>
                </a:r>
                <a:r>
                  <a:rPr lang="en-GB" b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) /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r>
                  <a:rPr lang="en-GB" b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</a:rPr>
                  <a:t>Amount Paid (£m)</a:t>
                </a:r>
                <a:endParaRPr lang="en-GB" b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6434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10455939137235"/>
          <c:y val="5.2016180330399869E-2"/>
          <c:w val="0.52150471845224966"/>
          <c:h val="0.900925081828925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E-4097-A930-B7B3D82137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1E-4097-A930-B7B3D82137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1E-4097-A930-B7B3D82137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E-4097-A930-B7B3D82137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1E-4097-A930-B7B3D82137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1E-4097-A930-B7B3D8213727}"/>
              </c:ext>
            </c:extLst>
          </c:dPt>
          <c:dLbls>
            <c:dLbl>
              <c:idx val="0"/>
              <c:layout>
                <c:manualLayout>
                  <c:x val="9.4009155397462449E-2"/>
                  <c:y val="0.1784127111313216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0E9AEA9C-1B6A-4ABE-BB0F-3A35049CA821}" type="CATEGORYNAM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>
                      <a:solidFill>
                        <a:schemeClr val="bg1"/>
                      </a:solidFill>
                    </a:endParaRPr>
                  </a:p>
                  <a:p>
                    <a:pPr>
                      <a:defRPr sz="1000" b="1">
                        <a:solidFill>
                          <a:schemeClr val="bg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</a:defRPr>
                    </a:pPr>
                    <a:r>
                      <a:rPr lang="en-US" b="1" baseline="0">
                        <a:solidFill>
                          <a:schemeClr val="bg1"/>
                        </a:solidFill>
                      </a:rPr>
                      <a:t> </a:t>
                    </a:r>
                    <a:fld id="{A3D4555E-8FAE-4165-AF4D-5F62F17341E9}" type="PERCENTAGE">
                      <a:rPr lang="en-US" b="1" baseline="0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716387001184886E-2"/>
                      <c:h val="0.288805801573124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31E-4097-A930-B7B3D8213727}"/>
                </c:ext>
              </c:extLst>
            </c:dLbl>
            <c:dLbl>
              <c:idx val="1"/>
              <c:layout>
                <c:manualLayout>
                  <c:x val="-8.1452659042103526E-2"/>
                  <c:y val="0.2007948989371028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5D57C2D6-30DB-4A04-B890-5B18D271C6FE}" type="CATEGORYNAM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fld id="{9DFB19C7-CCED-4AE1-A8F1-A3D096258D8D}" type="PERCENTAG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8999313500607172E-2"/>
                      <c:h val="0.1686818611938752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31E-4097-A930-B7B3D8213727}"/>
                </c:ext>
              </c:extLst>
            </c:dLbl>
            <c:dLbl>
              <c:idx val="2"/>
              <c:layout>
                <c:manualLayout>
                  <c:x val="3.460852046550654E-2"/>
                  <c:y val="-0.20807764963016767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01B8B151-FF68-4526-BEDB-949BE0D2E3C9}" type="CATEGORYNAM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fld id="{24B88C10-605A-4B08-857A-EA8EB60CE54E}" type="PERCENTAG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4790745581219082E-2"/>
                      <c:h val="0.310843186081490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31E-4097-A930-B7B3D8213727}"/>
                </c:ext>
              </c:extLst>
            </c:dLbl>
            <c:dLbl>
              <c:idx val="3"/>
              <c:layout>
                <c:manualLayout>
                  <c:x val="5.4658384590220141E-2"/>
                  <c:y val="-5.10079924913029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B801DAC7-579E-44E3-BA01-88D486FA42D6}" type="CATEGORYNAM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fld id="{482188D6-CD56-4BCE-98D3-E34DB28B2735}" type="PERCENTAG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676853264407801"/>
                      <c:h val="0.307448980802465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31E-4097-A930-B7B3D8213727}"/>
                </c:ext>
              </c:extLst>
            </c:dLbl>
            <c:dLbl>
              <c:idx val="4"/>
              <c:layout>
                <c:manualLayout>
                  <c:x val="2.9415325985584377E-2"/>
                  <c:y val="0.1344391352909420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fld id="{DB6B1C4F-62A8-43BA-9FDF-CE1154FE7D61}" type="CATEGORYNAME">
                      <a:rPr lang="en-US" b="1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r>
                      <a:rPr lang="en-US" b="1" baseline="0">
                        <a:solidFill>
                          <a:schemeClr val="tx1"/>
                        </a:solidFill>
                      </a:rPr>
                      <a:t> </a:t>
                    </a:r>
                    <a:fld id="{26232BC1-FB2D-46B7-83F7-B5CE8D2137FE}" type="PERCENTAGE">
                      <a:rPr lang="en-US" b="1" baseline="0">
                        <a:solidFill>
                          <a:schemeClr val="tx1"/>
                        </a:solidFill>
                      </a:rPr>
                      <a:pPr>
                        <a:defRPr sz="1000" b="1">
                          <a:solidFill>
                            <a:schemeClr val="tx1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</a:defRPr>
                      </a:pPr>
                      <a:t>[]</a:t>
                    </a:fld>
                    <a:endParaRPr lang="en-US" b="1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557376942984204E-2"/>
                      <c:h val="0.1994560940274483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31E-4097-A930-B7B3D8213727}"/>
                </c:ext>
              </c:extLst>
            </c:dLbl>
            <c:dLbl>
              <c:idx val="5"/>
              <c:layout>
                <c:manualLayout>
                  <c:x val="2.4282558596012707E-2"/>
                  <c:y val="-0.210834539551437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731E-4097-A930-B7B3D82137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'Fig 4.3'!$B$34:$B$39</c:f>
              <c:strCache>
                <c:ptCount val="6"/>
                <c:pt idx="0">
                  <c:v>No evidence of annual biomass maintenance checks</c:v>
                </c:pt>
                <c:pt idx="1">
                  <c:v>No evidence of sustainable fuel</c:v>
                </c:pt>
                <c:pt idx="2">
                  <c:v>Meter has not been re-calibrated after 10+ years of accreditation</c:v>
                </c:pt>
                <c:pt idx="3">
                  <c:v>Meter temperature probes not properly installed</c:v>
                </c:pt>
                <c:pt idx="4">
                  <c:v>Eligible heat not declared</c:v>
                </c:pt>
                <c:pt idx="5">
                  <c:v>Other</c:v>
                </c:pt>
              </c:strCache>
            </c:strRef>
          </c:cat>
          <c:val>
            <c:numRef>
              <c:f>'Fig 4.3'!$D$34:$D$39</c:f>
              <c:numCache>
                <c:formatCode>0%</c:formatCode>
                <c:ptCount val="6"/>
                <c:pt idx="0">
                  <c:v>0.27734375</c:v>
                </c:pt>
                <c:pt idx="1">
                  <c:v>0.169921875</c:v>
                </c:pt>
                <c:pt idx="2">
                  <c:v>5.6640625E-2</c:v>
                </c:pt>
                <c:pt idx="3">
                  <c:v>4.296875E-2</c:v>
                </c:pt>
                <c:pt idx="4">
                  <c:v>4.296875E-2</c:v>
                </c:pt>
                <c:pt idx="5">
                  <c:v>0.41015625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1E-4097-A930-B7B3D821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9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254001</xdr:colOff>
      <xdr:row>3</xdr:row>
      <xdr:rowOff>173082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D8DE0C4A-73F4-4DB2-B83F-534D2CFF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67050" cy="6969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484803</xdr:colOff>
      <xdr:row>3</xdr:row>
      <xdr:rowOff>44989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E67E107F-5991-429F-A0D9-51C600DE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9803" cy="5879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583228</xdr:colOff>
      <xdr:row>3</xdr:row>
      <xdr:rowOff>44989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1A1DA1DC-89D1-4A90-BB1A-B7E9C4D0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684828</xdr:colOff>
      <xdr:row>3</xdr:row>
      <xdr:rowOff>48164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6C9F8BC7-18AB-4183-8E7E-2707DCA9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9803" cy="562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2218353</xdr:colOff>
      <xdr:row>3</xdr:row>
      <xdr:rowOff>38639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7BFFD5E5-FD87-4355-A180-3752DD5A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  <xdr:twoCellAnchor>
    <xdr:from>
      <xdr:col>0</xdr:col>
      <xdr:colOff>8731</xdr:colOff>
      <xdr:row>10</xdr:row>
      <xdr:rowOff>40481</xdr:rowOff>
    </xdr:from>
    <xdr:to>
      <xdr:col>9</xdr:col>
      <xdr:colOff>84932</xdr:colOff>
      <xdr:row>31</xdr:row>
      <xdr:rowOff>73025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E2FCD0-18D3-477C-B5DC-79C9ED72F3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2123103</xdr:colOff>
      <xdr:row>3</xdr:row>
      <xdr:rowOff>38639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C3105BD7-4B6A-41E0-9561-1E58C7D0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2192953</xdr:colOff>
      <xdr:row>3</xdr:row>
      <xdr:rowOff>38639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AAC53A9A-506C-40BD-8ABB-411DA808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9803" cy="57203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2218353</xdr:colOff>
      <xdr:row>3</xdr:row>
      <xdr:rowOff>38639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E818A007-0DB4-45A6-890E-28C6A028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2161203</xdr:colOff>
      <xdr:row>3</xdr:row>
      <xdr:rowOff>67214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AD6F33E0-B9BE-4407-A5E9-EE2D9B84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389803" cy="5625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2164378</xdr:colOff>
      <xdr:row>3</xdr:row>
      <xdr:rowOff>67214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F40086A6-3B52-4EA1-BCC1-4B7A9B87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2389803" cy="5656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849521</xdr:colOff>
      <xdr:row>3</xdr:row>
      <xdr:rowOff>173082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C2676CCF-0398-48D8-B745-53FF98E35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83121" cy="7255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50762</xdr:colOff>
      <xdr:row>3</xdr:row>
      <xdr:rowOff>37332</xdr:rowOff>
    </xdr:to>
    <xdr:pic>
      <xdr:nvPicPr>
        <xdr:cNvPr id="3" name="Picture 2" descr="image of the Ofgem logo" title="Ofgem logo">
          <a:extLst>
            <a:ext uri="{FF2B5EF4-FFF2-40B4-BE49-F238E27FC236}">
              <a16:creationId xmlns:a16="http://schemas.microsoft.com/office/drawing/2014/main" id="{FBA7F733-A40A-440A-9673-C0E506B04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6153" cy="556164"/>
        </a:xfrm>
        <a:prstGeom prst="rect">
          <a:avLst/>
        </a:prstGeom>
      </xdr:spPr>
    </xdr:pic>
    <xdr:clientData/>
  </xdr:twoCellAnchor>
  <xdr:twoCellAnchor>
    <xdr:from>
      <xdr:col>1</xdr:col>
      <xdr:colOff>203200</xdr:colOff>
      <xdr:row>11</xdr:row>
      <xdr:rowOff>146050</xdr:rowOff>
    </xdr:from>
    <xdr:to>
      <xdr:col>4</xdr:col>
      <xdr:colOff>273050</xdr:colOff>
      <xdr:row>31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5B2DE3-EBB9-4845-8DC7-3210036F4D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2208828</xdr:colOff>
      <xdr:row>3</xdr:row>
      <xdr:rowOff>35464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78FD7B1D-A5AC-4374-8E36-91440866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56164"/>
        </a:xfrm>
        <a:prstGeom prst="rect">
          <a:avLst/>
        </a:prstGeom>
      </xdr:spPr>
    </xdr:pic>
    <xdr:clientData/>
  </xdr:twoCellAnchor>
  <xdr:twoCellAnchor>
    <xdr:from>
      <xdr:col>0</xdr:col>
      <xdr:colOff>164040</xdr:colOff>
      <xdr:row>10</xdr:row>
      <xdr:rowOff>135200</xdr:rowOff>
    </xdr:from>
    <xdr:to>
      <xdr:col>4</xdr:col>
      <xdr:colOff>52917</xdr:colOff>
      <xdr:row>29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8F8DC9-C366-A938-C011-FF7FFD375E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297478</xdr:colOff>
      <xdr:row>3</xdr:row>
      <xdr:rowOff>54514</xdr:rowOff>
    </xdr:to>
    <xdr:pic>
      <xdr:nvPicPr>
        <xdr:cNvPr id="14" name="Picture 13" descr="image of the Ofgem logo" title="Ofgem logo">
          <a:extLst>
            <a:ext uri="{FF2B5EF4-FFF2-40B4-BE49-F238E27FC236}">
              <a16:creationId xmlns:a16="http://schemas.microsoft.com/office/drawing/2014/main" id="{295AAF59-C34B-49E0-8E0B-B66B895D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8203" cy="59108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11</xdr:row>
      <xdr:rowOff>133350</xdr:rowOff>
    </xdr:from>
    <xdr:to>
      <xdr:col>6</xdr:col>
      <xdr:colOff>571500</xdr:colOff>
      <xdr:row>32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910F32-C789-460E-AF33-D46EA2687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894378</xdr:colOff>
      <xdr:row>3</xdr:row>
      <xdr:rowOff>38639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6F4C4BA8-3155-4384-AE75-30BD4346E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9328" cy="581564"/>
        </a:xfrm>
        <a:prstGeom prst="rect">
          <a:avLst/>
        </a:prstGeom>
      </xdr:spPr>
    </xdr:pic>
    <xdr:clientData/>
  </xdr:twoCellAnchor>
  <xdr:twoCellAnchor>
    <xdr:from>
      <xdr:col>1</xdr:col>
      <xdr:colOff>210911</xdr:colOff>
      <xdr:row>12</xdr:row>
      <xdr:rowOff>134708</xdr:rowOff>
    </xdr:from>
    <xdr:to>
      <xdr:col>6</xdr:col>
      <xdr:colOff>521153</xdr:colOff>
      <xdr:row>48</xdr:row>
      <xdr:rowOff>109765</xdr:rowOff>
    </xdr:to>
    <xdr:graphicFrame macro="">
      <xdr:nvGraphicFramePr>
        <xdr:cNvPr id="189" name="Chart 4">
          <a:extLst>
            <a:ext uri="{FF2B5EF4-FFF2-40B4-BE49-F238E27FC236}">
              <a16:creationId xmlns:a16="http://schemas.microsoft.com/office/drawing/2014/main" id="{D0DE6599-847C-AD4E-6597-941BEEDFBE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430828</xdr:colOff>
      <xdr:row>3</xdr:row>
      <xdr:rowOff>54514</xdr:rowOff>
    </xdr:to>
    <xdr:pic>
      <xdr:nvPicPr>
        <xdr:cNvPr id="16" name="Picture 15" descr="image of the Ofgem logo" title="Ofgem logo">
          <a:extLst>
            <a:ext uri="{FF2B5EF4-FFF2-40B4-BE49-F238E27FC236}">
              <a16:creationId xmlns:a16="http://schemas.microsoft.com/office/drawing/2014/main" id="{CC5008A8-0149-42CF-A680-8B6A86A80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161926</xdr:rowOff>
    </xdr:from>
    <xdr:to>
      <xdr:col>4</xdr:col>
      <xdr:colOff>1038225</xdr:colOff>
      <xdr:row>49</xdr:row>
      <xdr:rowOff>39565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979D9-480E-1589-D9D6-FC9C52CE66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90676"/>
          <a:ext cx="6057900" cy="69451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865803</xdr:colOff>
      <xdr:row>3</xdr:row>
      <xdr:rowOff>38639</xdr:rowOff>
    </xdr:to>
    <xdr:pic>
      <xdr:nvPicPr>
        <xdr:cNvPr id="4" name="Picture 3" descr="image of the Ofgem logo" title="Ofgem logo">
          <a:extLst>
            <a:ext uri="{FF2B5EF4-FFF2-40B4-BE49-F238E27FC236}">
              <a16:creationId xmlns:a16="http://schemas.microsoft.com/office/drawing/2014/main" id="{88E587A2-7013-44B4-B3EE-E188DD59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9</xdr:row>
      <xdr:rowOff>0</xdr:rowOff>
    </xdr:from>
    <xdr:to>
      <xdr:col>7</xdr:col>
      <xdr:colOff>104775</xdr:colOff>
      <xdr:row>37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95137-122C-4CE1-A5D0-09BF5189A4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769088</xdr:colOff>
      <xdr:row>3</xdr:row>
      <xdr:rowOff>37906</xdr:rowOff>
    </xdr:to>
    <xdr:pic>
      <xdr:nvPicPr>
        <xdr:cNvPr id="5" name="Picture 4" descr="image of the Ofgem logo" title="Ofgem logo">
          <a:extLst>
            <a:ext uri="{FF2B5EF4-FFF2-40B4-BE49-F238E27FC236}">
              <a16:creationId xmlns:a16="http://schemas.microsoft.com/office/drawing/2014/main" id="{C60BBA25-DE8B-4AE1-923E-D4090DB8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2978" cy="562514"/>
        </a:xfrm>
        <a:prstGeom prst="rect">
          <a:avLst/>
        </a:prstGeom>
      </xdr:spPr>
    </xdr:pic>
    <xdr:clientData/>
  </xdr:twoCellAnchor>
  <xdr:twoCellAnchor>
    <xdr:from>
      <xdr:col>0</xdr:col>
      <xdr:colOff>168273</xdr:colOff>
      <xdr:row>9</xdr:row>
      <xdr:rowOff>100743</xdr:rowOff>
    </xdr:from>
    <xdr:to>
      <xdr:col>5</xdr:col>
      <xdr:colOff>1282211</xdr:colOff>
      <xdr:row>36</xdr:row>
      <xdr:rowOff>100746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13259E-ACB1-4966-9627-045F5C3CA6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eme Test">
  <a:themeElements>
    <a:clrScheme name="Categorical colour 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2436D"/>
      </a:accent1>
      <a:accent2>
        <a:srgbClr val="28A197"/>
      </a:accent2>
      <a:accent3>
        <a:srgbClr val="801650"/>
      </a:accent3>
      <a:accent4>
        <a:srgbClr val="F46A25"/>
      </a:accent4>
      <a:accent5>
        <a:srgbClr val="3D3D3D"/>
      </a:accent5>
      <a:accent6>
        <a:srgbClr val="A285D1"/>
      </a:accent6>
      <a:hlink>
        <a:srgbClr val="0563C1"/>
      </a:hlink>
      <a:folHlink>
        <a:srgbClr val="954F72"/>
      </a:folHlink>
    </a:clrScheme>
    <a:fontScheme name="Arial - sans serif">
      <a:majorFont>
        <a:latin typeface="Arial Rounded MT Bol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Test" id="{54F1576E-FD80-4DBC-83B9-EDBDE1EC1CCC}" vid="{BDD33F6A-F392-4A01-9877-3B1E427C8F9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ons.gov.uk/methodology/classificationsandstandards/ukstandardindustrialclassificationofeconomicactivities/uksic2007" TargetMode="External"/><Relationship Id="rId1" Type="http://schemas.openxmlformats.org/officeDocument/2006/relationships/hyperlink" Target="https://www.ons.gov.uk/methodology/classificationsandstandards/ukstandardindustrialclassificationofeconomicactivities/uksic2007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62AD-910C-4AA8-A945-3E8210643534}">
  <sheetPr>
    <pageSetUpPr autoPageBreaks="0"/>
  </sheetPr>
  <dimension ref="B5:P49"/>
  <sheetViews>
    <sheetView showGridLines="0" zoomScaleNormal="100" workbookViewId="0"/>
  </sheetViews>
  <sheetFormatPr defaultRowHeight="14.25"/>
  <cols>
    <col min="1" max="1" width="2.25" customWidth="1"/>
    <col min="2" max="2" width="18.25" customWidth="1"/>
    <col min="3" max="3" width="16.375" customWidth="1"/>
    <col min="4" max="4" width="91.75" customWidth="1"/>
  </cols>
  <sheetData>
    <row r="5" spans="2:16" ht="18">
      <c r="B5" s="6" t="s">
        <v>0</v>
      </c>
      <c r="C5" s="6"/>
      <c r="D5" s="6"/>
    </row>
    <row r="6" spans="2:16" ht="15">
      <c r="B6" s="10" t="s">
        <v>1</v>
      </c>
      <c r="C6" s="23"/>
      <c r="D6" s="23"/>
    </row>
    <row r="7" spans="2:16">
      <c r="B7" s="9"/>
      <c r="C7" s="9"/>
      <c r="D7" s="9"/>
    </row>
    <row r="8" spans="2:16" ht="14.25" customHeight="1">
      <c r="B8" s="46" t="s">
        <v>2</v>
      </c>
      <c r="C8" s="27"/>
      <c r="D8" s="27"/>
    </row>
    <row r="9" spans="2:16">
      <c r="B9" s="27" t="s">
        <v>3</v>
      </c>
      <c r="C9" s="27"/>
      <c r="D9" s="27"/>
    </row>
    <row r="10" spans="2:16" ht="13.5" customHeight="1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>
      <c r="B11" s="21" t="s">
        <v>4</v>
      </c>
      <c r="C11" s="9"/>
      <c r="D11" s="62"/>
    </row>
    <row r="12" spans="2:16">
      <c r="B12" s="21"/>
      <c r="C12" s="9"/>
      <c r="D12" s="9"/>
    </row>
    <row r="13" spans="2:16">
      <c r="B13" s="13" t="s">
        <v>5</v>
      </c>
      <c r="C13" s="9"/>
      <c r="D13" s="9"/>
    </row>
    <row r="14" spans="2:16">
      <c r="B14" s="160" t="s">
        <v>6</v>
      </c>
      <c r="C14" s="9"/>
      <c r="D14" s="9"/>
    </row>
    <row r="15" spans="2:16">
      <c r="B15" s="13"/>
      <c r="C15" s="9"/>
      <c r="D15" s="9"/>
    </row>
    <row r="16" spans="2:16">
      <c r="B16" s="13" t="s">
        <v>7</v>
      </c>
      <c r="C16" s="9"/>
      <c r="D16" s="9"/>
    </row>
    <row r="17" spans="2:4">
      <c r="B17" s="38" t="s">
        <v>8</v>
      </c>
      <c r="C17" s="9"/>
    </row>
    <row r="18" spans="2:4">
      <c r="B18" s="38" t="s">
        <v>9</v>
      </c>
      <c r="C18" s="9"/>
      <c r="D18" s="9"/>
    </row>
    <row r="19" spans="2:4">
      <c r="B19" s="45" t="s">
        <v>10</v>
      </c>
      <c r="C19" s="9"/>
      <c r="D19" s="9"/>
    </row>
    <row r="20" spans="2:4">
      <c r="B20" s="45" t="s">
        <v>11</v>
      </c>
      <c r="C20" s="9"/>
      <c r="D20" s="9"/>
    </row>
    <row r="21" spans="2:4">
      <c r="B21" s="45" t="s">
        <v>12</v>
      </c>
      <c r="C21" s="9"/>
      <c r="D21" s="9"/>
    </row>
    <row r="22" spans="2:4">
      <c r="B22" s="38"/>
      <c r="C22" s="9"/>
      <c r="D22" s="9"/>
    </row>
    <row r="23" spans="2:4">
      <c r="B23" s="39" t="s">
        <v>13</v>
      </c>
      <c r="C23" s="9"/>
      <c r="D23" s="9"/>
    </row>
    <row r="24" spans="2:4">
      <c r="B24" s="38" t="s">
        <v>14</v>
      </c>
      <c r="C24" s="9"/>
      <c r="D24" s="9"/>
    </row>
    <row r="25" spans="2:4">
      <c r="B25" s="38" t="s">
        <v>15</v>
      </c>
      <c r="C25" s="9"/>
      <c r="D25" s="9"/>
    </row>
    <row r="26" spans="2:4">
      <c r="B26" s="38" t="s">
        <v>16</v>
      </c>
      <c r="C26" s="9"/>
      <c r="D26" s="9"/>
    </row>
    <row r="27" spans="2:4">
      <c r="B27" s="38"/>
      <c r="C27" s="9"/>
      <c r="D27" s="9"/>
    </row>
    <row r="28" spans="2:4">
      <c r="B28" s="39" t="s">
        <v>17</v>
      </c>
      <c r="C28" s="9"/>
      <c r="D28" s="9"/>
    </row>
    <row r="29" spans="2:4">
      <c r="B29" s="45" t="s">
        <v>18</v>
      </c>
      <c r="C29" s="9"/>
      <c r="D29" s="9"/>
    </row>
    <row r="30" spans="2:4">
      <c r="B30" s="45" t="s">
        <v>19</v>
      </c>
      <c r="C30" s="9"/>
      <c r="D30" s="9"/>
    </row>
    <row r="31" spans="2:4">
      <c r="B31" s="38" t="s">
        <v>20</v>
      </c>
      <c r="C31" s="9"/>
      <c r="D31" s="9"/>
    </row>
    <row r="32" spans="2:4">
      <c r="B32" s="38" t="s">
        <v>21</v>
      </c>
      <c r="C32" s="9"/>
      <c r="D32" s="9"/>
    </row>
    <row r="33" spans="2:4">
      <c r="B33" s="49" t="s">
        <v>22</v>
      </c>
      <c r="C33" s="9"/>
      <c r="D33" s="9"/>
    </row>
    <row r="34" spans="2:4">
      <c r="B34" s="4"/>
      <c r="C34" s="9"/>
      <c r="D34" s="9"/>
    </row>
    <row r="35" spans="2:4">
      <c r="B35" s="39" t="s">
        <v>23</v>
      </c>
      <c r="C35" s="9"/>
      <c r="D35" s="9"/>
    </row>
    <row r="36" spans="2:4">
      <c r="B36" s="38" t="s">
        <v>24</v>
      </c>
      <c r="C36" s="9"/>
      <c r="D36" s="9"/>
    </row>
    <row r="37" spans="2:4">
      <c r="B37" s="45"/>
      <c r="C37" s="9"/>
      <c r="D37" s="9"/>
    </row>
    <row r="38" spans="2:4">
      <c r="B38" s="13" t="s">
        <v>25</v>
      </c>
      <c r="C38" s="9"/>
      <c r="D38" s="9"/>
    </row>
    <row r="39" spans="2:4">
      <c r="B39" s="160" t="s">
        <v>6</v>
      </c>
      <c r="C39" s="9"/>
      <c r="D39" s="9"/>
    </row>
    <row r="40" spans="2:4">
      <c r="B40" s="45"/>
      <c r="C40" s="9"/>
      <c r="D40" s="9"/>
    </row>
    <row r="41" spans="2:4">
      <c r="B41" s="39" t="s">
        <v>26</v>
      </c>
      <c r="C41" s="9"/>
      <c r="D41" s="9"/>
    </row>
    <row r="42" spans="2:4">
      <c r="B42" s="38" t="s">
        <v>27</v>
      </c>
      <c r="C42" s="9"/>
      <c r="D42" s="9"/>
    </row>
    <row r="43" spans="2:4">
      <c r="B43" s="38" t="s">
        <v>28</v>
      </c>
      <c r="C43" s="9"/>
      <c r="D43" s="9"/>
    </row>
    <row r="44" spans="2:4">
      <c r="B44" s="160"/>
    </row>
    <row r="45" spans="2:4">
      <c r="B45" s="160"/>
    </row>
    <row r="46" spans="2:4">
      <c r="B46" s="172" t="s">
        <v>29</v>
      </c>
      <c r="C46" s="172" t="s">
        <v>30</v>
      </c>
      <c r="D46" s="172" t="s">
        <v>31</v>
      </c>
    </row>
    <row r="47" spans="2:4">
      <c r="B47" s="173"/>
      <c r="C47" s="174">
        <v>45869</v>
      </c>
      <c r="D47" s="175"/>
    </row>
    <row r="49" spans="4:6">
      <c r="D49" s="24"/>
      <c r="E49" s="24"/>
      <c r="F49" s="24"/>
    </row>
  </sheetData>
  <phoneticPr fontId="25" type="noConversion"/>
  <hyperlinks>
    <hyperlink ref="B19" location="'Fig 2.3'!A1" display="Figure 2.3: Accredited full applications SY12" xr:uid="{B859892A-E4B4-4EF1-9DCF-243DD7E6A97D}"/>
    <hyperlink ref="B17" location="'Fig 2.1'!A1" display="Figure 2.1: Number of applications received, by month (SY11 and SY12)" xr:uid="{D27C3FAE-DF3B-483D-8094-6ECBF80DF367}"/>
    <hyperlink ref="B20" location="'Fig 2.4'!A1" display="Figure 2.4: NDRHI annual and cumulative approved capacity" xr:uid="{37A4B032-8426-43D2-9E5F-6E1327D50B34}"/>
    <hyperlink ref="B21" location="'Fig 2.5'!A1" display="Figure 2.5: Proportion of accredited installations by technology type since the start of the scheme" xr:uid="{FEFE33F7-38BB-4081-A033-E0E6C1618D78}"/>
    <hyperlink ref="B24" location="'Fig 3.1'!A1" display="Figure 3.1: NDRHI heat generated and payments made (ex. biomethane)" xr:uid="{F914045D-E5B0-4CB4-A87F-73B24F41D30C}"/>
    <hyperlink ref="B25" location="'Fig 3.2'!A1" display="Figure 3.2: NDRHI biomethane - volume of gas injected and payments made" xr:uid="{D1923F9C-213C-427F-8006-D37294E96188}"/>
    <hyperlink ref="B26" location="'Fig 3.3'!A1" display="Figure 3.3: NDRHI lifetime payments made, heat generated and gas injected - by technology type" xr:uid="{59336B9C-9809-4CC3-802D-C01E566ABF61}"/>
    <hyperlink ref="B29" location="'Fig 4.1'!A1" display="Figure 4.1: NDRHI statistical audit activity SY11 and SY12" xr:uid="{92380B0F-1748-4664-8F7D-58CA970AB236}"/>
    <hyperlink ref="B31" location="'Fig 4.3'!A1" display="Figure 4.3: Top reasons for material non-compliance SY12" xr:uid="{FF208791-CF9D-4DE8-A899-F10FF4C5ECFC}"/>
    <hyperlink ref="B32" location="'Fig 4.4'!A1" display="Figure 4.4: Compliance Cases SY12" xr:uid="{EB0E6BC5-4A59-4182-9427-690DE1983133}"/>
    <hyperlink ref="B36" location="'Fig 5.1'!A1" display="Figure 5.1: Ofgem NDRHI Delivery Performance" xr:uid="{6F41330D-FE30-4776-B212-F6882BE9B92F}"/>
    <hyperlink ref="B42" location="'Fig A1.1'!A1" display="Figure A1.1: Accredited installations by region and technology" xr:uid="{464690DA-E437-4D08-A936-F73184427893}"/>
    <hyperlink ref="B43" location="'Fig A1.2'!A1" display="Figure A1.2: Installation capacity (MW) by region and technology" xr:uid="{B31C9B95-362B-410B-A871-0E1469539E0B}"/>
    <hyperlink ref="B30" location="'Fig 4.2'!A1" display="Figure 4.2: NDRHI targeted audit activity SY11 and SY12" xr:uid="{5C5450E9-BB88-46AE-ABA7-212E7D4BBB2F}"/>
    <hyperlink ref="B33" location="'Fig 4.5'!A1" display="Figure 4.5: Total debt recovered SY12" xr:uid="{20CD825E-290E-4766-BCC1-21C2104829C2}"/>
    <hyperlink ref="B18" location="'Fig 2.2'!A1" display="Figure 2.2: Technology split of approved TG and Extension applications" xr:uid="{A7316F83-C507-46B7-ACB1-BFE8EF6E2EE6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F562-73CD-4566-9475-24B78134F852}">
  <sheetPr>
    <tabColor rgb="FF45286F"/>
    <pageSetUpPr autoPageBreaks="0"/>
  </sheetPr>
  <dimension ref="A5:J34"/>
  <sheetViews>
    <sheetView showGridLines="0" tabSelected="1" workbookViewId="0"/>
  </sheetViews>
  <sheetFormatPr defaultColWidth="8.625" defaultRowHeight="14.25"/>
  <cols>
    <col min="1" max="1" width="2.375" style="9" customWidth="1"/>
    <col min="2" max="2" width="22.625" style="9" customWidth="1"/>
    <col min="3" max="3" width="17.125" style="9" customWidth="1"/>
    <col min="4" max="4" width="15.625" style="9" customWidth="1"/>
    <col min="5" max="5" width="19.5" style="9" customWidth="1"/>
    <col min="6" max="7" width="17.875" style="9" customWidth="1"/>
    <col min="8" max="8" width="13.875" style="9" bestFit="1" customWidth="1"/>
    <col min="9" max="9" width="17.625" style="9" bestFit="1" customWidth="1"/>
    <col min="10" max="10" width="28.875" style="9" customWidth="1"/>
    <col min="11" max="11" width="16" style="9" customWidth="1"/>
    <col min="12" max="12" width="14.125" style="9" customWidth="1"/>
    <col min="13" max="13" width="16" style="9" customWidth="1"/>
    <col min="14" max="14" width="18.875" style="9" customWidth="1"/>
    <col min="15" max="15" width="22.75" style="9" bestFit="1" customWidth="1"/>
    <col min="16" max="18" width="8.625" style="9"/>
    <col min="19" max="19" width="14.875" style="9" bestFit="1" customWidth="1"/>
    <col min="20" max="20" width="18.125" style="9" bestFit="1" customWidth="1"/>
    <col min="21" max="21" width="19.375" style="9" bestFit="1" customWidth="1"/>
    <col min="22" max="22" width="6" style="9" bestFit="1" customWidth="1"/>
    <col min="23" max="23" width="22.75" style="9" bestFit="1" customWidth="1"/>
    <col min="24" max="16384" width="8.625" style="9"/>
  </cols>
  <sheetData>
    <row r="5" spans="2:10" ht="15">
      <c r="B5" s="7" t="s">
        <v>16</v>
      </c>
    </row>
    <row r="8" spans="2:10" ht="15" customHeight="1">
      <c r="B8" s="168" t="s">
        <v>252</v>
      </c>
      <c r="C8" s="170" t="s">
        <v>253</v>
      </c>
      <c r="D8" s="98" t="s">
        <v>254</v>
      </c>
      <c r="E8" s="98" t="s">
        <v>255</v>
      </c>
      <c r="F8" s="98" t="s">
        <v>256</v>
      </c>
      <c r="G8" s="166" t="s">
        <v>257</v>
      </c>
    </row>
    <row r="9" spans="2:10" ht="14.1" customHeight="1">
      <c r="B9" s="169"/>
      <c r="C9" s="171"/>
      <c r="D9" s="99" t="s">
        <v>258</v>
      </c>
      <c r="E9" s="99" t="s">
        <v>259</v>
      </c>
      <c r="F9" s="99" t="s">
        <v>260</v>
      </c>
      <c r="G9" s="167" t="s">
        <v>261</v>
      </c>
    </row>
    <row r="10" spans="2:10" ht="18.600000000000001" customHeight="1">
      <c r="B10" s="97" t="s">
        <v>73</v>
      </c>
      <c r="C10" s="144">
        <v>7.14821510999999</v>
      </c>
      <c r="D10" s="100">
        <f>C10/$C$19</f>
        <v>1.0280142664500118E-3</v>
      </c>
      <c r="E10" s="147">
        <v>246.18474633227001</v>
      </c>
      <c r="F10" s="101" t="s">
        <v>262</v>
      </c>
      <c r="G10" s="103">
        <f>E10/$F$26</f>
        <v>2.0476495243158172E-3</v>
      </c>
    </row>
    <row r="11" spans="2:10" ht="18.600000000000001" customHeight="1">
      <c r="B11" s="97" t="s">
        <v>74</v>
      </c>
      <c r="C11" s="144">
        <v>454.90432920875901</v>
      </c>
      <c r="D11" s="100">
        <f t="shared" ref="D11:D18" si="0">C11/$C$19</f>
        <v>6.5421665842464796E-2</v>
      </c>
      <c r="E11" s="147">
        <v>8136.2481862209297</v>
      </c>
      <c r="F11" s="101" t="s">
        <v>262</v>
      </c>
      <c r="G11" s="103">
        <f t="shared" ref="G11:G18" si="1">E11/$F$26</f>
        <v>6.7673505269675971E-2</v>
      </c>
    </row>
    <row r="12" spans="2:10" ht="18.600000000000001" customHeight="1">
      <c r="B12" s="97" t="s">
        <v>220</v>
      </c>
      <c r="C12" s="144">
        <v>2429.3893663706199</v>
      </c>
      <c r="D12" s="100">
        <f t="shared" si="0"/>
        <v>0.34938049414561551</v>
      </c>
      <c r="E12" s="147" t="s">
        <v>262</v>
      </c>
      <c r="F12" s="102">
        <v>2896587752</v>
      </c>
      <c r="G12" s="103">
        <f>F25/$F$26</f>
        <v>0.25899396154526028</v>
      </c>
      <c r="H12" s="30"/>
    </row>
    <row r="13" spans="2:10" ht="18.600000000000001" customHeight="1">
      <c r="B13" s="97" t="s">
        <v>72</v>
      </c>
      <c r="C13" s="144">
        <v>261.595063067338</v>
      </c>
      <c r="D13" s="100">
        <f t="shared" si="0"/>
        <v>3.7621063821918814E-2</v>
      </c>
      <c r="E13" s="147">
        <v>3055.9459999999999</v>
      </c>
      <c r="F13" s="101" t="s">
        <v>262</v>
      </c>
      <c r="G13" s="103">
        <f t="shared" si="1"/>
        <v>2.5417928878457844E-2</v>
      </c>
      <c r="I13" s="114"/>
    </row>
    <row r="14" spans="2:10" ht="18.600000000000001" customHeight="1">
      <c r="B14" s="97" t="s">
        <v>219</v>
      </c>
      <c r="C14" s="144">
        <v>1.8143328268208401</v>
      </c>
      <c r="D14" s="151">
        <f t="shared" si="0"/>
        <v>2.6092667908820177E-4</v>
      </c>
      <c r="E14" s="147">
        <v>16.216926074614999</v>
      </c>
      <c r="F14" s="101" t="s">
        <v>262</v>
      </c>
      <c r="G14" s="154">
        <f t="shared" si="1"/>
        <v>1.3488480280468719E-4</v>
      </c>
      <c r="H14" s="113"/>
      <c r="I14" s="115"/>
      <c r="J14" s="114"/>
    </row>
    <row r="15" spans="2:10" ht="18.600000000000001" customHeight="1">
      <c r="B15" s="97" t="s">
        <v>71</v>
      </c>
      <c r="C15" s="144">
        <v>3440.2056423861</v>
      </c>
      <c r="D15" s="100">
        <f t="shared" si="0"/>
        <v>0.49475014748048662</v>
      </c>
      <c r="E15" s="147">
        <v>69074.478334503205</v>
      </c>
      <c r="F15" s="101" t="s">
        <v>262</v>
      </c>
      <c r="G15" s="103">
        <f>E15/$F$26</f>
        <v>0.5745291892013078</v>
      </c>
    </row>
    <row r="16" spans="2:10" ht="18.600000000000001" customHeight="1">
      <c r="B16" s="97" t="s">
        <v>216</v>
      </c>
      <c r="C16" s="144">
        <v>244.88555507999999</v>
      </c>
      <c r="D16" s="100">
        <f t="shared" si="0"/>
        <v>3.5218000633135745E-2</v>
      </c>
      <c r="E16" s="147">
        <v>5409.3979510988302</v>
      </c>
      <c r="F16" s="101" t="s">
        <v>262</v>
      </c>
      <c r="G16" s="103">
        <f t="shared" si="1"/>
        <v>4.4992840971766403E-2</v>
      </c>
    </row>
    <row r="17" spans="1:7" ht="18.600000000000001" customHeight="1">
      <c r="B17" s="97" t="s">
        <v>218</v>
      </c>
      <c r="C17" s="144">
        <v>40.1361686551651</v>
      </c>
      <c r="D17" s="100">
        <f t="shared" si="0"/>
        <v>5.7721477800006448E-3</v>
      </c>
      <c r="E17" s="147">
        <v>2367.77084519853</v>
      </c>
      <c r="F17" s="101" t="s">
        <v>262</v>
      </c>
      <c r="G17" s="103">
        <f t="shared" si="1"/>
        <v>1.9694009954280035E-2</v>
      </c>
    </row>
    <row r="18" spans="1:7" ht="18.600000000000001" customHeight="1">
      <c r="B18" s="109" t="s">
        <v>217</v>
      </c>
      <c r="C18" s="145">
        <v>73.341472605582695</v>
      </c>
      <c r="D18" s="104">
        <f t="shared" si="0"/>
        <v>1.0547539350839685E-2</v>
      </c>
      <c r="E18" s="148">
        <v>783.40904397516204</v>
      </c>
      <c r="F18" s="105" t="s">
        <v>262</v>
      </c>
      <c r="G18" s="103">
        <f t="shared" si="1"/>
        <v>6.5160298521313277E-3</v>
      </c>
    </row>
    <row r="19" spans="1:7" ht="18.600000000000001" customHeight="1">
      <c r="A19" s="19"/>
      <c r="B19" s="83" t="s">
        <v>81</v>
      </c>
      <c r="C19" s="146">
        <f>SUM(C10:C18)</f>
        <v>6953.4201453103851</v>
      </c>
      <c r="D19" s="106">
        <f>SUM(D10:D18)</f>
        <v>1</v>
      </c>
      <c r="E19" s="149">
        <f>SUM(E10:E18)</f>
        <v>89089.65203340353</v>
      </c>
      <c r="F19" s="107">
        <f>SUM(F10:F18)</f>
        <v>2896587752</v>
      </c>
      <c r="G19" s="108">
        <f>SUM(G10:G18)</f>
        <v>1.0000000000000002</v>
      </c>
    </row>
    <row r="20" spans="1:7">
      <c r="A20" s="19"/>
    </row>
    <row r="21" spans="1:7">
      <c r="B21" s="160" t="s">
        <v>263</v>
      </c>
      <c r="C21" s="14"/>
      <c r="D21" s="55"/>
      <c r="F21" s="34"/>
    </row>
    <row r="22" spans="1:7">
      <c r="B22" s="160" t="s">
        <v>264</v>
      </c>
      <c r="D22" s="56"/>
      <c r="E22" s="52"/>
    </row>
    <row r="23" spans="1:7">
      <c r="B23" s="160" t="s">
        <v>265</v>
      </c>
      <c r="E23" s="55"/>
    </row>
    <row r="25" spans="1:7">
      <c r="B25" s="13" t="s">
        <v>266</v>
      </c>
      <c r="F25" s="165">
        <f>(F19*10.75)/1000000</f>
        <v>31138.318334</v>
      </c>
    </row>
    <row r="26" spans="1:7">
      <c r="B26" s="13" t="s">
        <v>267</v>
      </c>
      <c r="F26" s="165">
        <f>E19+F25</f>
        <v>120227.97036740353</v>
      </c>
    </row>
    <row r="28" spans="1:7">
      <c r="B28" s="22" t="s">
        <v>64</v>
      </c>
    </row>
    <row r="29" spans="1:7">
      <c r="C29" s="52"/>
    </row>
    <row r="34" spans="4:4">
      <c r="D34" s="9" t="s">
        <v>268</v>
      </c>
    </row>
  </sheetData>
  <mergeCells count="2">
    <mergeCell ref="B8:B9"/>
    <mergeCell ref="C8:C9"/>
  </mergeCells>
  <hyperlinks>
    <hyperlink ref="B28" location="Information!A1" display="Return to information tab" xr:uid="{9493079E-737E-4BAD-AE17-5BDACB1FE507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FA2D-5CE9-4621-8CE0-64EAF95E9299}">
  <sheetPr>
    <tabColor rgb="FF51C1B5"/>
    <pageSetUpPr autoPageBreaks="0"/>
  </sheetPr>
  <dimension ref="A4:I25"/>
  <sheetViews>
    <sheetView showGridLines="0" zoomScaleNormal="100" workbookViewId="0"/>
  </sheetViews>
  <sheetFormatPr defaultColWidth="9.125" defaultRowHeight="14.25"/>
  <cols>
    <col min="1" max="1" width="2.375" style="9" customWidth="1"/>
    <col min="2" max="2" width="21.375" style="9" customWidth="1"/>
    <col min="3" max="3" width="14.625" style="9" customWidth="1"/>
    <col min="4" max="4" width="14.5" style="9" customWidth="1"/>
    <col min="5" max="5" width="18.875" style="9" customWidth="1"/>
    <col min="6" max="6" width="19.125" style="9" customWidth="1"/>
    <col min="7" max="7" width="19.375" style="9" customWidth="1"/>
    <col min="8" max="8" width="19.625" style="9" customWidth="1"/>
    <col min="9" max="16384" width="9.125" style="9"/>
  </cols>
  <sheetData>
    <row r="4" spans="1:9">
      <c r="A4" s="4"/>
    </row>
    <row r="5" spans="1:9" ht="15">
      <c r="B5" s="7" t="s">
        <v>18</v>
      </c>
    </row>
    <row r="7" spans="1:9" ht="39.6" customHeight="1">
      <c r="B7" s="152" t="s">
        <v>226</v>
      </c>
      <c r="C7" s="121" t="s">
        <v>269</v>
      </c>
      <c r="D7" s="121" t="s">
        <v>270</v>
      </c>
      <c r="E7" s="121" t="s">
        <v>271</v>
      </c>
      <c r="F7" s="121" t="s">
        <v>272</v>
      </c>
      <c r="G7" s="121" t="s">
        <v>273</v>
      </c>
      <c r="H7" s="121" t="s">
        <v>274</v>
      </c>
      <c r="I7"/>
    </row>
    <row r="8" spans="1:9" ht="18.600000000000001" customHeight="1">
      <c r="B8" s="140" t="s">
        <v>275</v>
      </c>
      <c r="C8" s="238">
        <v>168</v>
      </c>
      <c r="D8" s="238">
        <v>31</v>
      </c>
      <c r="E8" s="238">
        <v>137</v>
      </c>
      <c r="F8" s="103">
        <f>E8/C8</f>
        <v>0.81547619047619047</v>
      </c>
      <c r="G8" s="238">
        <v>93</v>
      </c>
      <c r="H8" s="103">
        <f>G8/C8</f>
        <v>0.5535714285714286</v>
      </c>
    </row>
    <row r="9" spans="1:9" ht="18.600000000000001" customHeight="1">
      <c r="B9" s="140" t="s">
        <v>276</v>
      </c>
      <c r="C9" s="238">
        <v>168</v>
      </c>
      <c r="D9" s="238">
        <v>44</v>
      </c>
      <c r="E9" s="238">
        <v>124</v>
      </c>
      <c r="F9" s="103">
        <f>E9/C9</f>
        <v>0.73809523809523814</v>
      </c>
      <c r="G9" s="238">
        <v>72</v>
      </c>
      <c r="H9" s="103">
        <f>G9/C9</f>
        <v>0.42857142857142855</v>
      </c>
    </row>
    <row r="10" spans="1:9">
      <c r="B10" s="36"/>
      <c r="C10"/>
      <c r="D10"/>
      <c r="E10"/>
      <c r="F10"/>
      <c r="G10"/>
      <c r="H10"/>
    </row>
    <row r="11" spans="1:9">
      <c r="B11" s="22" t="s">
        <v>64</v>
      </c>
      <c r="C11"/>
      <c r="D11"/>
      <c r="E11"/>
      <c r="F11"/>
      <c r="G11"/>
      <c r="H11"/>
      <c r="I11" s="72"/>
    </row>
    <row r="12" spans="1:9">
      <c r="B12" s="180"/>
      <c r="C12"/>
      <c r="D12"/>
      <c r="E12"/>
      <c r="F12"/>
      <c r="G12"/>
      <c r="H12"/>
      <c r="I12" s="72"/>
    </row>
    <row r="13" spans="1:9">
      <c r="D13"/>
      <c r="E13"/>
      <c r="F13"/>
      <c r="G13"/>
      <c r="H13"/>
      <c r="I13" s="72"/>
    </row>
    <row r="14" spans="1:9">
      <c r="B14" s="180"/>
      <c r="C14"/>
      <c r="D14"/>
      <c r="E14"/>
      <c r="F14"/>
      <c r="G14"/>
      <c r="H14"/>
    </row>
    <row r="15" spans="1:9">
      <c r="B15" s="19"/>
      <c r="C15"/>
      <c r="D15"/>
      <c r="E15"/>
      <c r="F15"/>
      <c r="G15"/>
      <c r="H15"/>
    </row>
    <row r="16" spans="1:9">
      <c r="B16" s="180"/>
      <c r="C16"/>
      <c r="D16"/>
      <c r="E16"/>
      <c r="F16" s="12"/>
      <c r="G16"/>
      <c r="H16"/>
    </row>
    <row r="17" spans="2:8">
      <c r="B17" s="180"/>
      <c r="C17"/>
      <c r="D17"/>
      <c r="E17"/>
      <c r="F17"/>
      <c r="G17"/>
      <c r="H17"/>
    </row>
    <row r="25" spans="2:8">
      <c r="B25" s="160"/>
    </row>
  </sheetData>
  <hyperlinks>
    <hyperlink ref="B11" location="Information!A1" display="Return to information tab" xr:uid="{7D7C5BE8-8ADB-4FD5-B9B0-1404B126106E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1615-168B-4349-9236-E3EB301BED48}">
  <sheetPr>
    <tabColor rgb="FF51C1B5"/>
    <pageSetUpPr autoPageBreaks="0"/>
  </sheetPr>
  <dimension ref="A4:J30"/>
  <sheetViews>
    <sheetView zoomScaleNormal="100" workbookViewId="0"/>
  </sheetViews>
  <sheetFormatPr defaultColWidth="9.125" defaultRowHeight="14.25"/>
  <cols>
    <col min="1" max="1" width="2.25" style="41" customWidth="1"/>
    <col min="2" max="2" width="21.375" style="41" customWidth="1"/>
    <col min="3" max="3" width="14.75" style="41" customWidth="1"/>
    <col min="4" max="4" width="14.25" style="41" customWidth="1"/>
    <col min="5" max="5" width="18.125" style="41" customWidth="1"/>
    <col min="6" max="6" width="18.375" style="41" customWidth="1"/>
    <col min="7" max="7" width="17.75" style="41" customWidth="1"/>
    <col min="8" max="8" width="17.875" style="41" customWidth="1"/>
    <col min="9" max="16384" width="9.125" style="41"/>
  </cols>
  <sheetData>
    <row r="4" spans="1:10">
      <c r="A4" s="40"/>
    </row>
    <row r="5" spans="1:10" ht="15">
      <c r="B5" s="42" t="s">
        <v>19</v>
      </c>
      <c r="C5" s="35"/>
      <c r="D5" s="35"/>
      <c r="E5" s="35"/>
      <c r="F5" s="35"/>
      <c r="G5" s="35"/>
      <c r="H5" s="35"/>
      <c r="I5" s="35"/>
    </row>
    <row r="6" spans="1:10">
      <c r="B6" s="43"/>
    </row>
    <row r="7" spans="1:10" ht="38.1" customHeight="1">
      <c r="B7" s="152" t="s">
        <v>226</v>
      </c>
      <c r="C7" s="121" t="s">
        <v>269</v>
      </c>
      <c r="D7" s="121" t="s">
        <v>270</v>
      </c>
      <c r="E7" s="121" t="s">
        <v>271</v>
      </c>
      <c r="F7" s="121" t="s">
        <v>272</v>
      </c>
      <c r="G7" s="121" t="s">
        <v>273</v>
      </c>
      <c r="H7" s="121" t="s">
        <v>274</v>
      </c>
    </row>
    <row r="8" spans="1:10" ht="18.600000000000001" customHeight="1">
      <c r="B8" s="239" t="s">
        <v>275</v>
      </c>
      <c r="C8" s="240">
        <v>80</v>
      </c>
      <c r="D8" s="240">
        <v>16</v>
      </c>
      <c r="E8" s="240">
        <v>64</v>
      </c>
      <c r="F8" s="103">
        <f>E8/C8</f>
        <v>0.8</v>
      </c>
      <c r="G8" s="240">
        <v>36</v>
      </c>
      <c r="H8" s="103">
        <f>G8/C8</f>
        <v>0.45</v>
      </c>
      <c r="I8" s="120"/>
      <c r="J8" s="120"/>
    </row>
    <row r="9" spans="1:10" ht="18.600000000000001" customHeight="1">
      <c r="B9" s="239" t="s">
        <v>276</v>
      </c>
      <c r="C9" s="240">
        <v>246</v>
      </c>
      <c r="D9" s="240">
        <v>57</v>
      </c>
      <c r="E9" s="240">
        <v>189</v>
      </c>
      <c r="F9" s="103">
        <f>E9/C9</f>
        <v>0.76829268292682928</v>
      </c>
      <c r="G9" s="240">
        <v>100</v>
      </c>
      <c r="H9" s="103">
        <f>G9/C9</f>
        <v>0.4065040650406504</v>
      </c>
      <c r="I9" s="120"/>
      <c r="J9" s="120"/>
    </row>
    <row r="10" spans="1:10">
      <c r="B10" s="44"/>
      <c r="C10" s="35"/>
      <c r="D10" s="35"/>
      <c r="E10" s="35"/>
      <c r="F10" s="35"/>
      <c r="G10" s="35"/>
      <c r="H10" s="35"/>
    </row>
    <row r="11" spans="1:10">
      <c r="B11" s="45" t="s">
        <v>64</v>
      </c>
      <c r="C11" s="35"/>
      <c r="D11" s="35"/>
      <c r="E11" s="35"/>
      <c r="F11" s="35"/>
      <c r="G11" s="35"/>
      <c r="H11" s="35"/>
    </row>
    <row r="12" spans="1:10">
      <c r="D12" s="35"/>
      <c r="E12" s="35"/>
      <c r="F12" s="61"/>
      <c r="G12" s="35"/>
      <c r="H12" s="61"/>
    </row>
    <row r="13" spans="1:10">
      <c r="B13" s="241"/>
      <c r="C13" s="35"/>
      <c r="D13" s="35"/>
      <c r="E13" s="35"/>
      <c r="F13" s="35"/>
      <c r="G13" s="35"/>
      <c r="H13" s="35"/>
    </row>
    <row r="14" spans="1:10">
      <c r="B14" s="44"/>
      <c r="C14" s="35"/>
      <c r="D14" s="35"/>
      <c r="E14" s="35"/>
      <c r="F14" s="35"/>
      <c r="G14" s="35"/>
      <c r="H14" s="35"/>
    </row>
    <row r="15" spans="1:10">
      <c r="B15" s="241"/>
      <c r="C15" s="35"/>
      <c r="D15" s="35"/>
      <c r="E15" s="35"/>
      <c r="F15" s="35"/>
      <c r="G15" s="35"/>
      <c r="H15" s="35"/>
    </row>
    <row r="16" spans="1:10">
      <c r="B16" s="241"/>
      <c r="C16" s="35"/>
      <c r="D16" s="35"/>
      <c r="E16" s="35"/>
      <c r="F16" s="35"/>
      <c r="G16" s="35"/>
      <c r="H16" s="35"/>
    </row>
    <row r="24" spans="2:2">
      <c r="B24" s="176"/>
    </row>
    <row r="30" spans="2:2" ht="18.600000000000001" customHeight="1"/>
  </sheetData>
  <hyperlinks>
    <hyperlink ref="B11" location="Information!A1" display="Return to information tab" xr:uid="{092A7F34-B964-4278-9464-C5C2489833C3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D44A-27BF-4210-9B38-9DA5118F662D}">
  <sheetPr>
    <tabColor rgb="FF51C1B5"/>
    <pageSetUpPr autoPageBreaks="0"/>
  </sheetPr>
  <dimension ref="B5:H45"/>
  <sheetViews>
    <sheetView showGridLines="0" zoomScaleNormal="100" workbookViewId="0"/>
  </sheetViews>
  <sheetFormatPr defaultRowHeight="14.25"/>
  <cols>
    <col min="1" max="1" width="2.25" customWidth="1"/>
    <col min="2" max="2" width="70" bestFit="1" customWidth="1"/>
    <col min="3" max="3" width="10.875" bestFit="1" customWidth="1"/>
    <col min="4" max="4" width="23" bestFit="1" customWidth="1"/>
    <col min="5" max="5" width="20.5" customWidth="1"/>
    <col min="10" max="16" width="8"/>
    <col min="17" max="17" width="41.75" customWidth="1"/>
    <col min="18" max="18" width="28" customWidth="1"/>
    <col min="19" max="19" width="29.5" customWidth="1"/>
  </cols>
  <sheetData>
    <row r="5" spans="2:3" ht="15">
      <c r="B5" s="7" t="s">
        <v>277</v>
      </c>
      <c r="C5" s="7"/>
    </row>
    <row r="6" spans="2:3" ht="15">
      <c r="B6" s="7"/>
      <c r="C6" s="7"/>
    </row>
    <row r="7" spans="2:3">
      <c r="B7" s="57" t="s">
        <v>278</v>
      </c>
      <c r="C7" s="57"/>
    </row>
    <row r="8" spans="2:3">
      <c r="B8" s="57" t="s">
        <v>279</v>
      </c>
      <c r="C8" s="57"/>
    </row>
    <row r="9" spans="2:3">
      <c r="B9" s="57" t="s">
        <v>280</v>
      </c>
      <c r="C9" s="57"/>
    </row>
    <row r="10" spans="2:3">
      <c r="B10" s="79" t="s">
        <v>281</v>
      </c>
      <c r="C10" s="180"/>
    </row>
    <row r="11" spans="2:3">
      <c r="B11" s="19"/>
      <c r="C11" s="19"/>
    </row>
    <row r="12" spans="2:3">
      <c r="B12" s="63"/>
      <c r="C12" s="63"/>
    </row>
    <row r="13" spans="2:3">
      <c r="B13" s="19"/>
      <c r="C13" s="19"/>
    </row>
    <row r="25" spans="2:8" ht="15">
      <c r="B25" s="7"/>
      <c r="C25" s="7"/>
      <c r="H25" s="77"/>
    </row>
    <row r="27" spans="2:8">
      <c r="B27" t="s">
        <v>268</v>
      </c>
    </row>
    <row r="33" spans="2:4" ht="25.5">
      <c r="B33" s="152" t="s">
        <v>282</v>
      </c>
      <c r="C33" s="152" t="s">
        <v>283</v>
      </c>
      <c r="D33" s="121" t="s">
        <v>284</v>
      </c>
    </row>
    <row r="34" spans="2:4" ht="18.600000000000001" customHeight="1">
      <c r="B34" s="140" t="s">
        <v>285</v>
      </c>
      <c r="C34" s="159">
        <v>142</v>
      </c>
      <c r="D34" s="153">
        <f>C34/C40</f>
        <v>0.27734375</v>
      </c>
    </row>
    <row r="35" spans="2:4">
      <c r="B35" s="140" t="s">
        <v>286</v>
      </c>
      <c r="C35" s="159">
        <v>87</v>
      </c>
      <c r="D35" s="153">
        <f>C35/C40</f>
        <v>0.169921875</v>
      </c>
    </row>
    <row r="36" spans="2:4" ht="18.600000000000001" customHeight="1">
      <c r="B36" s="140" t="s">
        <v>287</v>
      </c>
      <c r="C36" s="159">
        <v>29</v>
      </c>
      <c r="D36" s="153">
        <f>C36/C40</f>
        <v>5.6640625E-2</v>
      </c>
    </row>
    <row r="37" spans="2:4" ht="18.600000000000001" customHeight="1">
      <c r="B37" s="140" t="s">
        <v>288</v>
      </c>
      <c r="C37" s="159">
        <v>22</v>
      </c>
      <c r="D37" s="153">
        <f>C37/C40</f>
        <v>4.296875E-2</v>
      </c>
    </row>
    <row r="38" spans="2:4" ht="18.600000000000001" customHeight="1">
      <c r="B38" s="140" t="s">
        <v>289</v>
      </c>
      <c r="C38" s="159">
        <v>22</v>
      </c>
      <c r="D38" s="153">
        <f>C38/C40</f>
        <v>4.296875E-2</v>
      </c>
    </row>
    <row r="39" spans="2:4" ht="18.600000000000001" customHeight="1">
      <c r="B39" s="140" t="s">
        <v>75</v>
      </c>
      <c r="C39" s="159">
        <v>210</v>
      </c>
      <c r="D39" s="153">
        <f>C39/C40</f>
        <v>0.41015625</v>
      </c>
    </row>
    <row r="40" spans="2:4" ht="18.600000000000001" customHeight="1">
      <c r="B40" s="152" t="s">
        <v>290</v>
      </c>
      <c r="C40" s="158">
        <f>SUM(C34:C39)</f>
        <v>512</v>
      </c>
      <c r="D40" s="242">
        <f>SUM(D34:D39)</f>
        <v>1</v>
      </c>
    </row>
    <row r="42" spans="2:4">
      <c r="B42" s="160" t="s">
        <v>291</v>
      </c>
      <c r="C42" s="13"/>
    </row>
    <row r="43" spans="2:4">
      <c r="B43" s="13"/>
      <c r="C43" s="13"/>
    </row>
    <row r="45" spans="2:4">
      <c r="B45" s="22" t="s">
        <v>64</v>
      </c>
      <c r="C45" s="22"/>
    </row>
  </sheetData>
  <hyperlinks>
    <hyperlink ref="B45" location="Information!A1" display="Return to information tab" xr:uid="{4161B855-70B7-429B-A0FA-E2A2411577B4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384F-FE4C-4607-8583-11FC9808C125}">
  <sheetPr>
    <tabColor rgb="FF51C1B5"/>
    <pageSetUpPr autoPageBreaks="0"/>
  </sheetPr>
  <dimension ref="B5:G18"/>
  <sheetViews>
    <sheetView showGridLines="0" workbookViewId="0"/>
  </sheetViews>
  <sheetFormatPr defaultRowHeight="14.25"/>
  <cols>
    <col min="1" max="1" width="2.25" customWidth="1"/>
    <col min="2" max="2" width="42.5" customWidth="1"/>
    <col min="3" max="3" width="18.75" customWidth="1"/>
    <col min="4" max="4" width="34.5" customWidth="1"/>
    <col min="5" max="5" width="27.25" customWidth="1"/>
    <col min="6" max="6" width="25.625" customWidth="1"/>
    <col min="7" max="7" width="16.875" customWidth="1"/>
  </cols>
  <sheetData>
    <row r="5" spans="2:7" ht="15">
      <c r="B5" s="7" t="s">
        <v>21</v>
      </c>
    </row>
    <row r="7" spans="2:7" ht="18.600000000000001" customHeight="1">
      <c r="B7" s="152" t="s">
        <v>292</v>
      </c>
      <c r="C7" s="121" t="s">
        <v>293</v>
      </c>
      <c r="D7" s="121" t="s">
        <v>294</v>
      </c>
      <c r="E7" s="121" t="s">
        <v>295</v>
      </c>
      <c r="F7" s="121" t="s">
        <v>296</v>
      </c>
      <c r="G7" s="121" t="s">
        <v>297</v>
      </c>
    </row>
    <row r="8" spans="2:7" ht="18.600000000000001" customHeight="1">
      <c r="B8" s="243" t="s">
        <v>298</v>
      </c>
      <c r="C8" s="141">
        <v>665</v>
      </c>
      <c r="D8" s="141">
        <v>349</v>
      </c>
      <c r="E8" s="138">
        <v>2237976.7799999998</v>
      </c>
      <c r="F8" s="138">
        <v>4258523.55</v>
      </c>
      <c r="G8" s="139">
        <f>SUM(E8:F8)</f>
        <v>6496500.3300000001</v>
      </c>
    </row>
    <row r="9" spans="2:7" ht="18.600000000000001" customHeight="1">
      <c r="B9" s="142" t="s">
        <v>299</v>
      </c>
      <c r="C9" s="244">
        <v>87</v>
      </c>
      <c r="D9" s="244">
        <v>16</v>
      </c>
      <c r="E9" s="245">
        <v>1544.92</v>
      </c>
      <c r="F9" s="245">
        <v>53889.39</v>
      </c>
      <c r="G9" s="139">
        <f t="shared" ref="G9:G12" si="0">SUM(E9:F9)</f>
        <v>55434.31</v>
      </c>
    </row>
    <row r="10" spans="2:7" ht="18.600000000000001" customHeight="1">
      <c r="B10" s="143" t="s">
        <v>300</v>
      </c>
      <c r="C10" s="244">
        <v>133</v>
      </c>
      <c r="D10" s="244">
        <v>30</v>
      </c>
      <c r="E10" s="245">
        <v>114321.06</v>
      </c>
      <c r="F10" s="245">
        <v>245832.15</v>
      </c>
      <c r="G10" s="139">
        <f t="shared" si="0"/>
        <v>360153.20999999996</v>
      </c>
    </row>
    <row r="11" spans="2:7" ht="18.600000000000001" customHeight="1">
      <c r="B11" s="140" t="s">
        <v>301</v>
      </c>
      <c r="C11" s="141">
        <v>2</v>
      </c>
      <c r="D11" s="141">
        <v>1</v>
      </c>
      <c r="E11" s="138">
        <v>0</v>
      </c>
      <c r="F11" s="138">
        <v>0</v>
      </c>
      <c r="G11" s="139">
        <f t="shared" si="0"/>
        <v>0</v>
      </c>
    </row>
    <row r="12" spans="2:7" ht="18.600000000000001" customHeight="1">
      <c r="B12" s="152" t="s">
        <v>81</v>
      </c>
      <c r="C12" s="246">
        <f>SUM(C8:C11)</f>
        <v>887</v>
      </c>
      <c r="D12" s="246">
        <f>SUM(D8:D11)</f>
        <v>396</v>
      </c>
      <c r="E12" s="247">
        <f>SUM(E8:E11)</f>
        <v>2353842.7599999998</v>
      </c>
      <c r="F12" s="247">
        <f>SUM(F8:F11)</f>
        <v>4558245.09</v>
      </c>
      <c r="G12" s="157">
        <f t="shared" si="0"/>
        <v>6912087.8499999996</v>
      </c>
    </row>
    <row r="14" spans="2:7">
      <c r="B14" s="13"/>
      <c r="G14" s="116"/>
    </row>
    <row r="16" spans="2:7">
      <c r="B16" s="22" t="s">
        <v>64</v>
      </c>
      <c r="E16" s="54"/>
    </row>
    <row r="18" spans="5:5">
      <c r="E18" s="64"/>
    </row>
  </sheetData>
  <hyperlinks>
    <hyperlink ref="B16" location="Information!A1" display="Return to information tab" xr:uid="{01553089-9DD8-407C-A6F9-52D379149E73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27C5-2B60-407D-8672-8DAFF5C2BEF0}">
  <sheetPr>
    <tabColor rgb="FF51C1B5"/>
    <pageSetUpPr autoPageBreaks="0"/>
  </sheetPr>
  <dimension ref="B5:G14"/>
  <sheetViews>
    <sheetView workbookViewId="0"/>
  </sheetViews>
  <sheetFormatPr defaultColWidth="8.625" defaultRowHeight="14.25"/>
  <cols>
    <col min="1" max="1" width="2.5" style="35" customWidth="1"/>
    <col min="2" max="2" width="46.75" style="35" customWidth="1"/>
    <col min="3" max="3" width="22.625" style="35" customWidth="1"/>
    <col min="4" max="4" width="23.375" style="35" customWidth="1"/>
    <col min="5" max="5" width="22.125" style="35" customWidth="1"/>
    <col min="6" max="6" width="23.75" style="35" customWidth="1"/>
    <col min="7" max="7" width="15.875" style="35" customWidth="1"/>
    <col min="8" max="16384" width="8.625" style="35"/>
  </cols>
  <sheetData>
    <row r="5" spans="2:7" ht="15">
      <c r="B5" s="7" t="s">
        <v>22</v>
      </c>
    </row>
    <row r="7" spans="2:7" ht="18.600000000000001" customHeight="1">
      <c r="B7" s="248" t="s">
        <v>302</v>
      </c>
      <c r="C7" s="249" t="s">
        <v>303</v>
      </c>
    </row>
    <row r="8" spans="2:7" ht="18.600000000000001" customHeight="1">
      <c r="B8" s="250" t="s">
        <v>304</v>
      </c>
      <c r="C8" s="122">
        <v>2382244.9</v>
      </c>
    </row>
    <row r="9" spans="2:7" ht="18.600000000000001" customHeight="1">
      <c r="B9" s="250" t="s">
        <v>305</v>
      </c>
      <c r="C9" s="122">
        <v>717674.51</v>
      </c>
    </row>
    <row r="10" spans="2:7" ht="18.600000000000001" customHeight="1">
      <c r="B10" s="250" t="s">
        <v>306</v>
      </c>
      <c r="C10" s="122">
        <v>17506.52</v>
      </c>
      <c r="D10" s="251"/>
      <c r="E10" s="251"/>
      <c r="F10" s="251"/>
      <c r="G10" s="251"/>
    </row>
    <row r="11" spans="2:7" ht="18.600000000000001" customHeight="1">
      <c r="B11" s="250" t="s">
        <v>307</v>
      </c>
      <c r="C11" s="122">
        <v>467.46</v>
      </c>
      <c r="D11" s="251"/>
      <c r="E11" s="251"/>
      <c r="F11" s="251"/>
      <c r="G11" s="251"/>
    </row>
    <row r="12" spans="2:7" ht="18.600000000000001" customHeight="1">
      <c r="B12" s="248" t="s">
        <v>81</v>
      </c>
      <c r="C12" s="123">
        <f>SUM(C8:C11)</f>
        <v>3117893.39</v>
      </c>
      <c r="D12" s="251"/>
      <c r="E12" s="251"/>
      <c r="F12" s="251"/>
      <c r="G12" s="251"/>
    </row>
    <row r="14" spans="2:7">
      <c r="B14" s="22" t="s">
        <v>64</v>
      </c>
    </row>
  </sheetData>
  <hyperlinks>
    <hyperlink ref="B14" location="Information!A1" display="Return to information tab" xr:uid="{FD9C6634-7816-456A-9190-C8B359DED008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4631-148F-498C-80B5-F9759116C76F}">
  <sheetPr>
    <tabColor rgb="FFE86E1E"/>
    <pageSetUpPr autoPageBreaks="0"/>
  </sheetPr>
  <dimension ref="B5:F27"/>
  <sheetViews>
    <sheetView showGridLines="0" workbookViewId="0"/>
  </sheetViews>
  <sheetFormatPr defaultRowHeight="14.25"/>
  <cols>
    <col min="1" max="1" width="2.25" customWidth="1"/>
    <col min="2" max="2" width="52.25" customWidth="1"/>
    <col min="3" max="4" width="20.625" bestFit="1" customWidth="1"/>
    <col min="5" max="5" width="14.375" customWidth="1"/>
  </cols>
  <sheetData>
    <row r="5" spans="2:6" ht="15">
      <c r="B5" s="7" t="s">
        <v>24</v>
      </c>
    </row>
    <row r="7" spans="2:6" ht="18.600000000000001" customHeight="1">
      <c r="B7" s="83" t="s">
        <v>308</v>
      </c>
      <c r="C7" s="86" t="s">
        <v>275</v>
      </c>
      <c r="D7" s="86" t="s">
        <v>276</v>
      </c>
      <c r="E7" s="90" t="s">
        <v>309</v>
      </c>
    </row>
    <row r="8" spans="2:6" ht="18.600000000000001" customHeight="1">
      <c r="B8" s="84" t="s">
        <v>310</v>
      </c>
      <c r="C8" s="87">
        <v>271</v>
      </c>
      <c r="D8" s="87">
        <v>486</v>
      </c>
      <c r="E8" s="91">
        <v>-215</v>
      </c>
    </row>
    <row r="9" spans="2:6" ht="18.600000000000001" customHeight="1">
      <c r="B9" s="85" t="s">
        <v>311</v>
      </c>
      <c r="C9" s="88">
        <v>0.54600000000000004</v>
      </c>
      <c r="D9" s="88">
        <v>0.58599999999999997</v>
      </c>
      <c r="E9" s="95" t="s">
        <v>312</v>
      </c>
      <c r="F9" s="119"/>
    </row>
    <row r="10" spans="2:6" ht="18.600000000000001" customHeight="1">
      <c r="B10" s="85" t="s">
        <v>313</v>
      </c>
      <c r="C10" s="89">
        <v>70937</v>
      </c>
      <c r="D10" s="89">
        <v>73831</v>
      </c>
      <c r="E10" s="93">
        <v>-2894</v>
      </c>
    </row>
    <row r="11" spans="2:6" ht="18.600000000000001" customHeight="1">
      <c r="B11" s="85" t="s">
        <v>314</v>
      </c>
      <c r="C11" s="88">
        <v>0.97499999999999998</v>
      </c>
      <c r="D11" s="88">
        <v>0.97299999999999998</v>
      </c>
      <c r="E11" s="92" t="s">
        <v>315</v>
      </c>
      <c r="F11" s="72"/>
    </row>
    <row r="12" spans="2:6" ht="18.600000000000001" customHeight="1">
      <c r="B12" s="85" t="s">
        <v>316</v>
      </c>
      <c r="C12" s="89">
        <v>4199</v>
      </c>
      <c r="D12" s="89">
        <v>3276</v>
      </c>
      <c r="E12" s="94">
        <v>923</v>
      </c>
    </row>
    <row r="13" spans="2:6" ht="18.600000000000001" customHeight="1">
      <c r="B13" s="85" t="s">
        <v>317</v>
      </c>
      <c r="C13" s="88">
        <v>0.93200000000000005</v>
      </c>
      <c r="D13" s="88">
        <v>0.86199999999999999</v>
      </c>
      <c r="E13" s="95" t="s">
        <v>318</v>
      </c>
      <c r="F13" s="1"/>
    </row>
    <row r="14" spans="2:6" ht="18.600000000000001" customHeight="1">
      <c r="B14" s="85" t="s">
        <v>319</v>
      </c>
      <c r="C14" s="89">
        <v>5958</v>
      </c>
      <c r="D14" s="89">
        <v>4954</v>
      </c>
      <c r="E14" s="155">
        <v>1004</v>
      </c>
    </row>
    <row r="15" spans="2:6" ht="18.600000000000001" customHeight="1">
      <c r="B15" s="85" t="s">
        <v>320</v>
      </c>
      <c r="C15" s="88">
        <v>0.995</v>
      </c>
      <c r="D15" s="88">
        <v>0.997</v>
      </c>
      <c r="E15" s="96" t="s">
        <v>321</v>
      </c>
      <c r="F15" s="72"/>
    </row>
    <row r="16" spans="2:6" ht="18.600000000000001" customHeight="1">
      <c r="B16" s="85" t="s">
        <v>322</v>
      </c>
      <c r="C16" s="89">
        <v>14383</v>
      </c>
      <c r="D16" s="89">
        <v>15504</v>
      </c>
      <c r="E16" s="94">
        <v>-1121</v>
      </c>
    </row>
    <row r="17" spans="2:6" ht="18.600000000000001" customHeight="1">
      <c r="B17" s="85" t="s">
        <v>323</v>
      </c>
      <c r="C17" s="88">
        <v>3.2000000000000001E-2</v>
      </c>
      <c r="D17" s="88">
        <v>0.05</v>
      </c>
      <c r="E17" s="95" t="s">
        <v>324</v>
      </c>
      <c r="F17" s="72"/>
    </row>
    <row r="18" spans="2:6">
      <c r="B18" s="59"/>
      <c r="C18" s="60"/>
      <c r="D18" s="60"/>
    </row>
    <row r="19" spans="2:6">
      <c r="B19" s="22" t="s">
        <v>64</v>
      </c>
    </row>
    <row r="27" spans="2:6" ht="18.600000000000001" customHeight="1"/>
  </sheetData>
  <hyperlinks>
    <hyperlink ref="B19" location="Information!A1" display="Return to information tab" xr:uid="{F8BFFA15-08B6-4A94-8AA3-9D8A1C8F52EA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1E39-BE58-42BE-A221-6312B7405E9C}">
  <sheetPr>
    <tabColor rgb="FF9E712A"/>
    <pageSetUpPr autoPageBreaks="0"/>
  </sheetPr>
  <dimension ref="B5:K27"/>
  <sheetViews>
    <sheetView zoomScaleNormal="100" workbookViewId="0"/>
  </sheetViews>
  <sheetFormatPr defaultColWidth="8.625" defaultRowHeight="14.25"/>
  <cols>
    <col min="1" max="1" width="3" style="35" customWidth="1"/>
    <col min="2" max="2" width="29.125" style="35" customWidth="1"/>
    <col min="3" max="3" width="16.75" style="35" customWidth="1"/>
    <col min="4" max="4" width="12.25" style="35" customWidth="1"/>
    <col min="5" max="5" width="13.125" style="35" customWidth="1"/>
    <col min="6" max="6" width="16.125" style="35" customWidth="1"/>
    <col min="7" max="7" width="12.75" style="35" customWidth="1"/>
    <col min="8" max="8" width="12.375" style="35" customWidth="1"/>
    <col min="9" max="9" width="11.875" style="35" customWidth="1"/>
    <col min="10" max="10" width="12.375" style="35" customWidth="1"/>
    <col min="11" max="11" width="11.875" style="35" customWidth="1"/>
    <col min="12" max="16384" width="8.625" style="35"/>
  </cols>
  <sheetData>
    <row r="5" spans="2:11" ht="15">
      <c r="B5" s="7" t="s">
        <v>27</v>
      </c>
      <c r="C5" s="7"/>
      <c r="D5" s="7"/>
    </row>
    <row r="7" spans="2:11" ht="29.25" customHeight="1">
      <c r="B7" s="232" t="s">
        <v>325</v>
      </c>
      <c r="C7" s="121" t="s">
        <v>71</v>
      </c>
      <c r="D7" s="121" t="s">
        <v>72</v>
      </c>
      <c r="E7" s="121" t="s">
        <v>74</v>
      </c>
      <c r="F7" s="121" t="s">
        <v>216</v>
      </c>
      <c r="G7" s="121" t="s">
        <v>217</v>
      </c>
      <c r="H7" s="121" t="s">
        <v>218</v>
      </c>
      <c r="I7" s="121" t="s">
        <v>73</v>
      </c>
      <c r="J7" s="121" t="s">
        <v>219</v>
      </c>
      <c r="K7" s="121" t="s">
        <v>326</v>
      </c>
    </row>
    <row r="8" spans="2:11" ht="18.600000000000001" customHeight="1">
      <c r="B8" s="252" t="s">
        <v>327</v>
      </c>
      <c r="C8" s="253">
        <v>566.06000000000404</v>
      </c>
      <c r="D8" s="253">
        <v>98.716000000000093</v>
      </c>
      <c r="E8" s="253">
        <v>45.587000000000003</v>
      </c>
      <c r="F8" s="253">
        <v>43.067999999999998</v>
      </c>
      <c r="G8" s="253">
        <v>3.149</v>
      </c>
      <c r="H8" s="253">
        <v>0</v>
      </c>
      <c r="I8" s="253">
        <v>2.4670000000000001</v>
      </c>
      <c r="J8" s="254">
        <v>0.90400000000000003</v>
      </c>
      <c r="K8" s="255">
        <f>SUM(C8:J8)</f>
        <v>759.95100000000411</v>
      </c>
    </row>
    <row r="9" spans="2:11" ht="18.600000000000001" customHeight="1">
      <c r="B9" s="252" t="s">
        <v>328</v>
      </c>
      <c r="C9" s="253">
        <v>546.35300000000302</v>
      </c>
      <c r="D9" s="253">
        <v>34.417000000000002</v>
      </c>
      <c r="E9" s="253">
        <v>43.345999999999997</v>
      </c>
      <c r="F9" s="253">
        <v>69.466999999999999</v>
      </c>
      <c r="G9" s="253">
        <v>9.66</v>
      </c>
      <c r="H9" s="253">
        <v>0</v>
      </c>
      <c r="I9" s="253">
        <v>2.4630000000000001</v>
      </c>
      <c r="J9" s="254">
        <v>0.48399999999999999</v>
      </c>
      <c r="K9" s="255">
        <f>+SUM(C9:J9)</f>
        <v>706.19000000000301</v>
      </c>
    </row>
    <row r="10" spans="2:11" ht="18.600000000000001" customHeight="1">
      <c r="B10" s="252" t="s">
        <v>329</v>
      </c>
      <c r="C10" s="253">
        <v>531.66800000000399</v>
      </c>
      <c r="D10" s="253">
        <v>44.514000000000102</v>
      </c>
      <c r="E10" s="253">
        <v>29.855</v>
      </c>
      <c r="F10" s="253">
        <v>8.8759999999999994</v>
      </c>
      <c r="G10" s="253">
        <v>13.718999999999999</v>
      </c>
      <c r="H10" s="253">
        <v>25.209</v>
      </c>
      <c r="I10" s="253">
        <v>3.286</v>
      </c>
      <c r="J10" s="254">
        <v>0.79</v>
      </c>
      <c r="K10" s="255">
        <f>+SUM(C10:J10)</f>
        <v>657.91700000000401</v>
      </c>
    </row>
    <row r="11" spans="2:11" ht="18.600000000000001" customHeight="1">
      <c r="B11" s="252" t="s">
        <v>330</v>
      </c>
      <c r="C11" s="253">
        <v>341.67500000000001</v>
      </c>
      <c r="D11" s="253">
        <v>73.192999999999998</v>
      </c>
      <c r="E11" s="253">
        <v>60.929000000000002</v>
      </c>
      <c r="F11" s="253">
        <v>9.32</v>
      </c>
      <c r="G11" s="253">
        <v>79.525999999999996</v>
      </c>
      <c r="H11" s="253">
        <v>0</v>
      </c>
      <c r="I11" s="253">
        <v>3.8180000000000001</v>
      </c>
      <c r="J11" s="254">
        <v>0.69299999999999995</v>
      </c>
      <c r="K11" s="255">
        <f t="shared" ref="K11:K18" si="0">SUM(C11:J11)</f>
        <v>569.154</v>
      </c>
    </row>
    <row r="12" spans="2:11" ht="18.600000000000001" customHeight="1">
      <c r="B12" s="252" t="s">
        <v>331</v>
      </c>
      <c r="C12" s="253">
        <v>427.27400000000199</v>
      </c>
      <c r="D12" s="253">
        <v>33.1890000000001</v>
      </c>
      <c r="E12" s="253">
        <v>22.515999999999998</v>
      </c>
      <c r="F12" s="253">
        <v>24.763000000000002</v>
      </c>
      <c r="G12" s="253">
        <v>1.829</v>
      </c>
      <c r="H12" s="253">
        <v>24.1</v>
      </c>
      <c r="I12" s="253">
        <v>3.7029999999999998</v>
      </c>
      <c r="J12" s="254">
        <v>0.40400000000000003</v>
      </c>
      <c r="K12" s="255">
        <f t="shared" si="0"/>
        <v>537.77800000000207</v>
      </c>
    </row>
    <row r="13" spans="2:11" ht="18.600000000000001" customHeight="1">
      <c r="B13" s="252" t="s">
        <v>332</v>
      </c>
      <c r="C13" s="253">
        <v>396.93000000000302</v>
      </c>
      <c r="D13" s="253">
        <v>29.534000000000098</v>
      </c>
      <c r="E13" s="253">
        <v>31.17</v>
      </c>
      <c r="F13" s="253">
        <v>18.32</v>
      </c>
      <c r="G13" s="253">
        <v>4.6260000000000003</v>
      </c>
      <c r="H13" s="253">
        <v>0</v>
      </c>
      <c r="I13" s="253">
        <v>5.3390000000000004</v>
      </c>
      <c r="J13" s="254">
        <v>1.0269999999999999</v>
      </c>
      <c r="K13" s="255">
        <f t="shared" si="0"/>
        <v>486.9460000000031</v>
      </c>
    </row>
    <row r="14" spans="2:11" ht="18.600000000000001" customHeight="1">
      <c r="B14" s="252" t="s">
        <v>213</v>
      </c>
      <c r="C14" s="253">
        <v>401.45900000000103</v>
      </c>
      <c r="D14" s="253">
        <v>16.056000000000001</v>
      </c>
      <c r="E14" s="253">
        <v>23.675000000000001</v>
      </c>
      <c r="F14" s="253">
        <v>33.552999999999997</v>
      </c>
      <c r="G14" s="253">
        <v>1.268</v>
      </c>
      <c r="H14" s="253">
        <v>0</v>
      </c>
      <c r="I14" s="253">
        <v>2.35</v>
      </c>
      <c r="J14" s="254">
        <v>0.45500000000000002</v>
      </c>
      <c r="K14" s="255">
        <f t="shared" si="0"/>
        <v>478.816000000001</v>
      </c>
    </row>
    <row r="15" spans="2:11" ht="18.600000000000001" customHeight="1">
      <c r="B15" s="252" t="s">
        <v>333</v>
      </c>
      <c r="C15" s="253">
        <v>260.21600000000001</v>
      </c>
      <c r="D15" s="253">
        <v>38.695999999999998</v>
      </c>
      <c r="E15" s="253">
        <v>20.411000000000001</v>
      </c>
      <c r="F15" s="253">
        <v>45.887</v>
      </c>
      <c r="G15" s="253">
        <v>31.902999999999999</v>
      </c>
      <c r="H15" s="253">
        <v>0</v>
      </c>
      <c r="I15" s="253">
        <v>5.6980000000000004</v>
      </c>
      <c r="J15" s="254">
        <v>0.59599999999999997</v>
      </c>
      <c r="K15" s="255">
        <f t="shared" si="0"/>
        <v>403.40700000000004</v>
      </c>
    </row>
    <row r="16" spans="2:11" ht="18.600000000000001" customHeight="1">
      <c r="B16" s="252" t="s">
        <v>334</v>
      </c>
      <c r="C16" s="253">
        <v>300.77800000000002</v>
      </c>
      <c r="D16" s="253">
        <v>27.934999999999999</v>
      </c>
      <c r="E16" s="253">
        <v>11.102</v>
      </c>
      <c r="F16" s="253">
        <v>14.391</v>
      </c>
      <c r="G16" s="253">
        <v>9.5030000000000108</v>
      </c>
      <c r="H16" s="253">
        <v>0</v>
      </c>
      <c r="I16" s="253">
        <v>0.94199999999999995</v>
      </c>
      <c r="J16" s="254">
        <v>7.9000000000000001E-2</v>
      </c>
      <c r="K16" s="255">
        <f t="shared" si="0"/>
        <v>364.73</v>
      </c>
    </row>
    <row r="17" spans="2:11" ht="18.600000000000001" customHeight="1">
      <c r="B17" s="252" t="s">
        <v>335</v>
      </c>
      <c r="C17" s="253">
        <v>140.048</v>
      </c>
      <c r="D17" s="253">
        <v>36.811999999999998</v>
      </c>
      <c r="E17" s="253">
        <v>14.164999999999999</v>
      </c>
      <c r="F17" s="253">
        <v>31.65</v>
      </c>
      <c r="G17" s="253">
        <v>6.1879999999999997</v>
      </c>
      <c r="H17" s="253">
        <v>88</v>
      </c>
      <c r="I17" s="253">
        <v>1.5660000000000001</v>
      </c>
      <c r="J17" s="254">
        <v>0.16400000000000001</v>
      </c>
      <c r="K17" s="255">
        <f t="shared" si="0"/>
        <v>318.59299999999996</v>
      </c>
    </row>
    <row r="18" spans="2:11" ht="18.600000000000001" customHeight="1">
      <c r="B18" s="252" t="s">
        <v>336</v>
      </c>
      <c r="C18" s="253">
        <v>219.05600000000001</v>
      </c>
      <c r="D18" s="253">
        <v>16.411000000000001</v>
      </c>
      <c r="E18" s="253">
        <v>11.561</v>
      </c>
      <c r="F18" s="253">
        <v>1.8</v>
      </c>
      <c r="G18" s="253">
        <v>2.665</v>
      </c>
      <c r="H18" s="253">
        <v>15.016</v>
      </c>
      <c r="I18" s="253">
        <v>0.55100000000000005</v>
      </c>
      <c r="J18" s="254">
        <v>0.26600000000000001</v>
      </c>
      <c r="K18" s="255">
        <f t="shared" si="0"/>
        <v>267.32600000000002</v>
      </c>
    </row>
    <row r="19" spans="2:11" ht="18.600000000000001" customHeight="1">
      <c r="B19" s="252" t="s">
        <v>337</v>
      </c>
      <c r="C19" s="253">
        <v>225.87</v>
      </c>
      <c r="D19" s="253">
        <v>3.089</v>
      </c>
      <c r="E19" s="253">
        <v>8.68</v>
      </c>
      <c r="F19" s="253">
        <v>13.162000000000001</v>
      </c>
      <c r="G19" s="253">
        <v>3.4249999999999998</v>
      </c>
      <c r="H19" s="253">
        <v>0</v>
      </c>
      <c r="I19" s="253">
        <v>1.772</v>
      </c>
      <c r="J19" s="254">
        <v>0.249</v>
      </c>
      <c r="K19" s="255">
        <f>+SUM(C19:J19)</f>
        <v>256.24700000000001</v>
      </c>
    </row>
    <row r="20" spans="2:11" ht="18.600000000000001" customHeight="1">
      <c r="B20" s="252" t="s">
        <v>338</v>
      </c>
      <c r="C20" s="253">
        <v>190.02799999999999</v>
      </c>
      <c r="D20" s="253">
        <v>10.911</v>
      </c>
      <c r="E20" s="253">
        <v>4.3490000000000002</v>
      </c>
      <c r="F20" s="253">
        <v>0</v>
      </c>
      <c r="G20" s="253">
        <v>0.06</v>
      </c>
      <c r="H20" s="253">
        <v>0</v>
      </c>
      <c r="I20" s="253">
        <v>9.0999999999999998E-2</v>
      </c>
      <c r="J20" s="256">
        <v>0.104</v>
      </c>
      <c r="K20" s="255">
        <v>205.54300000000001</v>
      </c>
    </row>
    <row r="21" spans="2:11" ht="18.600000000000001" customHeight="1">
      <c r="B21" s="252" t="s">
        <v>339</v>
      </c>
      <c r="C21" s="253">
        <v>66.287999999999997</v>
      </c>
      <c r="D21" s="253">
        <v>4.9029999999999996</v>
      </c>
      <c r="E21" s="253">
        <v>2.2080000000000002</v>
      </c>
      <c r="F21" s="253">
        <v>2.8620000000000001</v>
      </c>
      <c r="G21" s="253">
        <v>8.4390000000000001</v>
      </c>
      <c r="H21" s="253">
        <v>0</v>
      </c>
      <c r="I21" s="253">
        <v>4.1429999999999998</v>
      </c>
      <c r="J21" s="254">
        <v>0.14799999999999999</v>
      </c>
      <c r="K21" s="255">
        <f>SUM(C21:J21)</f>
        <v>88.990999999999985</v>
      </c>
    </row>
    <row r="22" spans="2:11" ht="18.600000000000001" customHeight="1">
      <c r="B22" s="252" t="s">
        <v>340</v>
      </c>
      <c r="C22" s="253">
        <v>22.064</v>
      </c>
      <c r="D22" s="253">
        <v>11.117000000000001</v>
      </c>
      <c r="E22" s="253">
        <v>1.6</v>
      </c>
      <c r="F22" s="253">
        <v>7.843</v>
      </c>
      <c r="G22" s="253">
        <v>10.673</v>
      </c>
      <c r="H22" s="253">
        <v>0</v>
      </c>
      <c r="I22" s="253">
        <v>4.2359999999999998</v>
      </c>
      <c r="J22" s="254">
        <v>3.9E-2</v>
      </c>
      <c r="K22" s="255">
        <f>SUM(C22:J22)</f>
        <v>57.571999999999996</v>
      </c>
    </row>
    <row r="23" spans="2:11" ht="18.600000000000001" customHeight="1">
      <c r="B23" s="232" t="s">
        <v>341</v>
      </c>
      <c r="C23" s="255">
        <f>+SUM(C8:C22)</f>
        <v>4635.7670000000162</v>
      </c>
      <c r="D23" s="255">
        <f>SUM(D8:D22)</f>
        <v>479.49300000000045</v>
      </c>
      <c r="E23" s="255">
        <f>+SUM(E8:E22)</f>
        <v>331.154</v>
      </c>
      <c r="F23" s="255">
        <f>SUM(F8:F22)</f>
        <v>324.96199999999999</v>
      </c>
      <c r="G23" s="255">
        <f>SUM(G8:G22)</f>
        <v>186.63300000000001</v>
      </c>
      <c r="H23" s="255">
        <f>SUM(H8:H22)</f>
        <v>152.32499999999999</v>
      </c>
      <c r="I23" s="255">
        <f>+SUM(I8:I22)</f>
        <v>42.424999999999997</v>
      </c>
      <c r="J23" s="255">
        <f>SUM(J8:J22)</f>
        <v>6.4019999999999984</v>
      </c>
      <c r="K23" s="255">
        <f>+SUM(K8:K22)</f>
        <v>6159.1610000000173</v>
      </c>
    </row>
    <row r="25" spans="2:11">
      <c r="B25" s="37" t="s">
        <v>342</v>
      </c>
      <c r="C25" s="45"/>
      <c r="D25" s="45"/>
    </row>
    <row r="27" spans="2:11">
      <c r="B27" s="45" t="s">
        <v>64</v>
      </c>
    </row>
  </sheetData>
  <hyperlinks>
    <hyperlink ref="B27" location="Information!A1" display="Return to information tab" xr:uid="{AB8BD1A4-2DE5-4009-84EA-95B27194F8F4}"/>
  </hyperlinks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46F4-02BC-4411-9CE5-55802AA1CB8D}">
  <sheetPr>
    <tabColor rgb="FF9E712A"/>
    <pageSetUpPr autoPageBreaks="0"/>
  </sheetPr>
  <dimension ref="B5:L25"/>
  <sheetViews>
    <sheetView zoomScaleNormal="100" workbookViewId="0"/>
  </sheetViews>
  <sheetFormatPr defaultColWidth="8.625" defaultRowHeight="14.25"/>
  <cols>
    <col min="1" max="1" width="3" style="35" customWidth="1"/>
    <col min="2" max="2" width="29.75" style="35" customWidth="1"/>
    <col min="3" max="3" width="16.875" style="35" customWidth="1"/>
    <col min="4" max="5" width="12.25" style="35" customWidth="1"/>
    <col min="6" max="6" width="11.375" style="35" customWidth="1"/>
    <col min="7" max="7" width="12.125" style="35" customWidth="1"/>
    <col min="8" max="8" width="11.5" style="35" customWidth="1"/>
    <col min="9" max="9" width="13.375" style="35" customWidth="1"/>
    <col min="10" max="10" width="15.5" style="35" customWidth="1"/>
    <col min="11" max="11" width="11.125" style="35" customWidth="1"/>
    <col min="12" max="12" width="12.625" style="35" customWidth="1"/>
    <col min="13" max="13" width="11.125" style="35" customWidth="1"/>
    <col min="14" max="16384" width="8.625" style="35"/>
  </cols>
  <sheetData>
    <row r="5" spans="2:12" ht="15">
      <c r="B5" s="7" t="s">
        <v>28</v>
      </c>
      <c r="C5" s="7"/>
      <c r="G5" s="76"/>
    </row>
    <row r="7" spans="2:12" ht="29.25" customHeight="1">
      <c r="B7" s="232" t="s">
        <v>325</v>
      </c>
      <c r="C7" s="121" t="s">
        <v>71</v>
      </c>
      <c r="D7" s="121" t="s">
        <v>72</v>
      </c>
      <c r="E7" s="121" t="s">
        <v>73</v>
      </c>
      <c r="F7" s="121" t="s">
        <v>74</v>
      </c>
      <c r="G7" s="121" t="s">
        <v>219</v>
      </c>
      <c r="H7" s="121" t="s">
        <v>217</v>
      </c>
      <c r="I7" s="121" t="s">
        <v>343</v>
      </c>
      <c r="J7" s="121" t="s">
        <v>216</v>
      </c>
      <c r="K7" s="121" t="s">
        <v>218</v>
      </c>
      <c r="L7" s="121" t="s">
        <v>344</v>
      </c>
    </row>
    <row r="8" spans="2:12" ht="18.600000000000001" customHeight="1">
      <c r="B8" s="252" t="s">
        <v>332</v>
      </c>
      <c r="C8" s="257">
        <v>2335</v>
      </c>
      <c r="D8" s="257">
        <v>436</v>
      </c>
      <c r="E8" s="257">
        <v>113</v>
      </c>
      <c r="F8" s="257">
        <v>72</v>
      </c>
      <c r="G8" s="258">
        <v>68</v>
      </c>
      <c r="H8" s="257">
        <v>16</v>
      </c>
      <c r="I8" s="257">
        <v>21</v>
      </c>
      <c r="J8" s="257">
        <v>7</v>
      </c>
      <c r="K8" s="259"/>
      <c r="L8" s="259">
        <f>+SUM(C8:K8)</f>
        <v>3068</v>
      </c>
    </row>
    <row r="9" spans="2:12" ht="18.600000000000001" customHeight="1">
      <c r="B9" s="252" t="s">
        <v>327</v>
      </c>
      <c r="C9" s="257">
        <v>1787</v>
      </c>
      <c r="D9" s="257">
        <v>421</v>
      </c>
      <c r="E9" s="257">
        <v>49</v>
      </c>
      <c r="F9" s="257">
        <v>146</v>
      </c>
      <c r="G9" s="258">
        <v>30</v>
      </c>
      <c r="H9" s="257">
        <v>20</v>
      </c>
      <c r="I9" s="257">
        <v>12</v>
      </c>
      <c r="J9" s="257">
        <v>23</v>
      </c>
      <c r="K9" s="259"/>
      <c r="L9" s="259">
        <f t="shared" ref="L9:L16" si="0">SUM(C9:K9)</f>
        <v>2488</v>
      </c>
    </row>
    <row r="10" spans="2:12" ht="18.600000000000001" customHeight="1">
      <c r="B10" s="252" t="s">
        <v>329</v>
      </c>
      <c r="C10" s="257">
        <v>1811</v>
      </c>
      <c r="D10" s="257">
        <v>333</v>
      </c>
      <c r="E10" s="257">
        <v>103</v>
      </c>
      <c r="F10" s="257">
        <v>66</v>
      </c>
      <c r="G10" s="257">
        <v>34</v>
      </c>
      <c r="H10" s="257">
        <v>17</v>
      </c>
      <c r="I10" s="257">
        <v>17</v>
      </c>
      <c r="J10" s="257">
        <v>7</v>
      </c>
      <c r="K10" s="257">
        <v>2</v>
      </c>
      <c r="L10" s="259">
        <f t="shared" si="0"/>
        <v>2390</v>
      </c>
    </row>
    <row r="11" spans="2:12" ht="18.600000000000001" customHeight="1">
      <c r="B11" s="252" t="s">
        <v>213</v>
      </c>
      <c r="C11" s="257">
        <v>1785</v>
      </c>
      <c r="D11" s="257">
        <v>152</v>
      </c>
      <c r="E11" s="257">
        <v>59</v>
      </c>
      <c r="F11" s="257">
        <v>70</v>
      </c>
      <c r="G11" s="258">
        <v>34</v>
      </c>
      <c r="H11" s="257">
        <v>10</v>
      </c>
      <c r="I11" s="257">
        <v>1</v>
      </c>
      <c r="J11" s="257">
        <v>18</v>
      </c>
      <c r="K11" s="259"/>
      <c r="L11" s="259">
        <f t="shared" si="0"/>
        <v>2129</v>
      </c>
    </row>
    <row r="12" spans="2:12" ht="18.600000000000001" customHeight="1">
      <c r="B12" s="252" t="s">
        <v>331</v>
      </c>
      <c r="C12" s="257">
        <v>1614</v>
      </c>
      <c r="D12" s="257">
        <v>258</v>
      </c>
      <c r="E12" s="257">
        <v>91</v>
      </c>
      <c r="F12" s="257">
        <v>90</v>
      </c>
      <c r="G12" s="257">
        <v>27</v>
      </c>
      <c r="H12" s="257">
        <v>12</v>
      </c>
      <c r="I12" s="257">
        <v>5</v>
      </c>
      <c r="J12" s="257">
        <v>9</v>
      </c>
      <c r="K12" s="257">
        <v>1</v>
      </c>
      <c r="L12" s="259">
        <f t="shared" si="0"/>
        <v>2107</v>
      </c>
    </row>
    <row r="13" spans="2:12" ht="18.600000000000001" customHeight="1">
      <c r="B13" s="252" t="s">
        <v>328</v>
      </c>
      <c r="C13" s="257">
        <v>1590</v>
      </c>
      <c r="D13" s="257">
        <v>187</v>
      </c>
      <c r="E13" s="257">
        <v>67</v>
      </c>
      <c r="F13" s="257">
        <v>93</v>
      </c>
      <c r="G13" s="258">
        <v>13</v>
      </c>
      <c r="H13" s="257">
        <v>8</v>
      </c>
      <c r="I13" s="257">
        <v>13</v>
      </c>
      <c r="J13" s="257">
        <v>2</v>
      </c>
      <c r="K13" s="259"/>
      <c r="L13" s="259">
        <f t="shared" si="0"/>
        <v>1973</v>
      </c>
    </row>
    <row r="14" spans="2:12" ht="18.600000000000001" customHeight="1">
      <c r="B14" s="252" t="s">
        <v>330</v>
      </c>
      <c r="C14" s="257">
        <v>1177</v>
      </c>
      <c r="D14" s="257">
        <v>254</v>
      </c>
      <c r="E14" s="257">
        <v>65</v>
      </c>
      <c r="F14" s="257">
        <v>62</v>
      </c>
      <c r="G14" s="258">
        <v>26</v>
      </c>
      <c r="H14" s="257">
        <v>22</v>
      </c>
      <c r="I14" s="257">
        <v>15</v>
      </c>
      <c r="J14" s="257">
        <v>5</v>
      </c>
      <c r="K14" s="259"/>
      <c r="L14" s="259">
        <f t="shared" si="0"/>
        <v>1626</v>
      </c>
    </row>
    <row r="15" spans="2:12" ht="18.600000000000001" customHeight="1">
      <c r="B15" s="252" t="s">
        <v>345</v>
      </c>
      <c r="C15" s="257">
        <v>1051</v>
      </c>
      <c r="D15" s="257">
        <v>323</v>
      </c>
      <c r="E15" s="257">
        <v>78</v>
      </c>
      <c r="F15" s="257">
        <v>29</v>
      </c>
      <c r="G15" s="258">
        <v>41</v>
      </c>
      <c r="H15" s="257">
        <v>45</v>
      </c>
      <c r="I15" s="257">
        <v>45</v>
      </c>
      <c r="J15" s="257">
        <v>9</v>
      </c>
      <c r="K15" s="259"/>
      <c r="L15" s="259">
        <f t="shared" si="0"/>
        <v>1621</v>
      </c>
    </row>
    <row r="16" spans="2:12" ht="18.600000000000001" customHeight="1">
      <c r="B16" s="252" t="s">
        <v>334</v>
      </c>
      <c r="C16" s="257">
        <v>1292</v>
      </c>
      <c r="D16" s="257">
        <v>74</v>
      </c>
      <c r="E16" s="257">
        <v>18</v>
      </c>
      <c r="F16" s="257">
        <v>45</v>
      </c>
      <c r="G16" s="258">
        <v>6</v>
      </c>
      <c r="H16" s="257">
        <v>21</v>
      </c>
      <c r="I16" s="257">
        <v>5</v>
      </c>
      <c r="J16" s="257">
        <v>6</v>
      </c>
      <c r="K16" s="259"/>
      <c r="L16" s="259">
        <f t="shared" si="0"/>
        <v>1467</v>
      </c>
    </row>
    <row r="17" spans="2:12" ht="18.600000000000001" customHeight="1">
      <c r="B17" s="252" t="s">
        <v>336</v>
      </c>
      <c r="C17" s="257">
        <v>808</v>
      </c>
      <c r="D17" s="257">
        <v>75</v>
      </c>
      <c r="E17" s="257">
        <v>27</v>
      </c>
      <c r="F17" s="257">
        <v>41</v>
      </c>
      <c r="G17" s="257">
        <v>11</v>
      </c>
      <c r="H17" s="257">
        <v>11</v>
      </c>
      <c r="I17" s="257">
        <v>9</v>
      </c>
      <c r="J17" s="257">
        <v>1</v>
      </c>
      <c r="K17" s="257">
        <v>1</v>
      </c>
      <c r="L17" s="259">
        <f t="shared" ref="L17:L22" si="1">SUM(C17:K17)</f>
        <v>984</v>
      </c>
    </row>
    <row r="18" spans="2:12" ht="18.600000000000001" customHeight="1">
      <c r="B18" s="252" t="s">
        <v>337</v>
      </c>
      <c r="C18" s="257">
        <v>717</v>
      </c>
      <c r="D18" s="257">
        <v>37</v>
      </c>
      <c r="E18" s="257">
        <v>55</v>
      </c>
      <c r="F18" s="257">
        <v>26</v>
      </c>
      <c r="G18" s="257">
        <v>20</v>
      </c>
      <c r="H18" s="257">
        <v>4</v>
      </c>
      <c r="I18" s="257">
        <v>14</v>
      </c>
      <c r="J18" s="257">
        <v>2</v>
      </c>
      <c r="K18" s="259"/>
      <c r="L18" s="259">
        <f t="shared" si="1"/>
        <v>875</v>
      </c>
    </row>
    <row r="19" spans="2:12" ht="18.600000000000001" customHeight="1">
      <c r="B19" s="252" t="s">
        <v>335</v>
      </c>
      <c r="C19" s="257">
        <v>667</v>
      </c>
      <c r="D19" s="257">
        <v>90</v>
      </c>
      <c r="E19" s="257">
        <v>50</v>
      </c>
      <c r="F19" s="257">
        <v>15</v>
      </c>
      <c r="G19" s="258">
        <v>11</v>
      </c>
      <c r="H19" s="257">
        <v>2</v>
      </c>
      <c r="I19" s="257">
        <v>7</v>
      </c>
      <c r="J19" s="257">
        <v>2</v>
      </c>
      <c r="K19" s="257">
        <v>2</v>
      </c>
      <c r="L19" s="259">
        <f t="shared" si="1"/>
        <v>846</v>
      </c>
    </row>
    <row r="20" spans="2:12" ht="18.600000000000001" customHeight="1">
      <c r="B20" s="252" t="s">
        <v>338</v>
      </c>
      <c r="C20" s="257">
        <v>521</v>
      </c>
      <c r="D20" s="257">
        <v>23</v>
      </c>
      <c r="E20" s="257">
        <v>6</v>
      </c>
      <c r="F20" s="258">
        <v>18</v>
      </c>
      <c r="G20" s="258">
        <v>5</v>
      </c>
      <c r="H20" s="257">
        <v>1</v>
      </c>
      <c r="I20" s="257">
        <v>3</v>
      </c>
      <c r="J20" s="257"/>
      <c r="K20" s="259"/>
      <c r="L20" s="259">
        <f t="shared" si="1"/>
        <v>577</v>
      </c>
    </row>
    <row r="21" spans="2:12" ht="18.600000000000001" customHeight="1">
      <c r="B21" s="252" t="s">
        <v>339</v>
      </c>
      <c r="C21" s="257">
        <v>242</v>
      </c>
      <c r="D21" s="257">
        <v>83</v>
      </c>
      <c r="E21" s="257">
        <v>20</v>
      </c>
      <c r="F21" s="257">
        <v>10</v>
      </c>
      <c r="G21" s="258">
        <v>5</v>
      </c>
      <c r="H21" s="257">
        <v>4</v>
      </c>
      <c r="I21" s="257">
        <v>2</v>
      </c>
      <c r="J21" s="257">
        <v>1</v>
      </c>
      <c r="K21" s="259"/>
      <c r="L21" s="259">
        <f t="shared" si="1"/>
        <v>367</v>
      </c>
    </row>
    <row r="22" spans="2:12" ht="18.600000000000001" customHeight="1">
      <c r="B22" s="252" t="s">
        <v>340</v>
      </c>
      <c r="C22" s="257">
        <v>75</v>
      </c>
      <c r="D22" s="257">
        <v>64</v>
      </c>
      <c r="E22" s="257">
        <v>23</v>
      </c>
      <c r="F22" s="257">
        <v>1</v>
      </c>
      <c r="G22" s="258">
        <v>4</v>
      </c>
      <c r="H22" s="257">
        <v>13</v>
      </c>
      <c r="I22" s="257">
        <v>4</v>
      </c>
      <c r="J22" s="257">
        <v>1</v>
      </c>
      <c r="K22" s="259"/>
      <c r="L22" s="259">
        <f t="shared" si="1"/>
        <v>185</v>
      </c>
    </row>
    <row r="23" spans="2:12" ht="18.600000000000001" customHeight="1">
      <c r="B23" s="232" t="s">
        <v>341</v>
      </c>
      <c r="C23" s="259">
        <f>+SUM(C8:C22)</f>
        <v>17472</v>
      </c>
      <c r="D23" s="259">
        <f>+SUM(D8:D22)</f>
        <v>2810</v>
      </c>
      <c r="E23" s="259">
        <f t="shared" ref="E23:J23" si="2">SUM(E8:E22)</f>
        <v>824</v>
      </c>
      <c r="F23" s="259">
        <f t="shared" si="2"/>
        <v>784</v>
      </c>
      <c r="G23" s="259">
        <f t="shared" si="2"/>
        <v>335</v>
      </c>
      <c r="H23" s="259">
        <f t="shared" si="2"/>
        <v>206</v>
      </c>
      <c r="I23" s="259">
        <f t="shared" si="2"/>
        <v>173</v>
      </c>
      <c r="J23" s="259">
        <f t="shared" si="2"/>
        <v>93</v>
      </c>
      <c r="K23" s="259">
        <f>+SUM(K8:K22)</f>
        <v>6</v>
      </c>
      <c r="L23" s="259">
        <f>+SUM(L8:L22)</f>
        <v>22703</v>
      </c>
    </row>
    <row r="25" spans="2:12">
      <c r="B25" s="45" t="s">
        <v>64</v>
      </c>
      <c r="C25" s="45"/>
    </row>
  </sheetData>
  <hyperlinks>
    <hyperlink ref="B25" location="Information!A1" display="Return to information tab" xr:uid="{ABF5F953-208C-4CC1-8EE0-6C98D02B56FD}"/>
  </hyperlinks>
  <pageMargins left="0.7" right="0.7" top="0.75" bottom="0.75" header="0.3" footer="0.3"/>
  <pageSetup paperSize="9" orientation="portrait" horizontalDpi="1200" verticalDpi="1200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B4A8-440F-4688-8EE3-7EAAA1625695}">
  <sheetPr>
    <tabColor rgb="FFCC3399"/>
    <pageSetUpPr autoPageBreaks="0"/>
  </sheetPr>
  <dimension ref="B5:E26"/>
  <sheetViews>
    <sheetView workbookViewId="0"/>
  </sheetViews>
  <sheetFormatPr defaultColWidth="9.125" defaultRowHeight="14.25"/>
  <cols>
    <col min="1" max="1" width="2.125" style="35" customWidth="1"/>
    <col min="2" max="2" width="27.125" style="35" customWidth="1"/>
    <col min="3" max="3" width="36.625" style="35" customWidth="1"/>
    <col min="4" max="16384" width="9.125" style="35"/>
  </cols>
  <sheetData>
    <row r="5" spans="2:5" ht="15">
      <c r="B5" s="47" t="s">
        <v>32</v>
      </c>
    </row>
    <row r="7" spans="2:5">
      <c r="B7" s="176" t="s">
        <v>33</v>
      </c>
    </row>
    <row r="10" spans="2:5" ht="18.600000000000001" customHeight="1">
      <c r="B10" s="177" t="s">
        <v>34</v>
      </c>
      <c r="C10" s="177" t="s">
        <v>35</v>
      </c>
    </row>
    <row r="11" spans="2:5" ht="18.600000000000001" customHeight="1">
      <c r="B11" s="178" t="s">
        <v>36</v>
      </c>
      <c r="C11" s="179" t="s">
        <v>37</v>
      </c>
      <c r="E11" s="76"/>
    </row>
    <row r="12" spans="2:5" ht="18.600000000000001" customHeight="1">
      <c r="B12" s="178" t="s">
        <v>38</v>
      </c>
      <c r="C12" s="179" t="s">
        <v>39</v>
      </c>
    </row>
    <row r="13" spans="2:5" ht="18.600000000000001" customHeight="1">
      <c r="B13" s="178" t="s">
        <v>40</v>
      </c>
      <c r="C13" s="179" t="s">
        <v>41</v>
      </c>
    </row>
    <row r="14" spans="2:5" ht="18.600000000000001" customHeight="1">
      <c r="B14" s="178" t="s">
        <v>42</v>
      </c>
      <c r="C14" s="179" t="s">
        <v>43</v>
      </c>
    </row>
    <row r="15" spans="2:5" ht="18.600000000000001" customHeight="1">
      <c r="B15" s="178" t="s">
        <v>44</v>
      </c>
      <c r="C15" s="179" t="s">
        <v>45</v>
      </c>
    </row>
    <row r="16" spans="2:5" ht="18.600000000000001" customHeight="1">
      <c r="B16" s="178" t="s">
        <v>46</v>
      </c>
      <c r="C16" s="179" t="s">
        <v>47</v>
      </c>
    </row>
    <row r="17" spans="2:3" ht="18.600000000000001" customHeight="1">
      <c r="B17" s="178" t="s">
        <v>48</v>
      </c>
      <c r="C17" s="179" t="s">
        <v>49</v>
      </c>
    </row>
    <row r="18" spans="2:3" ht="18.600000000000001" customHeight="1">
      <c r="B18" s="178" t="s">
        <v>50</v>
      </c>
      <c r="C18" s="179" t="s">
        <v>51</v>
      </c>
    </row>
    <row r="19" spans="2:3" ht="18.600000000000001" customHeight="1">
      <c r="B19" s="178" t="s">
        <v>52</v>
      </c>
      <c r="C19" s="179" t="s">
        <v>53</v>
      </c>
    </row>
    <row r="20" spans="2:3" ht="18.600000000000001" customHeight="1">
      <c r="B20" s="178" t="s">
        <v>54</v>
      </c>
      <c r="C20" s="179" t="s">
        <v>55</v>
      </c>
    </row>
    <row r="21" spans="2:3" ht="18.600000000000001" customHeight="1">
      <c r="B21" s="178" t="s">
        <v>56</v>
      </c>
      <c r="C21" s="179" t="s">
        <v>57</v>
      </c>
    </row>
    <row r="22" spans="2:3" ht="18.600000000000001" customHeight="1">
      <c r="B22" s="178" t="s">
        <v>58</v>
      </c>
      <c r="C22" s="179" t="s">
        <v>59</v>
      </c>
    </row>
    <row r="23" spans="2:3" ht="18.600000000000001" customHeight="1">
      <c r="B23" s="178" t="s">
        <v>60</v>
      </c>
      <c r="C23" s="179" t="s">
        <v>61</v>
      </c>
    </row>
    <row r="24" spans="2:3" ht="18.600000000000001" customHeight="1">
      <c r="B24" s="178" t="s">
        <v>62</v>
      </c>
      <c r="C24" s="179" t="s">
        <v>63</v>
      </c>
    </row>
    <row r="26" spans="2:3">
      <c r="B26" s="45" t="s">
        <v>64</v>
      </c>
    </row>
  </sheetData>
  <hyperlinks>
    <hyperlink ref="B26" location="Information!A1" display="Return to information tab" xr:uid="{911049B8-D593-4BA1-AC49-8FEB66FAF418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14EE-7DB4-4436-8753-C6D0E8E92C73}">
  <sheetPr>
    <tabColor rgb="FFE2C700"/>
    <pageSetUpPr autoPageBreaks="0"/>
  </sheetPr>
  <dimension ref="B5:G47"/>
  <sheetViews>
    <sheetView showGridLines="0" zoomScaleNormal="100" workbookViewId="0"/>
  </sheetViews>
  <sheetFormatPr defaultRowHeight="14.25"/>
  <cols>
    <col min="1" max="1" width="2.25" customWidth="1"/>
    <col min="2" max="2" width="28.625" customWidth="1"/>
    <col min="3" max="3" width="20.75" customWidth="1"/>
    <col min="4" max="4" width="18.125" customWidth="1"/>
    <col min="6" max="6" width="24.75" customWidth="1"/>
    <col min="7" max="7" width="17.5" customWidth="1"/>
    <col min="8" max="8" width="15.5" customWidth="1"/>
    <col min="9" max="9" width="14.25" bestFit="1" customWidth="1"/>
    <col min="10" max="10" width="9.375" bestFit="1" customWidth="1"/>
  </cols>
  <sheetData>
    <row r="5" spans="2:6" ht="21" customHeight="1">
      <c r="B5" s="7" t="s">
        <v>8</v>
      </c>
    </row>
    <row r="6" spans="2:6" ht="15" customHeight="1">
      <c r="B6" s="7"/>
    </row>
    <row r="7" spans="2:6">
      <c r="B7" s="57" t="s">
        <v>65</v>
      </c>
    </row>
    <row r="8" spans="2:6">
      <c r="B8" s="57" t="s">
        <v>66</v>
      </c>
    </row>
    <row r="9" spans="2:6">
      <c r="B9" s="57" t="s">
        <v>67</v>
      </c>
    </row>
    <row r="10" spans="2:6">
      <c r="B10" s="180"/>
    </row>
    <row r="11" spans="2:6">
      <c r="B11" s="181"/>
    </row>
    <row r="12" spans="2:6">
      <c r="F12" s="24"/>
    </row>
    <row r="14" spans="2:6">
      <c r="F14" s="24"/>
    </row>
    <row r="15" spans="2:6">
      <c r="F15" s="24"/>
    </row>
    <row r="16" spans="2:6">
      <c r="F16" s="24"/>
    </row>
    <row r="23" spans="3:7" ht="15">
      <c r="G23" s="3"/>
    </row>
    <row r="27" spans="3:7">
      <c r="E27" s="25"/>
    </row>
    <row r="32" spans="3:7">
      <c r="C32" s="24"/>
    </row>
    <row r="33" spans="2:7">
      <c r="C33" s="24"/>
    </row>
    <row r="34" spans="2:7" ht="29.1" customHeight="1">
      <c r="B34" s="182" t="s">
        <v>68</v>
      </c>
      <c r="C34" s="183" t="s">
        <v>69</v>
      </c>
      <c r="D34" s="183" t="s">
        <v>70</v>
      </c>
    </row>
    <row r="35" spans="2:7" ht="18.600000000000001" customHeight="1">
      <c r="B35" s="184" t="s">
        <v>71</v>
      </c>
      <c r="C35" s="185">
        <v>17472</v>
      </c>
      <c r="D35" s="186">
        <f>C35/$C$45</f>
        <v>0.76958992203673526</v>
      </c>
      <c r="E35" s="50"/>
    </row>
    <row r="36" spans="2:7" ht="18.600000000000001" customHeight="1">
      <c r="B36" s="184" t="s">
        <v>72</v>
      </c>
      <c r="C36" s="185">
        <v>2810</v>
      </c>
      <c r="D36" s="186">
        <f>C36/$C$45</f>
        <v>0.12377218869752896</v>
      </c>
      <c r="E36" s="50"/>
    </row>
    <row r="37" spans="2:7" ht="18.600000000000001" customHeight="1">
      <c r="B37" s="184" t="s">
        <v>73</v>
      </c>
      <c r="C37" s="185">
        <v>824</v>
      </c>
      <c r="D37" s="186">
        <f>C37/$C$45</f>
        <v>3.6294762806677532E-2</v>
      </c>
      <c r="E37" s="50"/>
    </row>
    <row r="38" spans="2:7" ht="18.600000000000001" customHeight="1">
      <c r="B38" s="184" t="s">
        <v>74</v>
      </c>
      <c r="C38" s="185">
        <v>784</v>
      </c>
      <c r="D38" s="186">
        <f>C38/$C$45</f>
        <v>3.4532881117032989E-2</v>
      </c>
      <c r="E38" s="50"/>
    </row>
    <row r="39" spans="2:7" ht="18.600000000000001" customHeight="1">
      <c r="B39" s="48" t="s">
        <v>75</v>
      </c>
      <c r="C39" s="185">
        <v>813</v>
      </c>
      <c r="D39" s="186">
        <f>C39/C45</f>
        <v>3.5810245342025281E-2</v>
      </c>
      <c r="E39" s="78"/>
    </row>
    <row r="40" spans="2:7" ht="18.600000000000001" customHeight="1">
      <c r="B40" s="161" t="s">
        <v>76</v>
      </c>
      <c r="C40" s="185">
        <v>335</v>
      </c>
      <c r="D40" s="186">
        <f>C40/$C$45</f>
        <v>1.4755759150773026E-2</v>
      </c>
    </row>
    <row r="41" spans="2:7" ht="18.600000000000001" customHeight="1">
      <c r="B41" s="187" t="s">
        <v>77</v>
      </c>
      <c r="C41" s="185">
        <v>206</v>
      </c>
      <c r="D41" s="186">
        <f>C41/$C$45</f>
        <v>9.0736907016693829E-3</v>
      </c>
      <c r="E41" s="50"/>
    </row>
    <row r="42" spans="2:7" ht="18.600000000000001" customHeight="1">
      <c r="B42" s="161" t="s">
        <v>78</v>
      </c>
      <c r="C42" s="185">
        <v>173</v>
      </c>
      <c r="D42" s="186">
        <f>C42/$C$45</f>
        <v>7.6201383077126369E-3</v>
      </c>
      <c r="E42" s="50"/>
    </row>
    <row r="43" spans="2:7" ht="18.600000000000001" customHeight="1">
      <c r="B43" s="161" t="s">
        <v>79</v>
      </c>
      <c r="C43" s="185">
        <v>93</v>
      </c>
      <c r="D43" s="186">
        <f>C43/$C$45</f>
        <v>4.0963749284235566E-3</v>
      </c>
      <c r="E43" s="50"/>
    </row>
    <row r="44" spans="2:7" ht="18.600000000000001" customHeight="1">
      <c r="B44" s="161" t="s">
        <v>80</v>
      </c>
      <c r="C44" s="185">
        <v>6</v>
      </c>
      <c r="D44" s="186">
        <f>C44/$C$45</f>
        <v>2.6428225344668103E-4</v>
      </c>
      <c r="G44" s="51"/>
    </row>
    <row r="45" spans="2:7" ht="18.75" customHeight="1">
      <c r="B45" s="188" t="s">
        <v>81</v>
      </c>
      <c r="C45" s="189">
        <f>SUM(C35:C39)</f>
        <v>22703</v>
      </c>
      <c r="D45" s="190">
        <f>SUM(D35:D39)</f>
        <v>1</v>
      </c>
    </row>
    <row r="46" spans="2:7">
      <c r="B46" s="22"/>
    </row>
    <row r="47" spans="2:7">
      <c r="B47" s="22" t="s">
        <v>64</v>
      </c>
    </row>
  </sheetData>
  <hyperlinks>
    <hyperlink ref="B47" location="Information!A1" display="Return to information tab" xr:uid="{A8C8C2A3-2937-4FE2-8639-C95F2D832EBF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37EF-C4D5-47C1-A97E-06B888037E37}">
  <sheetPr>
    <tabColor rgb="FFE2C700"/>
    <pageSetUpPr autoPageBreaks="0"/>
  </sheetPr>
  <dimension ref="B5:F46"/>
  <sheetViews>
    <sheetView showGridLines="0" zoomScaleNormal="100" workbookViewId="0"/>
  </sheetViews>
  <sheetFormatPr defaultColWidth="8.625" defaultRowHeight="14.25"/>
  <cols>
    <col min="1" max="1" width="2.25" customWidth="1"/>
    <col min="2" max="2" width="43.875" customWidth="1"/>
    <col min="3" max="3" width="20.125" customWidth="1"/>
    <col min="4" max="4" width="14.375" customWidth="1"/>
    <col min="5" max="5" width="9.5" customWidth="1"/>
    <col min="6" max="6" width="8.625" hidden="1" customWidth="1"/>
    <col min="7" max="7" width="37.375" customWidth="1"/>
    <col min="8" max="8" width="16.75" customWidth="1"/>
    <col min="9" max="9" width="14.875" customWidth="1"/>
  </cols>
  <sheetData>
    <row r="5" spans="2:2" ht="15">
      <c r="B5" s="7" t="s">
        <v>82</v>
      </c>
    </row>
    <row r="6" spans="2:2" ht="15">
      <c r="B6" s="7"/>
    </row>
    <row r="7" spans="2:2">
      <c r="B7" s="57" t="s">
        <v>83</v>
      </c>
    </row>
    <row r="8" spans="2:2">
      <c r="B8" s="57" t="s">
        <v>84</v>
      </c>
    </row>
    <row r="9" spans="2:2">
      <c r="B9" s="57" t="s">
        <v>85</v>
      </c>
    </row>
    <row r="10" spans="2:2">
      <c r="B10" s="57" t="s">
        <v>86</v>
      </c>
    </row>
    <row r="11" spans="2:2">
      <c r="B11" s="57"/>
    </row>
    <row r="20" spans="2:5">
      <c r="C20" s="11"/>
      <c r="D20" s="20"/>
    </row>
    <row r="32" spans="2:5" ht="25.5">
      <c r="B32" s="182" t="s">
        <v>87</v>
      </c>
      <c r="C32" s="183" t="s">
        <v>88</v>
      </c>
      <c r="D32" s="183" t="s">
        <v>89</v>
      </c>
      <c r="E32" s="24"/>
    </row>
    <row r="33" spans="2:5" ht="18.600000000000001" customHeight="1">
      <c r="B33" s="184" t="s">
        <v>90</v>
      </c>
      <c r="C33" s="191">
        <v>13844</v>
      </c>
      <c r="D33" s="192">
        <f>C33/C42</f>
        <v>0.60978725278597545</v>
      </c>
    </row>
    <row r="34" spans="2:5" ht="18.600000000000001" customHeight="1">
      <c r="B34" s="184" t="s">
        <v>91</v>
      </c>
      <c r="C34" s="191">
        <v>4308</v>
      </c>
      <c r="D34" s="192">
        <f>C34/C42</f>
        <v>0.18975465797471699</v>
      </c>
    </row>
    <row r="35" spans="2:5" ht="18.600000000000001" customHeight="1">
      <c r="B35" s="184" t="s">
        <v>92</v>
      </c>
      <c r="C35" s="191">
        <v>2221</v>
      </c>
      <c r="D35" s="192">
        <f>C35/C42</f>
        <v>9.7828480817513108E-2</v>
      </c>
    </row>
    <row r="36" spans="2:5" ht="18.600000000000001" customHeight="1">
      <c r="B36" s="184" t="s">
        <v>93</v>
      </c>
      <c r="C36" s="191">
        <v>1355</v>
      </c>
      <c r="D36" s="192">
        <f>C36/C42</f>
        <v>5.9683742236708803E-2</v>
      </c>
    </row>
    <row r="37" spans="2:5" ht="18.600000000000001" customHeight="1">
      <c r="B37" s="184" t="s">
        <v>75</v>
      </c>
      <c r="C37" s="191">
        <v>975</v>
      </c>
      <c r="D37" s="192">
        <f>SUM(D38:D41)</f>
        <v>4.2945866185085675E-2</v>
      </c>
    </row>
    <row r="38" spans="2:5" ht="18.600000000000001" customHeight="1">
      <c r="B38" s="161" t="s">
        <v>94</v>
      </c>
      <c r="C38" s="191">
        <v>585</v>
      </c>
      <c r="D38" s="192">
        <f>C38/C42</f>
        <v>2.5767519711051404E-2</v>
      </c>
    </row>
    <row r="39" spans="2:5" ht="18.600000000000001" customHeight="1">
      <c r="B39" s="161" t="s">
        <v>95</v>
      </c>
      <c r="C39" s="191">
        <v>330</v>
      </c>
      <c r="D39" s="192">
        <f>C39/C42</f>
        <v>1.4535523939567458E-2</v>
      </c>
    </row>
    <row r="40" spans="2:5" ht="18.600000000000001" customHeight="1">
      <c r="B40" s="161" t="s">
        <v>96</v>
      </c>
      <c r="C40" s="191">
        <v>41</v>
      </c>
      <c r="D40" s="192">
        <f>C40/C42</f>
        <v>1.8059287318856539E-3</v>
      </c>
      <c r="E40" s="20"/>
    </row>
    <row r="41" spans="2:5" ht="18.600000000000001" customHeight="1">
      <c r="B41" s="161" t="s">
        <v>97</v>
      </c>
      <c r="C41" s="191">
        <v>19</v>
      </c>
      <c r="D41" s="192">
        <f>C41/C42</f>
        <v>8.3689380258115671E-4</v>
      </c>
      <c r="E41" s="20"/>
    </row>
    <row r="42" spans="2:5" ht="18.600000000000001" customHeight="1">
      <c r="B42" s="182" t="s">
        <v>81</v>
      </c>
      <c r="C42" s="193">
        <f>SUM(C33:C37)</f>
        <v>22703</v>
      </c>
      <c r="D42" s="194">
        <f>SUM(D33:D37)</f>
        <v>1.0000000000000002</v>
      </c>
    </row>
    <row r="43" spans="2:5">
      <c r="D43" s="77"/>
    </row>
    <row r="44" spans="2:5">
      <c r="B44" s="160" t="s">
        <v>98</v>
      </c>
    </row>
    <row r="46" spans="2:5">
      <c r="B46" s="22" t="s">
        <v>64</v>
      </c>
    </row>
  </sheetData>
  <hyperlinks>
    <hyperlink ref="B46" location="Information!A1" display="Return to information tab" xr:uid="{64A22563-8ACB-49A2-884D-CF2451A5AEDE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EF06-A498-49ED-A2E0-B84EE029F1A8}">
  <sheetPr>
    <tabColor rgb="FFE2C700"/>
    <pageSetUpPr autoPageBreaks="0"/>
  </sheetPr>
  <dimension ref="A5:Q53"/>
  <sheetViews>
    <sheetView showGridLines="0" zoomScaleNormal="100" workbookViewId="0"/>
  </sheetViews>
  <sheetFormatPr defaultColWidth="8.625" defaultRowHeight="14.25"/>
  <cols>
    <col min="1" max="1" width="2.375" style="9" customWidth="1"/>
    <col min="2" max="2" width="25.25" style="9" customWidth="1"/>
    <col min="3" max="3" width="21.125" style="9" customWidth="1"/>
    <col min="4" max="4" width="15.75" style="9" customWidth="1"/>
    <col min="5" max="5" width="13.25" style="9" customWidth="1"/>
    <col min="6" max="6" width="22.875" style="9" customWidth="1"/>
    <col min="7" max="7" width="18.75" style="9" customWidth="1"/>
    <col min="8" max="8" width="23.625" style="9" customWidth="1"/>
    <col min="9" max="9" width="19.375" style="9" customWidth="1"/>
    <col min="10" max="10" width="11.25" style="9" customWidth="1"/>
    <col min="11" max="11" width="13.125" style="9" customWidth="1"/>
    <col min="12" max="12" width="12.25" style="9" customWidth="1"/>
    <col min="13" max="13" width="14.5" style="9" customWidth="1"/>
    <col min="14" max="14" width="18.25" style="9" customWidth="1"/>
    <col min="15" max="16" width="16.75" style="9" customWidth="1"/>
    <col min="17" max="16384" width="8.625" style="9"/>
  </cols>
  <sheetData>
    <row r="5" spans="2:16" ht="15">
      <c r="B5" s="7" t="s">
        <v>10</v>
      </c>
      <c r="N5" s="7"/>
    </row>
    <row r="6" spans="2:16" ht="15">
      <c r="B6" s="7"/>
      <c r="N6" s="7"/>
    </row>
    <row r="7" spans="2:16">
      <c r="B7" s="79" t="s">
        <v>99</v>
      </c>
    </row>
    <row r="8" spans="2:16">
      <c r="B8" s="57" t="s">
        <v>100</v>
      </c>
    </row>
    <row r="9" spans="2:16">
      <c r="B9" s="57" t="s">
        <v>101</v>
      </c>
      <c r="J9" s="25"/>
    </row>
    <row r="10" spans="2:16">
      <c r="B10" s="57" t="s">
        <v>102</v>
      </c>
      <c r="I10" s="25"/>
    </row>
    <row r="12" spans="2:16">
      <c r="J12" s="2"/>
      <c r="P12" s="2"/>
    </row>
    <row r="14" spans="2:16">
      <c r="C14" s="24"/>
      <c r="D14" s="24"/>
      <c r="P14" s="24"/>
    </row>
    <row r="23" spans="1:17">
      <c r="B23" s="8"/>
      <c r="O23" s="24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>
      <c r="A30" s="2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K32"/>
      <c r="L32"/>
      <c r="M32"/>
      <c r="N32"/>
      <c r="O32"/>
      <c r="P32"/>
      <c r="Q32"/>
    </row>
    <row r="33" spans="1:16">
      <c r="B33" s="32"/>
      <c r="K33"/>
      <c r="L33"/>
      <c r="M33"/>
      <c r="N33"/>
    </row>
    <row r="34" spans="1:16" ht="18.600000000000001" customHeight="1">
      <c r="B34" s="195" t="s">
        <v>103</v>
      </c>
      <c r="C34" s="196" t="s">
        <v>104</v>
      </c>
      <c r="D34" s="196" t="s">
        <v>89</v>
      </c>
    </row>
    <row r="35" spans="1:16" ht="18.600000000000001" customHeight="1">
      <c r="B35" s="140" t="s">
        <v>105</v>
      </c>
      <c r="C35" s="74">
        <v>10443</v>
      </c>
      <c r="D35" s="197">
        <f>C35/$C$45</f>
        <v>0.45998326212394836</v>
      </c>
      <c r="E35" s="65"/>
    </row>
    <row r="36" spans="1:16" ht="18.600000000000001" customHeight="1">
      <c r="B36" s="140" t="s">
        <v>106</v>
      </c>
      <c r="C36" s="74">
        <v>5556</v>
      </c>
      <c r="D36" s="197">
        <f>C36/$C$45</f>
        <v>0.24472536669162664</v>
      </c>
      <c r="E36" s="65"/>
    </row>
    <row r="37" spans="1:16" ht="18.600000000000001" customHeight="1">
      <c r="B37" s="140" t="s">
        <v>107</v>
      </c>
      <c r="C37" s="74">
        <v>2239</v>
      </c>
      <c r="D37" s="197">
        <f>C37/$C$45</f>
        <v>9.8621327577853149E-2</v>
      </c>
      <c r="E37" s="65"/>
    </row>
    <row r="38" spans="1:16" ht="18.600000000000001" customHeight="1">
      <c r="B38" s="140" t="s">
        <v>108</v>
      </c>
      <c r="C38" s="74">
        <v>1538</v>
      </c>
      <c r="D38" s="197">
        <f>C38/$C$45</f>
        <v>6.7744350966832581E-2</v>
      </c>
      <c r="E38" s="65"/>
    </row>
    <row r="39" spans="1:16" ht="18.600000000000001" customHeight="1">
      <c r="B39" s="140" t="s">
        <v>109</v>
      </c>
      <c r="C39" s="74">
        <v>1430</v>
      </c>
      <c r="D39" s="197">
        <f>C39/$C$45</f>
        <v>6.2987270404792323E-2</v>
      </c>
      <c r="E39" s="65"/>
    </row>
    <row r="40" spans="1:16" ht="18.600000000000001" customHeight="1">
      <c r="A40" s="2"/>
      <c r="B40" s="140" t="s">
        <v>75</v>
      </c>
      <c r="C40" s="74">
        <v>1497</v>
      </c>
      <c r="D40" s="197">
        <f>SUM(D41:D44)</f>
        <v>6.593842223494692E-2</v>
      </c>
      <c r="E40" s="65"/>
      <c r="J40" s="34"/>
    </row>
    <row r="41" spans="1:16" ht="18.600000000000001" customHeight="1">
      <c r="A41" s="2"/>
      <c r="B41" s="156" t="s">
        <v>110</v>
      </c>
      <c r="C41" s="74">
        <v>950</v>
      </c>
      <c r="D41" s="197">
        <f>C41/$C$45</f>
        <v>4.1844690129057831E-2</v>
      </c>
      <c r="E41" s="65"/>
      <c r="J41" s="34"/>
    </row>
    <row r="42" spans="1:16" ht="18.600000000000001" customHeight="1">
      <c r="B42" s="156" t="s">
        <v>111</v>
      </c>
      <c r="C42" s="74">
        <v>328</v>
      </c>
      <c r="D42" s="197">
        <f>C42/$C$45</f>
        <v>1.4447429855085231E-2</v>
      </c>
      <c r="E42" s="65"/>
    </row>
    <row r="43" spans="1:16" ht="18.600000000000001" customHeight="1">
      <c r="B43" s="156" t="s">
        <v>112</v>
      </c>
      <c r="C43" s="74">
        <v>117</v>
      </c>
      <c r="D43" s="197">
        <f>C43/$C$45</f>
        <v>5.1535039422102805E-3</v>
      </c>
      <c r="E43" s="65"/>
    </row>
    <row r="44" spans="1:16" ht="18.600000000000001" customHeight="1">
      <c r="B44" s="156" t="s">
        <v>113</v>
      </c>
      <c r="C44" s="74">
        <v>102</v>
      </c>
      <c r="D44" s="197">
        <f>C44/$C$45</f>
        <v>4.4927983085935779E-3</v>
      </c>
      <c r="E44" s="31"/>
      <c r="I44"/>
      <c r="J44"/>
      <c r="K44"/>
    </row>
    <row r="45" spans="1:16" ht="18.600000000000001" customHeight="1">
      <c r="B45" s="195" t="s">
        <v>81</v>
      </c>
      <c r="C45" s="198">
        <f>SUM(C35:C40)</f>
        <v>22703</v>
      </c>
      <c r="D45" s="199">
        <f>SUM(D35:D40)</f>
        <v>1</v>
      </c>
      <c r="H45"/>
      <c r="I45"/>
      <c r="J45"/>
      <c r="K45"/>
      <c r="L45"/>
      <c r="M45"/>
    </row>
    <row r="46" spans="1:16" ht="12.6" customHeight="1">
      <c r="B46" s="135"/>
      <c r="C46" s="136"/>
      <c r="G46"/>
      <c r="H46"/>
      <c r="I46"/>
      <c r="J46"/>
      <c r="K46"/>
      <c r="L46"/>
    </row>
    <row r="47" spans="1:16">
      <c r="B47" s="22" t="s">
        <v>64</v>
      </c>
      <c r="F47"/>
      <c r="G47"/>
      <c r="H47"/>
      <c r="I47"/>
      <c r="J47"/>
      <c r="K47"/>
      <c r="L47"/>
      <c r="M47"/>
    </row>
    <row r="48" spans="1:16">
      <c r="F48"/>
      <c r="G48"/>
      <c r="H48"/>
      <c r="I48"/>
      <c r="J48"/>
      <c r="K48"/>
      <c r="L48"/>
      <c r="M48"/>
      <c r="N48"/>
      <c r="O48"/>
      <c r="P48"/>
    </row>
    <row r="49" spans="6:16">
      <c r="F49"/>
      <c r="G49"/>
      <c r="H49"/>
      <c r="I49"/>
      <c r="J49"/>
      <c r="K49"/>
      <c r="L49"/>
      <c r="M49"/>
      <c r="N49"/>
      <c r="O49"/>
      <c r="P49"/>
    </row>
    <row r="50" spans="6:16">
      <c r="F50"/>
      <c r="G50"/>
      <c r="H50"/>
      <c r="I50"/>
      <c r="J50"/>
      <c r="K50"/>
      <c r="L50"/>
      <c r="M50"/>
      <c r="N50"/>
      <c r="O50"/>
      <c r="P50"/>
    </row>
    <row r="51" spans="6:16">
      <c r="F51"/>
      <c r="G51"/>
      <c r="H51"/>
      <c r="I51"/>
      <c r="J51"/>
      <c r="K51"/>
      <c r="L51"/>
      <c r="M51"/>
      <c r="N51"/>
      <c r="O51"/>
      <c r="P51"/>
    </row>
    <row r="52" spans="6:16">
      <c r="F52"/>
      <c r="G52"/>
      <c r="H52"/>
      <c r="I52"/>
      <c r="J52"/>
      <c r="K52"/>
      <c r="L52"/>
      <c r="M52"/>
      <c r="N52"/>
      <c r="O52"/>
      <c r="P52"/>
    </row>
    <row r="53" spans="6:16">
      <c r="F53"/>
      <c r="G53"/>
      <c r="H53"/>
      <c r="I53"/>
      <c r="J53"/>
      <c r="K53"/>
      <c r="L53"/>
      <c r="M53"/>
      <c r="N53"/>
      <c r="O53"/>
      <c r="P53"/>
    </row>
  </sheetData>
  <hyperlinks>
    <hyperlink ref="B47" location="Information!A1" display="Return to information tab" xr:uid="{DCA6E0C3-393B-461E-BC63-A11B0825CF3D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34C4-4D1C-4DA8-96A0-DC7BE00DBF9C}">
  <sheetPr>
    <tabColor rgb="FFE2C700"/>
    <pageSetUpPr autoPageBreaks="0"/>
  </sheetPr>
  <dimension ref="B5:H139"/>
  <sheetViews>
    <sheetView showGridLines="0" zoomScaleNormal="100" workbookViewId="0"/>
  </sheetViews>
  <sheetFormatPr defaultColWidth="8.625" defaultRowHeight="14.25"/>
  <cols>
    <col min="1" max="1" width="2.375" customWidth="1"/>
    <col min="2" max="2" width="17.375" customWidth="1"/>
    <col min="3" max="3" width="68.125" customWidth="1"/>
    <col min="4" max="4" width="14.5" customWidth="1"/>
    <col min="5" max="5" width="15.125" customWidth="1"/>
    <col min="6" max="6" width="18.375" customWidth="1"/>
  </cols>
  <sheetData>
    <row r="5" spans="2:8" ht="15">
      <c r="B5" s="7" t="s">
        <v>114</v>
      </c>
    </row>
    <row r="6" spans="2:8" ht="15">
      <c r="B6" s="7"/>
    </row>
    <row r="7" spans="2:8">
      <c r="B7" s="57" t="s">
        <v>115</v>
      </c>
      <c r="C7" s="24"/>
    </row>
    <row r="8" spans="2:8">
      <c r="B8" s="57" t="s">
        <v>116</v>
      </c>
    </row>
    <row r="9" spans="2:8">
      <c r="B9" s="57"/>
    </row>
    <row r="10" spans="2:8">
      <c r="B10" s="57" t="s">
        <v>117</v>
      </c>
    </row>
    <row r="11" spans="2:8">
      <c r="B11" s="22" t="s">
        <v>118</v>
      </c>
    </row>
    <row r="12" spans="2:8">
      <c r="B12" s="22" t="s">
        <v>119</v>
      </c>
    </row>
    <row r="13" spans="2:8">
      <c r="B13" s="22"/>
    </row>
    <row r="15" spans="2:8">
      <c r="H15" s="25"/>
    </row>
    <row r="20" spans="8:8">
      <c r="H20" s="25"/>
    </row>
    <row r="36" spans="8:8">
      <c r="H36" s="25"/>
    </row>
    <row r="37" spans="8:8">
      <c r="H37" s="25"/>
    </row>
    <row r="51" spans="2:5">
      <c r="B51" s="81" t="s">
        <v>120</v>
      </c>
      <c r="C51" s="80"/>
      <c r="D51" s="80"/>
      <c r="E51" s="80"/>
    </row>
    <row r="52" spans="2:5" ht="25.5">
      <c r="B52" s="182" t="s">
        <v>121</v>
      </c>
      <c r="C52" s="182" t="s">
        <v>122</v>
      </c>
      <c r="D52" s="183" t="s">
        <v>123</v>
      </c>
      <c r="E52" s="183" t="s">
        <v>124</v>
      </c>
    </row>
    <row r="53" spans="2:5" ht="25.5">
      <c r="B53" s="125">
        <v>1</v>
      </c>
      <c r="C53" s="200" t="s">
        <v>125</v>
      </c>
      <c r="D53" s="126">
        <v>2226.3049999999998</v>
      </c>
      <c r="E53" s="201">
        <v>6016</v>
      </c>
    </row>
    <row r="54" spans="2:5">
      <c r="B54" s="125">
        <v>55</v>
      </c>
      <c r="C54" s="125" t="s">
        <v>126</v>
      </c>
      <c r="D54" s="126">
        <v>831.28399999999999</v>
      </c>
      <c r="E54" s="201">
        <v>7149</v>
      </c>
    </row>
    <row r="55" spans="2:5" ht="25.5">
      <c r="B55" s="125">
        <v>16</v>
      </c>
      <c r="C55" s="200" t="s">
        <v>127</v>
      </c>
      <c r="D55" s="126">
        <v>569.02</v>
      </c>
      <c r="E55" s="201">
        <v>692</v>
      </c>
    </row>
    <row r="56" spans="2:5">
      <c r="B56" s="125">
        <v>2</v>
      </c>
      <c r="C56" s="125" t="s">
        <v>128</v>
      </c>
      <c r="D56" s="126">
        <v>316.07100000000003</v>
      </c>
      <c r="E56" s="201">
        <v>921</v>
      </c>
    </row>
    <row r="57" spans="2:5">
      <c r="B57" s="125">
        <v>85</v>
      </c>
      <c r="C57" s="125" t="s">
        <v>129</v>
      </c>
      <c r="D57" s="126">
        <v>257.13299999999998</v>
      </c>
      <c r="E57" s="201">
        <v>1003</v>
      </c>
    </row>
    <row r="58" spans="2:5">
      <c r="B58" s="125">
        <v>38</v>
      </c>
      <c r="C58" s="125" t="s">
        <v>130</v>
      </c>
      <c r="D58" s="126">
        <v>199.53899999999999</v>
      </c>
      <c r="E58" s="201">
        <v>274</v>
      </c>
    </row>
    <row r="59" spans="2:5">
      <c r="B59" s="125">
        <v>32</v>
      </c>
      <c r="C59" s="125" t="s">
        <v>131</v>
      </c>
      <c r="D59" s="126">
        <v>183.34800000000001</v>
      </c>
      <c r="E59" s="201">
        <v>277</v>
      </c>
    </row>
    <row r="60" spans="2:5">
      <c r="B60" s="125">
        <v>10</v>
      </c>
      <c r="C60" s="125" t="s">
        <v>132</v>
      </c>
      <c r="D60" s="126">
        <v>168.12700000000001</v>
      </c>
      <c r="E60" s="201">
        <v>265</v>
      </c>
    </row>
    <row r="61" spans="2:5">
      <c r="B61" s="125">
        <v>47</v>
      </c>
      <c r="C61" s="125" t="s">
        <v>133</v>
      </c>
      <c r="D61" s="126">
        <v>125.324</v>
      </c>
      <c r="E61" s="201">
        <v>437</v>
      </c>
    </row>
    <row r="62" spans="2:5">
      <c r="B62" s="125">
        <v>35</v>
      </c>
      <c r="C62" s="125" t="s">
        <v>134</v>
      </c>
      <c r="D62" s="126">
        <v>122.349</v>
      </c>
      <c r="E62" s="201">
        <v>279</v>
      </c>
    </row>
    <row r="63" spans="2:5">
      <c r="B63" s="125" t="s">
        <v>135</v>
      </c>
      <c r="C63" s="125" t="s">
        <v>136</v>
      </c>
      <c r="D63" s="126">
        <f>SUM(D64:D135)</f>
        <v>1160.6709999999994</v>
      </c>
      <c r="E63" s="201">
        <f>SUM(E64:E135)</f>
        <v>5390</v>
      </c>
    </row>
    <row r="64" spans="2:5">
      <c r="B64" s="202">
        <v>20</v>
      </c>
      <c r="C64" s="203" t="s">
        <v>137</v>
      </c>
      <c r="D64" s="82">
        <v>103.905</v>
      </c>
      <c r="E64" s="204">
        <v>11</v>
      </c>
    </row>
    <row r="65" spans="2:5">
      <c r="B65" s="202">
        <v>82</v>
      </c>
      <c r="C65" s="203" t="s">
        <v>138</v>
      </c>
      <c r="D65" s="82">
        <v>83.781000000000006</v>
      </c>
      <c r="E65" s="204">
        <v>611</v>
      </c>
    </row>
    <row r="66" spans="2:5">
      <c r="B66" s="202">
        <v>31</v>
      </c>
      <c r="C66" s="205" t="s">
        <v>139</v>
      </c>
      <c r="D66" s="82">
        <v>75.962999999999994</v>
      </c>
      <c r="E66" s="204">
        <v>163</v>
      </c>
    </row>
    <row r="67" spans="2:5">
      <c r="B67" s="202">
        <v>93</v>
      </c>
      <c r="C67" s="203" t="s">
        <v>140</v>
      </c>
      <c r="D67" s="82">
        <v>76.328000000000003</v>
      </c>
      <c r="E67" s="204">
        <v>588</v>
      </c>
    </row>
    <row r="68" spans="2:5">
      <c r="B68" s="202">
        <v>11</v>
      </c>
      <c r="C68" s="203" t="s">
        <v>141</v>
      </c>
      <c r="D68" s="82">
        <v>69.36</v>
      </c>
      <c r="E68" s="204">
        <v>59</v>
      </c>
    </row>
    <row r="69" spans="2:5">
      <c r="B69" s="202">
        <v>87</v>
      </c>
      <c r="C69" s="203" t="s">
        <v>142</v>
      </c>
      <c r="D69" s="82">
        <v>61.545999999999999</v>
      </c>
      <c r="E69" s="204">
        <v>428</v>
      </c>
    </row>
    <row r="70" spans="2:5">
      <c r="B70" s="202">
        <v>86</v>
      </c>
      <c r="C70" s="203" t="s">
        <v>143</v>
      </c>
      <c r="D70" s="82">
        <v>53.978000000000002</v>
      </c>
      <c r="E70" s="204">
        <v>189</v>
      </c>
    </row>
    <row r="71" spans="2:5">
      <c r="B71" s="202">
        <v>52</v>
      </c>
      <c r="C71" s="203" t="s">
        <v>144</v>
      </c>
      <c r="D71" s="82">
        <v>41.207000000000001</v>
      </c>
      <c r="E71" s="204">
        <v>118</v>
      </c>
    </row>
    <row r="72" spans="2:5">
      <c r="B72" s="202">
        <v>33</v>
      </c>
      <c r="C72" s="203" t="s">
        <v>145</v>
      </c>
      <c r="D72" s="82">
        <v>38.012</v>
      </c>
      <c r="E72" s="204">
        <v>211</v>
      </c>
    </row>
    <row r="73" spans="2:5">
      <c r="B73" s="202">
        <v>21</v>
      </c>
      <c r="C73" s="203" t="s">
        <v>146</v>
      </c>
      <c r="D73" s="82">
        <v>33.671999999999997</v>
      </c>
      <c r="E73" s="204">
        <v>8</v>
      </c>
    </row>
    <row r="74" spans="2:5">
      <c r="B74" s="202">
        <v>77</v>
      </c>
      <c r="C74" s="203" t="s">
        <v>147</v>
      </c>
      <c r="D74" s="82">
        <v>32.463000000000001</v>
      </c>
      <c r="E74" s="204">
        <v>227</v>
      </c>
    </row>
    <row r="75" spans="2:5">
      <c r="B75" s="202">
        <v>68</v>
      </c>
      <c r="C75" s="203" t="s">
        <v>148</v>
      </c>
      <c r="D75" s="82">
        <v>30.753</v>
      </c>
      <c r="E75" s="204">
        <v>302</v>
      </c>
    </row>
    <row r="76" spans="2:5">
      <c r="B76" s="202">
        <v>56</v>
      </c>
      <c r="C76" s="205" t="s">
        <v>149</v>
      </c>
      <c r="D76" s="82">
        <v>29.800999999999998</v>
      </c>
      <c r="E76" s="204">
        <v>289</v>
      </c>
    </row>
    <row r="77" spans="2:5">
      <c r="B77" s="202">
        <v>17</v>
      </c>
      <c r="C77" s="203" t="s">
        <v>150</v>
      </c>
      <c r="D77" s="82">
        <v>31.763999999999999</v>
      </c>
      <c r="E77" s="204">
        <v>20</v>
      </c>
    </row>
    <row r="78" spans="2:5">
      <c r="B78" s="202">
        <v>91</v>
      </c>
      <c r="C78" s="203" t="s">
        <v>151</v>
      </c>
      <c r="D78" s="82">
        <v>28.449000000000002</v>
      </c>
      <c r="E78" s="204">
        <v>174</v>
      </c>
    </row>
    <row r="79" spans="2:5">
      <c r="B79" s="202">
        <v>25</v>
      </c>
      <c r="C79" s="203" t="s">
        <v>152</v>
      </c>
      <c r="D79" s="82">
        <v>30.018000000000001</v>
      </c>
      <c r="E79" s="204">
        <v>117</v>
      </c>
    </row>
    <row r="80" spans="2:5">
      <c r="B80" s="202">
        <v>43</v>
      </c>
      <c r="C80" s="203" t="s">
        <v>153</v>
      </c>
      <c r="D80" s="82">
        <v>23.997</v>
      </c>
      <c r="E80" s="204">
        <v>122</v>
      </c>
    </row>
    <row r="81" spans="2:5">
      <c r="B81" s="202">
        <v>46</v>
      </c>
      <c r="C81" s="203" t="s">
        <v>154</v>
      </c>
      <c r="D81" s="82">
        <v>20.911000000000001</v>
      </c>
      <c r="E81" s="204">
        <v>120</v>
      </c>
    </row>
    <row r="82" spans="2:5">
      <c r="B82" s="202">
        <v>8</v>
      </c>
      <c r="C82" s="203" t="s">
        <v>155</v>
      </c>
      <c r="D82" s="82">
        <v>18.361000000000001</v>
      </c>
      <c r="E82" s="204">
        <v>26</v>
      </c>
    </row>
    <row r="83" spans="2:5">
      <c r="B83" s="202">
        <v>96</v>
      </c>
      <c r="C83" s="203" t="s">
        <v>156</v>
      </c>
      <c r="D83" s="82">
        <v>16.260999999999999</v>
      </c>
      <c r="E83" s="204">
        <v>144</v>
      </c>
    </row>
    <row r="84" spans="2:5">
      <c r="B84" s="202">
        <v>81</v>
      </c>
      <c r="C84" s="203" t="s">
        <v>157</v>
      </c>
      <c r="D84" s="82">
        <v>15.672000000000001</v>
      </c>
      <c r="E84" s="204">
        <v>100</v>
      </c>
    </row>
    <row r="85" spans="2:5">
      <c r="B85" s="202">
        <v>3</v>
      </c>
      <c r="C85" s="203" t="s">
        <v>158</v>
      </c>
      <c r="D85" s="82">
        <v>13.928000000000001</v>
      </c>
      <c r="E85" s="204">
        <v>31</v>
      </c>
    </row>
    <row r="86" spans="2:5">
      <c r="B86" s="202">
        <v>41</v>
      </c>
      <c r="C86" s="205" t="s">
        <v>159</v>
      </c>
      <c r="D86" s="82">
        <v>13.718</v>
      </c>
      <c r="E86" s="204">
        <v>76</v>
      </c>
    </row>
    <row r="87" spans="2:5">
      <c r="B87" s="202">
        <v>28</v>
      </c>
      <c r="C87" s="203" t="s">
        <v>160</v>
      </c>
      <c r="D87" s="82">
        <v>13.063000000000001</v>
      </c>
      <c r="E87" s="204">
        <v>65</v>
      </c>
    </row>
    <row r="88" spans="2:5">
      <c r="B88" s="202">
        <v>70</v>
      </c>
      <c r="C88" s="203" t="s">
        <v>161</v>
      </c>
      <c r="D88" s="82">
        <v>12.765000000000001</v>
      </c>
      <c r="E88" s="204">
        <v>85</v>
      </c>
    </row>
    <row r="89" spans="2:5">
      <c r="B89" s="202">
        <v>84</v>
      </c>
      <c r="C89" s="203" t="s">
        <v>162</v>
      </c>
      <c r="D89" s="82">
        <v>18.417000000000002</v>
      </c>
      <c r="E89" s="204">
        <v>56</v>
      </c>
    </row>
    <row r="90" spans="2:5">
      <c r="B90" s="202">
        <v>39</v>
      </c>
      <c r="C90" s="203" t="s">
        <v>163</v>
      </c>
      <c r="D90" s="82">
        <v>11.288</v>
      </c>
      <c r="E90" s="204">
        <v>14</v>
      </c>
    </row>
    <row r="91" spans="2:5">
      <c r="B91" s="202">
        <v>45</v>
      </c>
      <c r="C91" s="203" t="s">
        <v>164</v>
      </c>
      <c r="D91" s="82">
        <v>11.343</v>
      </c>
      <c r="E91" s="204">
        <v>90</v>
      </c>
    </row>
    <row r="92" spans="2:5">
      <c r="B92" s="202">
        <v>90</v>
      </c>
      <c r="C92" s="203" t="s">
        <v>165</v>
      </c>
      <c r="D92" s="82">
        <v>10.731</v>
      </c>
      <c r="E92" s="204">
        <v>123</v>
      </c>
    </row>
    <row r="93" spans="2:5">
      <c r="B93" s="202">
        <v>78</v>
      </c>
      <c r="C93" s="203" t="s">
        <v>166</v>
      </c>
      <c r="D93" s="82">
        <v>11.103999999999999</v>
      </c>
      <c r="E93" s="204">
        <v>71</v>
      </c>
    </row>
    <row r="94" spans="2:5">
      <c r="B94" s="202">
        <v>49</v>
      </c>
      <c r="C94" s="203" t="s">
        <v>167</v>
      </c>
      <c r="D94" s="82">
        <v>9.5909999999999993</v>
      </c>
      <c r="E94" s="204">
        <v>21</v>
      </c>
    </row>
    <row r="95" spans="2:5">
      <c r="B95" s="202">
        <v>42</v>
      </c>
      <c r="C95" s="203" t="s">
        <v>168</v>
      </c>
      <c r="D95" s="82">
        <v>10.228</v>
      </c>
      <c r="E95" s="204">
        <v>24</v>
      </c>
    </row>
    <row r="96" spans="2:5">
      <c r="B96" s="202">
        <v>94</v>
      </c>
      <c r="C96" s="205" t="s">
        <v>169</v>
      </c>
      <c r="D96" s="82">
        <v>8.9220000000000006</v>
      </c>
      <c r="E96" s="204">
        <v>106</v>
      </c>
    </row>
    <row r="97" spans="2:5">
      <c r="B97" s="202">
        <v>98</v>
      </c>
      <c r="C97" s="203" t="s">
        <v>170</v>
      </c>
      <c r="D97" s="82">
        <v>8.6660000000000004</v>
      </c>
      <c r="E97" s="204">
        <v>86</v>
      </c>
    </row>
    <row r="98" spans="2:5">
      <c r="B98" s="202">
        <v>29</v>
      </c>
      <c r="C98" s="203" t="s">
        <v>171</v>
      </c>
      <c r="D98" s="82">
        <v>8.4350000000000005</v>
      </c>
      <c r="E98" s="204">
        <v>22</v>
      </c>
    </row>
    <row r="99" spans="2:5">
      <c r="B99" s="202">
        <v>72</v>
      </c>
      <c r="C99" s="203" t="s">
        <v>172</v>
      </c>
      <c r="D99" s="82">
        <v>7.9589999999999996</v>
      </c>
      <c r="E99" s="204">
        <v>19</v>
      </c>
    </row>
    <row r="100" spans="2:5">
      <c r="B100" s="202">
        <v>22</v>
      </c>
      <c r="C100" s="203" t="s">
        <v>173</v>
      </c>
      <c r="D100" s="82">
        <v>6.734</v>
      </c>
      <c r="E100" s="204">
        <v>13</v>
      </c>
    </row>
    <row r="101" spans="2:5">
      <c r="B101" s="202">
        <v>30</v>
      </c>
      <c r="C101" s="203" t="s">
        <v>174</v>
      </c>
      <c r="D101" s="82">
        <v>6.4340000000000002</v>
      </c>
      <c r="E101" s="204">
        <v>19</v>
      </c>
    </row>
    <row r="102" spans="2:5">
      <c r="B102" s="202">
        <v>74</v>
      </c>
      <c r="C102" s="203" t="s">
        <v>175</v>
      </c>
      <c r="D102" s="82">
        <v>6.3570000000000002</v>
      </c>
      <c r="E102" s="204">
        <v>53</v>
      </c>
    </row>
    <row r="103" spans="2:5">
      <c r="B103" s="202">
        <v>64</v>
      </c>
      <c r="C103" s="203" t="s">
        <v>176</v>
      </c>
      <c r="D103" s="82">
        <v>6.1459999999999999</v>
      </c>
      <c r="E103" s="204">
        <v>14</v>
      </c>
    </row>
    <row r="104" spans="2:5">
      <c r="B104" s="202">
        <v>23</v>
      </c>
      <c r="C104" s="203" t="s">
        <v>177</v>
      </c>
      <c r="D104" s="82">
        <v>5.9429999999999996</v>
      </c>
      <c r="E104" s="204">
        <v>19</v>
      </c>
    </row>
    <row r="105" spans="2:5">
      <c r="B105" s="202">
        <v>97</v>
      </c>
      <c r="C105" s="203" t="s">
        <v>178</v>
      </c>
      <c r="D105" s="82">
        <v>5.2169999999999996</v>
      </c>
      <c r="E105" s="204">
        <v>39</v>
      </c>
    </row>
    <row r="106" spans="2:5">
      <c r="B106" s="202">
        <v>75</v>
      </c>
      <c r="C106" s="205" t="s">
        <v>179</v>
      </c>
      <c r="D106" s="82">
        <v>4.3170000000000002</v>
      </c>
      <c r="E106" s="204">
        <v>56</v>
      </c>
    </row>
    <row r="107" spans="2:5">
      <c r="B107" s="202">
        <v>51</v>
      </c>
      <c r="C107" s="203" t="s">
        <v>180</v>
      </c>
      <c r="D107" s="82">
        <v>3.4540000000000002</v>
      </c>
      <c r="E107" s="204">
        <v>5</v>
      </c>
    </row>
    <row r="108" spans="2:5">
      <c r="B108" s="202">
        <v>59</v>
      </c>
      <c r="C108" s="203" t="s">
        <v>181</v>
      </c>
      <c r="D108" s="82">
        <v>3.4079999999999999</v>
      </c>
      <c r="E108" s="204">
        <v>16</v>
      </c>
    </row>
    <row r="109" spans="2:5">
      <c r="B109" s="202">
        <v>88</v>
      </c>
      <c r="C109" s="203" t="s">
        <v>182</v>
      </c>
      <c r="D109" s="82">
        <v>3.302</v>
      </c>
      <c r="E109" s="204">
        <v>48</v>
      </c>
    </row>
    <row r="110" spans="2:5">
      <c r="B110" s="202">
        <v>13</v>
      </c>
      <c r="C110" s="203" t="s">
        <v>183</v>
      </c>
      <c r="D110" s="82">
        <v>3.181</v>
      </c>
      <c r="E110" s="204">
        <v>19</v>
      </c>
    </row>
    <row r="111" spans="2:5">
      <c r="B111" s="202">
        <v>18</v>
      </c>
      <c r="C111" s="203" t="s">
        <v>184</v>
      </c>
      <c r="D111" s="82">
        <v>2.3769999999999998</v>
      </c>
      <c r="E111" s="204">
        <v>10</v>
      </c>
    </row>
    <row r="112" spans="2:5">
      <c r="B112" s="202">
        <v>26</v>
      </c>
      <c r="C112" s="203" t="s">
        <v>185</v>
      </c>
      <c r="D112" s="82">
        <v>2.06</v>
      </c>
      <c r="E112" s="204">
        <v>3</v>
      </c>
    </row>
    <row r="113" spans="2:5">
      <c r="B113" s="202">
        <v>37</v>
      </c>
      <c r="C113" s="203" t="s">
        <v>186</v>
      </c>
      <c r="D113" s="82">
        <v>1.992</v>
      </c>
      <c r="E113" s="204">
        <v>3</v>
      </c>
    </row>
    <row r="114" spans="2:5">
      <c r="B114" s="202">
        <v>24</v>
      </c>
      <c r="C114" s="203" t="s">
        <v>187</v>
      </c>
      <c r="D114" s="82">
        <v>1.9790000000000001</v>
      </c>
      <c r="E114" s="204">
        <v>16</v>
      </c>
    </row>
    <row r="115" spans="2:5">
      <c r="B115" s="202">
        <v>71</v>
      </c>
      <c r="C115" s="203" t="s">
        <v>188</v>
      </c>
      <c r="D115" s="82">
        <v>1.583</v>
      </c>
      <c r="E115" s="204">
        <v>24</v>
      </c>
    </row>
    <row r="116" spans="2:5">
      <c r="B116" s="202">
        <v>79</v>
      </c>
      <c r="C116" s="205" t="s">
        <v>189</v>
      </c>
      <c r="D116" s="82">
        <v>1.5149999999999999</v>
      </c>
      <c r="E116" s="204">
        <v>21</v>
      </c>
    </row>
    <row r="117" spans="2:5">
      <c r="B117" s="202">
        <v>27</v>
      </c>
      <c r="C117" s="203" t="s">
        <v>190</v>
      </c>
      <c r="D117" s="82">
        <v>1.212</v>
      </c>
      <c r="E117" s="204">
        <v>14</v>
      </c>
    </row>
    <row r="118" spans="2:5">
      <c r="B118" s="202">
        <v>15</v>
      </c>
      <c r="C118" s="203" t="s">
        <v>191</v>
      </c>
      <c r="D118" s="82">
        <v>0.84</v>
      </c>
      <c r="E118" s="204">
        <v>2</v>
      </c>
    </row>
    <row r="119" spans="2:5">
      <c r="B119" s="202">
        <v>62</v>
      </c>
      <c r="C119" s="203" t="s">
        <v>192</v>
      </c>
      <c r="D119" s="82">
        <v>0.83299999999999996</v>
      </c>
      <c r="E119" s="204">
        <v>15</v>
      </c>
    </row>
    <row r="120" spans="2:5">
      <c r="B120" s="202">
        <v>50</v>
      </c>
      <c r="C120" s="203" t="s">
        <v>193</v>
      </c>
      <c r="D120" s="82">
        <v>0.77</v>
      </c>
      <c r="E120" s="204">
        <v>7</v>
      </c>
    </row>
    <row r="121" spans="2:5">
      <c r="B121" s="202">
        <v>53</v>
      </c>
      <c r="C121" s="203" t="s">
        <v>194</v>
      </c>
      <c r="D121" s="82">
        <v>0.66200000000000003</v>
      </c>
      <c r="E121" s="204">
        <v>6</v>
      </c>
    </row>
    <row r="122" spans="2:5">
      <c r="B122" s="202">
        <v>19</v>
      </c>
      <c r="C122" s="203" t="s">
        <v>195</v>
      </c>
      <c r="D122" s="82">
        <v>0.6</v>
      </c>
      <c r="E122" s="204">
        <v>1</v>
      </c>
    </row>
    <row r="123" spans="2:5">
      <c r="B123" s="202">
        <v>58</v>
      </c>
      <c r="C123" s="203" t="s">
        <v>196</v>
      </c>
      <c r="D123" s="82">
        <v>0.497</v>
      </c>
      <c r="E123" s="204">
        <v>7</v>
      </c>
    </row>
    <row r="124" spans="2:5">
      <c r="B124" s="202">
        <v>36</v>
      </c>
      <c r="C124" s="203" t="s">
        <v>197</v>
      </c>
      <c r="D124" s="82">
        <v>0.44900000000000001</v>
      </c>
      <c r="E124" s="204">
        <v>5</v>
      </c>
    </row>
    <row r="125" spans="2:5">
      <c r="B125" s="202">
        <v>61</v>
      </c>
      <c r="C125" s="203" t="s">
        <v>198</v>
      </c>
      <c r="D125" s="82">
        <v>0.376</v>
      </c>
      <c r="E125" s="204">
        <v>6</v>
      </c>
    </row>
    <row r="126" spans="2:5">
      <c r="B126" s="202">
        <v>9</v>
      </c>
      <c r="C126" s="205" t="s">
        <v>199</v>
      </c>
      <c r="D126" s="82">
        <v>0.36199999999999999</v>
      </c>
      <c r="E126" s="204">
        <v>4</v>
      </c>
    </row>
    <row r="127" spans="2:5">
      <c r="B127" s="202">
        <v>69</v>
      </c>
      <c r="C127" s="203" t="s">
        <v>200</v>
      </c>
      <c r="D127" s="82">
        <v>0.33900000000000002</v>
      </c>
      <c r="E127" s="204">
        <v>7</v>
      </c>
    </row>
    <row r="128" spans="2:5">
      <c r="B128" s="202">
        <v>99</v>
      </c>
      <c r="C128" s="203" t="s">
        <v>201</v>
      </c>
      <c r="D128" s="82">
        <v>0.31900000000000001</v>
      </c>
      <c r="E128" s="204">
        <v>4</v>
      </c>
    </row>
    <row r="129" spans="2:5">
      <c r="B129" s="202">
        <v>95</v>
      </c>
      <c r="C129" s="203" t="s">
        <v>202</v>
      </c>
      <c r="D129" s="82">
        <v>0.252</v>
      </c>
      <c r="E129" s="204">
        <v>4</v>
      </c>
    </row>
    <row r="130" spans="2:5">
      <c r="B130" s="202">
        <v>63</v>
      </c>
      <c r="C130" s="203" t="s">
        <v>203</v>
      </c>
      <c r="D130" s="82">
        <v>0.182</v>
      </c>
      <c r="E130" s="204">
        <v>2</v>
      </c>
    </row>
    <row r="131" spans="2:5">
      <c r="B131" s="202">
        <v>60</v>
      </c>
      <c r="C131" s="203" t="s">
        <v>204</v>
      </c>
      <c r="D131" s="82">
        <v>0.16400000000000001</v>
      </c>
      <c r="E131" s="204">
        <v>3</v>
      </c>
    </row>
    <row r="132" spans="2:5">
      <c r="B132" s="202">
        <v>80</v>
      </c>
      <c r="C132" s="203" t="s">
        <v>205</v>
      </c>
      <c r="D132" s="82">
        <v>0.158</v>
      </c>
      <c r="E132" s="204">
        <v>2</v>
      </c>
    </row>
    <row r="133" spans="2:5">
      <c r="B133" s="202">
        <v>73</v>
      </c>
      <c r="C133" s="203" t="s">
        <v>206</v>
      </c>
      <c r="D133" s="82">
        <v>0.126</v>
      </c>
      <c r="E133" s="204">
        <v>4</v>
      </c>
    </row>
    <row r="134" spans="2:5">
      <c r="B134" s="202">
        <v>14</v>
      </c>
      <c r="C134" s="203" t="s">
        <v>207</v>
      </c>
      <c r="D134" s="82">
        <v>0.111</v>
      </c>
      <c r="E134" s="204">
        <v>2</v>
      </c>
    </row>
    <row r="135" spans="2:5">
      <c r="B135" s="202">
        <v>66</v>
      </c>
      <c r="C135" s="203" t="s">
        <v>208</v>
      </c>
      <c r="D135" s="82">
        <v>0.06</v>
      </c>
      <c r="E135" s="204">
        <v>1</v>
      </c>
    </row>
    <row r="136" spans="2:5">
      <c r="C136" s="182" t="s">
        <v>81</v>
      </c>
      <c r="D136" s="206">
        <f>SUM(D53:D63)</f>
        <v>6159.1709999999994</v>
      </c>
      <c r="E136" s="207">
        <f>SUM(E53:E63)</f>
        <v>22703</v>
      </c>
    </row>
    <row r="137" spans="2:5" ht="15">
      <c r="B137" s="7"/>
    </row>
    <row r="139" spans="2:5">
      <c r="B139" s="22" t="s">
        <v>64</v>
      </c>
    </row>
  </sheetData>
  <hyperlinks>
    <hyperlink ref="B11" r:id="rId1" display="https://www.ons.gov.uk/methodology/classificationsandstandards/ukstandardindustrialclassificationofeconomicactivities/uksic2007" xr:uid="{6C60EE68-3206-4392-A633-0C3FE9267A03}"/>
    <hyperlink ref="B139" location="Information!A1" display="Return to information tab" xr:uid="{6FB1011E-889C-4760-B356-019FFB2B087A}"/>
    <hyperlink ref="B12" r:id="rId2" xr:uid="{027D69EC-0B6C-4C01-AB36-23BAA032C29D}"/>
  </hyperlinks>
  <pageMargins left="0.7" right="0.7" top="0.75" bottom="0.75" header="0.3" footer="0.3"/>
  <pageSetup paperSize="9" orientation="portrait" r:id="rId3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8123-55EB-4CA9-A689-5648C2603DC1}">
  <sheetPr>
    <tabColor rgb="FFE2C700"/>
    <pageSetUpPr autoPageBreaks="0"/>
  </sheetPr>
  <dimension ref="A5:O131"/>
  <sheetViews>
    <sheetView showGridLines="0" zoomScaleNormal="100" workbookViewId="0"/>
  </sheetViews>
  <sheetFormatPr defaultColWidth="8.625" defaultRowHeight="14.25"/>
  <cols>
    <col min="1" max="1" width="2.375" style="9" customWidth="1"/>
    <col min="2" max="2" width="23.375" style="9" customWidth="1"/>
    <col min="3" max="3" width="20.5" style="9" customWidth="1"/>
    <col min="4" max="4" width="22.125" style="9" customWidth="1"/>
    <col min="5" max="5" width="20.125" style="9" customWidth="1"/>
    <col min="6" max="6" width="22.625" style="9" customWidth="1"/>
    <col min="7" max="7" width="20.25" style="9" customWidth="1"/>
    <col min="8" max="8" width="22.625" style="9" customWidth="1"/>
    <col min="9" max="9" width="19.875" style="32" customWidth="1"/>
    <col min="10" max="10" width="22.5" style="32" customWidth="1"/>
    <col min="11" max="12" width="8.625" style="9"/>
    <col min="13" max="13" width="18.25" style="9" customWidth="1"/>
    <col min="14" max="15" width="16.75" style="9" customWidth="1"/>
    <col min="16" max="16384" width="8.625" style="9"/>
  </cols>
  <sheetData>
    <row r="5" spans="2:15" ht="15">
      <c r="B5" s="7" t="s">
        <v>12</v>
      </c>
      <c r="M5" s="7"/>
    </row>
    <row r="6" spans="2:15" ht="15">
      <c r="B6" s="7"/>
      <c r="M6" s="7"/>
    </row>
    <row r="7" spans="2:15">
      <c r="B7" s="57" t="s">
        <v>209</v>
      </c>
    </row>
    <row r="8" spans="2:15">
      <c r="B8" s="57" t="s">
        <v>210</v>
      </c>
      <c r="I8" s="2"/>
      <c r="O8" s="2"/>
    </row>
    <row r="9" spans="2:15">
      <c r="B9" s="13"/>
      <c r="I9" s="2"/>
      <c r="J9" s="13"/>
      <c r="O9" s="2"/>
    </row>
    <row r="11" spans="2:15">
      <c r="C11" s="24"/>
      <c r="O11" s="24"/>
    </row>
    <row r="19" spans="3:3">
      <c r="C19"/>
    </row>
    <row r="39" spans="2:14">
      <c r="B39" s="8"/>
      <c r="N39" s="24"/>
    </row>
    <row r="51" spans="1:10">
      <c r="C51" s="128" t="s">
        <v>211</v>
      </c>
      <c r="D51" s="127"/>
      <c r="E51" s="128" t="s">
        <v>212</v>
      </c>
      <c r="F51" s="124"/>
      <c r="G51" s="128" t="s">
        <v>213</v>
      </c>
      <c r="H51" s="129"/>
      <c r="I51" s="128" t="s">
        <v>214</v>
      </c>
      <c r="J51" s="129" t="s">
        <v>81</v>
      </c>
    </row>
    <row r="52" spans="1:10">
      <c r="B52" s="208" t="s">
        <v>215</v>
      </c>
      <c r="C52" s="209" t="s">
        <v>123</v>
      </c>
      <c r="D52" s="209" t="s">
        <v>88</v>
      </c>
      <c r="E52" s="209" t="s">
        <v>123</v>
      </c>
      <c r="F52" s="209" t="s">
        <v>88</v>
      </c>
      <c r="G52" s="209" t="s">
        <v>123</v>
      </c>
      <c r="H52" s="209" t="s">
        <v>88</v>
      </c>
      <c r="I52" s="209" t="s">
        <v>123</v>
      </c>
      <c r="J52" s="209" t="s">
        <v>88</v>
      </c>
    </row>
    <row r="53" spans="1:10">
      <c r="B53" s="210" t="s">
        <v>71</v>
      </c>
      <c r="C53" s="211">
        <v>3232.288</v>
      </c>
      <c r="D53" s="212">
        <v>12107</v>
      </c>
      <c r="E53" s="211">
        <v>1002.02</v>
      </c>
      <c r="F53" s="212">
        <v>3580</v>
      </c>
      <c r="G53" s="213">
        <v>401.459</v>
      </c>
      <c r="H53" s="214">
        <v>1785</v>
      </c>
      <c r="I53" s="215">
        <f>SUM(C53, E53, G53)</f>
        <v>4635.7669999999998</v>
      </c>
      <c r="J53" s="214">
        <f>SUM(D53, F53, H53)</f>
        <v>17472</v>
      </c>
    </row>
    <row r="54" spans="1:10">
      <c r="A54" s="2"/>
      <c r="B54" s="210" t="s">
        <v>72</v>
      </c>
      <c r="C54" s="211">
        <v>400.19799999999998</v>
      </c>
      <c r="D54" s="212">
        <v>2366</v>
      </c>
      <c r="E54" s="216">
        <v>63.249000000000002</v>
      </c>
      <c r="F54" s="212">
        <v>292</v>
      </c>
      <c r="G54" s="217">
        <v>16.056000000000001</v>
      </c>
      <c r="H54" s="214">
        <v>152</v>
      </c>
      <c r="I54" s="218">
        <f t="shared" ref="I54:J61" si="0">SUM(C54, E54, G54)</f>
        <v>479.50299999999999</v>
      </c>
      <c r="J54" s="214">
        <f t="shared" si="0"/>
        <v>2810</v>
      </c>
    </row>
    <row r="55" spans="1:10">
      <c r="B55" s="210" t="s">
        <v>74</v>
      </c>
      <c r="C55" s="211">
        <v>269.57900000000001</v>
      </c>
      <c r="D55" s="212">
        <v>574</v>
      </c>
      <c r="E55" s="216">
        <v>37.9</v>
      </c>
      <c r="F55" s="212">
        <v>140</v>
      </c>
      <c r="G55" s="213">
        <v>23.675000000000001</v>
      </c>
      <c r="H55" s="214">
        <v>70</v>
      </c>
      <c r="I55" s="218">
        <f t="shared" si="0"/>
        <v>331.154</v>
      </c>
      <c r="J55" s="214">
        <f t="shared" si="0"/>
        <v>784</v>
      </c>
    </row>
    <row r="56" spans="1:10">
      <c r="B56" s="210" t="s">
        <v>216</v>
      </c>
      <c r="C56" s="211">
        <v>259.19400000000002</v>
      </c>
      <c r="D56" s="212">
        <v>65</v>
      </c>
      <c r="E56" s="216">
        <v>32.215000000000003</v>
      </c>
      <c r="F56" s="212">
        <v>10</v>
      </c>
      <c r="G56" s="213">
        <v>33.552999999999997</v>
      </c>
      <c r="H56" s="214">
        <v>18</v>
      </c>
      <c r="I56" s="218">
        <f t="shared" si="0"/>
        <v>324.96199999999999</v>
      </c>
      <c r="J56" s="214">
        <f t="shared" si="0"/>
        <v>93</v>
      </c>
    </row>
    <row r="57" spans="1:10">
      <c r="B57" s="210" t="s">
        <v>217</v>
      </c>
      <c r="C57" s="215">
        <v>161.273</v>
      </c>
      <c r="D57" s="212">
        <v>155</v>
      </c>
      <c r="E57" s="216">
        <v>24.091999999999999</v>
      </c>
      <c r="F57" s="212">
        <v>41</v>
      </c>
      <c r="G57" s="217">
        <v>1.268</v>
      </c>
      <c r="H57" s="214">
        <v>10</v>
      </c>
      <c r="I57" s="218">
        <f t="shared" si="0"/>
        <v>186.63300000000001</v>
      </c>
      <c r="J57" s="214">
        <f t="shared" si="0"/>
        <v>206</v>
      </c>
    </row>
    <row r="58" spans="1:10">
      <c r="B58" s="210" t="s">
        <v>218</v>
      </c>
      <c r="C58" s="215">
        <v>137.309</v>
      </c>
      <c r="D58" s="212">
        <v>5</v>
      </c>
      <c r="E58" s="219">
        <v>15.016</v>
      </c>
      <c r="F58" s="212">
        <v>1</v>
      </c>
      <c r="G58" s="217">
        <v>0</v>
      </c>
      <c r="H58" s="214">
        <v>0</v>
      </c>
      <c r="I58" s="218">
        <f t="shared" si="0"/>
        <v>152.32499999999999</v>
      </c>
      <c r="J58" s="214">
        <f t="shared" si="0"/>
        <v>6</v>
      </c>
    </row>
    <row r="59" spans="1:10">
      <c r="B59" s="210" t="s">
        <v>73</v>
      </c>
      <c r="C59" s="215">
        <v>32.576000000000001</v>
      </c>
      <c r="D59" s="212">
        <v>639</v>
      </c>
      <c r="E59" s="219">
        <v>7.4989999999999997</v>
      </c>
      <c r="F59" s="212">
        <v>126</v>
      </c>
      <c r="G59" s="217">
        <v>2.35</v>
      </c>
      <c r="H59" s="214">
        <v>59</v>
      </c>
      <c r="I59" s="218">
        <f t="shared" si="0"/>
        <v>42.425000000000004</v>
      </c>
      <c r="J59" s="214">
        <f t="shared" si="0"/>
        <v>824</v>
      </c>
    </row>
    <row r="60" spans="1:10">
      <c r="B60" s="210" t="s">
        <v>219</v>
      </c>
      <c r="C60" s="215">
        <v>5.101</v>
      </c>
      <c r="D60" s="214">
        <v>254</v>
      </c>
      <c r="E60" s="220">
        <v>0.84599999999999997</v>
      </c>
      <c r="F60" s="214">
        <v>47</v>
      </c>
      <c r="G60" s="218">
        <v>0.45500000000000002</v>
      </c>
      <c r="H60" s="214">
        <v>34</v>
      </c>
      <c r="I60" s="218">
        <f t="shared" si="0"/>
        <v>6.4020000000000001</v>
      </c>
      <c r="J60" s="214">
        <f t="shared" si="0"/>
        <v>335</v>
      </c>
    </row>
    <row r="61" spans="1:10">
      <c r="B61" s="210" t="s">
        <v>220</v>
      </c>
      <c r="C61" s="215">
        <v>0</v>
      </c>
      <c r="D61" s="214">
        <v>139</v>
      </c>
      <c r="E61" s="220">
        <v>0</v>
      </c>
      <c r="F61" s="214">
        <v>33</v>
      </c>
      <c r="G61" s="218">
        <v>0</v>
      </c>
      <c r="H61" s="214">
        <v>1</v>
      </c>
      <c r="I61" s="218">
        <f t="shared" si="0"/>
        <v>0</v>
      </c>
      <c r="J61" s="214">
        <f t="shared" si="0"/>
        <v>173</v>
      </c>
    </row>
    <row r="62" spans="1:10">
      <c r="B62" s="208" t="s">
        <v>81</v>
      </c>
      <c r="C62" s="221">
        <f>SUM(C53:C61)</f>
        <v>4497.518</v>
      </c>
      <c r="D62" s="222">
        <f t="shared" ref="D62:H62" si="1">SUM(D53:D61)</f>
        <v>16304</v>
      </c>
      <c r="E62" s="221">
        <f t="shared" si="1"/>
        <v>1182.8370000000002</v>
      </c>
      <c r="F62" s="222">
        <f t="shared" si="1"/>
        <v>4270</v>
      </c>
      <c r="G62" s="221">
        <f t="shared" si="1"/>
        <v>478.81599999999997</v>
      </c>
      <c r="H62" s="222">
        <f t="shared" si="1"/>
        <v>2129</v>
      </c>
      <c r="I62" s="221">
        <f>SUM(I53:I61)</f>
        <v>6159.1709999999985</v>
      </c>
      <c r="J62" s="222">
        <f>SUM(J53:J61)</f>
        <v>22703</v>
      </c>
    </row>
    <row r="63" spans="1:10">
      <c r="B63" s="208" t="s">
        <v>221</v>
      </c>
      <c r="C63" s="223">
        <f>C62/$I$62</f>
        <v>0.73021482923594772</v>
      </c>
      <c r="D63" s="223">
        <f>D62/$J$62</f>
        <v>0.71814297669911464</v>
      </c>
      <c r="E63" s="223">
        <f>E62/$I$62</f>
        <v>0.19204483850180495</v>
      </c>
      <c r="F63" s="223">
        <f t="shared" ref="F63:J63" si="2">F62/$J$62</f>
        <v>0.18808087036955468</v>
      </c>
      <c r="G63" s="223">
        <f>G62/$I$62</f>
        <v>7.7740332262247649E-2</v>
      </c>
      <c r="H63" s="223">
        <f t="shared" si="2"/>
        <v>9.3776152931330667E-2</v>
      </c>
      <c r="I63" s="223">
        <f>I62/$I$62</f>
        <v>1</v>
      </c>
      <c r="J63" s="223">
        <f t="shared" si="2"/>
        <v>1</v>
      </c>
    </row>
    <row r="64" spans="1:10">
      <c r="F64" s="69"/>
      <c r="G64" s="224"/>
      <c r="H64"/>
    </row>
    <row r="65" spans="2:10">
      <c r="B65" s="13" t="s">
        <v>222</v>
      </c>
      <c r="F65" s="69"/>
      <c r="G65" s="224"/>
      <c r="H65"/>
    </row>
    <row r="66" spans="2:10">
      <c r="F66" s="37"/>
      <c r="G66" s="225"/>
      <c r="H66"/>
    </row>
    <row r="67" spans="2:10">
      <c r="B67" s="22" t="s">
        <v>64</v>
      </c>
      <c r="F67" s="41"/>
      <c r="G67" s="41"/>
      <c r="H67"/>
    </row>
    <row r="68" spans="2:10">
      <c r="D68" s="66"/>
      <c r="E68" s="66"/>
      <c r="F68" s="67"/>
      <c r="G68" s="68"/>
      <c r="H68"/>
    </row>
    <row r="69" spans="2:10">
      <c r="F69" s="69"/>
      <c r="G69" s="224"/>
      <c r="H69"/>
    </row>
    <row r="70" spans="2:10" ht="18.600000000000001" customHeight="1">
      <c r="F70" s="69"/>
      <c r="G70" s="224"/>
      <c r="H70"/>
    </row>
    <row r="71" spans="2:10" ht="18.600000000000001" customHeight="1">
      <c r="F71" s="69"/>
      <c r="G71" s="224"/>
      <c r="H71"/>
    </row>
    <row r="72" spans="2:10" ht="18.600000000000001" customHeight="1">
      <c r="F72" s="69"/>
      <c r="G72" s="224"/>
      <c r="H72"/>
    </row>
    <row r="73" spans="2:10" ht="18.600000000000001" customHeight="1">
      <c r="B73" s="162" t="s">
        <v>75</v>
      </c>
      <c r="C73" s="163">
        <f>SUM(C56:C61)</f>
        <v>595.45299999999997</v>
      </c>
      <c r="D73" s="117"/>
      <c r="E73" s="163">
        <f>SUM(E56:E61)</f>
        <v>79.668000000000006</v>
      </c>
      <c r="F73" s="118"/>
      <c r="G73" s="164">
        <f>SUM(G54,G57:G61)</f>
        <v>20.129000000000001</v>
      </c>
      <c r="H73" s="130"/>
    </row>
    <row r="74" spans="2:10" ht="18.600000000000001" customHeight="1">
      <c r="B74" s="117"/>
      <c r="C74" s="117"/>
      <c r="D74" s="117"/>
      <c r="E74" s="117"/>
      <c r="F74" s="131"/>
      <c r="G74" s="131"/>
      <c r="H74" s="130"/>
    </row>
    <row r="75" spans="2:10" ht="18.600000000000001" customHeight="1">
      <c r="B75" s="117"/>
      <c r="C75" s="117"/>
      <c r="D75" s="117"/>
      <c r="E75" s="117"/>
      <c r="F75" s="131"/>
      <c r="G75" s="131"/>
      <c r="H75" s="130"/>
    </row>
    <row r="76" spans="2:10" ht="18.600000000000001" customHeight="1">
      <c r="B76" s="132"/>
      <c r="C76" s="132"/>
      <c r="D76" s="132"/>
      <c r="E76" s="132"/>
      <c r="F76" s="70"/>
      <c r="G76" s="71"/>
      <c r="H76" s="130"/>
    </row>
    <row r="77" spans="2:10" ht="18.600000000000001" customHeight="1">
      <c r="B77" s="117"/>
      <c r="C77" s="117"/>
      <c r="D77" s="117"/>
      <c r="E77" s="117"/>
      <c r="F77" s="133"/>
      <c r="G77" s="134"/>
      <c r="H77" s="130"/>
    </row>
    <row r="78" spans="2:10" ht="18.600000000000001" customHeight="1">
      <c r="H78" s="41"/>
      <c r="I78" s="110"/>
    </row>
    <row r="79" spans="2:10" ht="18.600000000000001" customHeight="1">
      <c r="H79" s="41"/>
      <c r="I79" s="110"/>
    </row>
    <row r="80" spans="2:10" ht="18.600000000000001" customHeight="1">
      <c r="H80" s="68"/>
      <c r="I80" s="111"/>
      <c r="J80" s="112"/>
    </row>
    <row r="81" spans="8:10" ht="18.600000000000001" customHeight="1">
      <c r="H81" s="226"/>
      <c r="I81" s="110"/>
    </row>
    <row r="82" spans="8:10" ht="18.600000000000001" customHeight="1">
      <c r="H82" s="226"/>
      <c r="I82" s="110"/>
    </row>
    <row r="83" spans="8:10">
      <c r="H83" s="226"/>
      <c r="I83" s="110"/>
    </row>
    <row r="84" spans="8:10">
      <c r="H84" s="227"/>
      <c r="I84" s="110"/>
    </row>
    <row r="85" spans="8:10">
      <c r="H85" s="228"/>
      <c r="I85" s="110"/>
    </row>
    <row r="86" spans="8:10">
      <c r="H86" s="41"/>
      <c r="I86" s="110"/>
    </row>
    <row r="87" spans="8:10">
      <c r="H87" s="41"/>
      <c r="I87" s="110"/>
    </row>
    <row r="88" spans="8:10">
      <c r="H88" s="68"/>
      <c r="I88" s="111"/>
      <c r="J88" s="112"/>
    </row>
    <row r="89" spans="8:10">
      <c r="H89" s="226"/>
      <c r="I89" s="110"/>
    </row>
    <row r="90" spans="8:10">
      <c r="H90" s="226"/>
      <c r="I90" s="110"/>
    </row>
    <row r="91" spans="8:10">
      <c r="H91" s="226"/>
      <c r="I91" s="110"/>
    </row>
    <row r="92" spans="8:10">
      <c r="H92" s="226"/>
      <c r="I92" s="110"/>
    </row>
    <row r="93" spans="8:10">
      <c r="H93" s="228"/>
      <c r="I93" s="110"/>
    </row>
    <row r="94" spans="8:10">
      <c r="H94" s="41"/>
      <c r="I94" s="110"/>
    </row>
    <row r="95" spans="8:10">
      <c r="H95" s="41"/>
      <c r="I95" s="110"/>
    </row>
    <row r="96" spans="8:10">
      <c r="H96" s="71"/>
      <c r="I96" s="111"/>
      <c r="J96" s="112"/>
    </row>
    <row r="97" spans="8:9">
      <c r="H97" s="226"/>
      <c r="I97" s="110"/>
    </row>
    <row r="98" spans="8:9">
      <c r="H98" s="226"/>
      <c r="I98" s="110"/>
    </row>
    <row r="99" spans="8:9">
      <c r="H99" s="226"/>
      <c r="I99" s="110"/>
    </row>
    <row r="100" spans="8:9">
      <c r="H100" s="226"/>
      <c r="I100" s="110"/>
    </row>
    <row r="101" spans="8:9">
      <c r="H101" s="228"/>
      <c r="I101" s="110"/>
    </row>
    <row r="102" spans="8:9">
      <c r="H102" s="41"/>
      <c r="I102" s="110"/>
    </row>
    <row r="103" spans="8:9">
      <c r="H103" s="41"/>
      <c r="I103" s="110"/>
    </row>
    <row r="115" spans="2:10" s="66" customFormat="1" ht="18" customHeight="1">
      <c r="B115" s="9"/>
      <c r="C115" s="9"/>
      <c r="D115" s="9"/>
      <c r="E115" s="9"/>
      <c r="F115" s="9"/>
      <c r="G115" s="9"/>
      <c r="H115" s="9"/>
      <c r="I115" s="32"/>
      <c r="J115" s="32"/>
    </row>
    <row r="123" spans="2:10" s="66" customFormat="1" ht="18" customHeight="1">
      <c r="B123" s="9"/>
      <c r="C123" s="9"/>
      <c r="D123" s="9"/>
      <c r="E123" s="9"/>
      <c r="F123" s="9"/>
      <c r="G123" s="9"/>
      <c r="H123" s="9"/>
      <c r="I123" s="32"/>
      <c r="J123" s="32"/>
    </row>
    <row r="131" spans="2:10" s="66" customFormat="1" ht="18" customHeight="1">
      <c r="B131" s="9"/>
      <c r="C131" s="9"/>
      <c r="D131" s="9"/>
      <c r="E131" s="9"/>
      <c r="F131" s="9"/>
      <c r="G131" s="9"/>
      <c r="H131" s="9"/>
      <c r="I131" s="32"/>
      <c r="J131" s="32"/>
    </row>
  </sheetData>
  <hyperlinks>
    <hyperlink ref="B67" location="Information!A1" display="Return to information tab" xr:uid="{0E5B3A33-D709-4248-AD5C-2934B72DAE33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ignoredErrors>
    <ignoredError sqref="E73 C7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9504-C04F-427D-84D1-CE9D60BD9591}">
  <sheetPr>
    <tabColor rgb="FF45286F"/>
    <pageSetUpPr autoPageBreaks="0"/>
  </sheetPr>
  <dimension ref="A5:O83"/>
  <sheetViews>
    <sheetView showGridLines="0" zoomScaleNormal="100" workbookViewId="0"/>
  </sheetViews>
  <sheetFormatPr defaultColWidth="8.625" defaultRowHeight="14.25"/>
  <cols>
    <col min="1" max="1" width="2.375" customWidth="1"/>
    <col min="2" max="2" width="17.625" customWidth="1"/>
    <col min="3" max="3" width="18.75" customWidth="1"/>
    <col min="4" max="4" width="19.625" customWidth="1"/>
    <col min="5" max="5" width="21.75" customWidth="1"/>
    <col min="6" max="7" width="22.125" customWidth="1"/>
    <col min="10" max="10" width="31.5" customWidth="1"/>
    <col min="11" max="11" width="17.375" customWidth="1"/>
    <col min="12" max="12" width="15.375" customWidth="1"/>
    <col min="13" max="13" width="17.375" customWidth="1"/>
    <col min="14" max="14" width="20.5" customWidth="1"/>
    <col min="15" max="15" width="24.75" customWidth="1"/>
  </cols>
  <sheetData>
    <row r="5" spans="2:11" ht="15">
      <c r="B5" s="7" t="s">
        <v>223</v>
      </c>
    </row>
    <row r="6" spans="2:11" ht="15">
      <c r="B6" s="7"/>
    </row>
    <row r="7" spans="2:11">
      <c r="B7" s="57" t="s">
        <v>224</v>
      </c>
    </row>
    <row r="8" spans="2:11">
      <c r="B8" s="57" t="s">
        <v>225</v>
      </c>
      <c r="K8" s="77"/>
    </row>
    <row r="26" spans="11:11">
      <c r="K26" s="13"/>
    </row>
    <row r="39" spans="2:14" ht="25.5">
      <c r="B39" s="182" t="s">
        <v>226</v>
      </c>
      <c r="C39" s="183" t="s">
        <v>227</v>
      </c>
      <c r="D39" s="183" t="s">
        <v>228</v>
      </c>
      <c r="E39" s="183" t="s">
        <v>229</v>
      </c>
      <c r="F39" s="183" t="s">
        <v>230</v>
      </c>
    </row>
    <row r="40" spans="2:14" ht="18.600000000000001" customHeight="1">
      <c r="B40" s="75" t="s">
        <v>231</v>
      </c>
      <c r="C40" s="229">
        <v>0.13475500000000001</v>
      </c>
      <c r="D40" s="229">
        <f>C40</f>
        <v>0.13475500000000001</v>
      </c>
      <c r="E40" s="230">
        <v>9.7074899999999992E-3</v>
      </c>
      <c r="F40" s="230">
        <f>E40</f>
        <v>9.7074899999999992E-3</v>
      </c>
    </row>
    <row r="41" spans="2:14" ht="18.600000000000001" customHeight="1">
      <c r="B41" s="75" t="s">
        <v>232</v>
      </c>
      <c r="C41" s="229">
        <v>167.81444052700255</v>
      </c>
      <c r="D41" s="229">
        <f>D40+C41</f>
        <v>167.94919552700256</v>
      </c>
      <c r="E41" s="231">
        <v>7.2458665543747776</v>
      </c>
      <c r="F41" s="231">
        <f>F40+E41</f>
        <v>7.2555740443747778</v>
      </c>
    </row>
    <row r="42" spans="2:14" ht="18.600000000000001" customHeight="1">
      <c r="B42" s="75" t="s">
        <v>233</v>
      </c>
      <c r="C42" s="229">
        <v>709.72768243744474</v>
      </c>
      <c r="D42" s="229">
        <f t="shared" ref="D42:D50" si="0">D41+C42</f>
        <v>877.67687796444727</v>
      </c>
      <c r="E42" s="231">
        <v>33.149546215033055</v>
      </c>
      <c r="F42" s="231">
        <f t="shared" ref="F42:F50" si="1">F41+E42</f>
        <v>40.40512025940783</v>
      </c>
    </row>
    <row r="43" spans="2:14" ht="18.600000000000001" customHeight="1">
      <c r="B43" s="75" t="s">
        <v>234</v>
      </c>
      <c r="C43" s="229">
        <v>1777.8279702597367</v>
      </c>
      <c r="D43" s="229">
        <f t="shared" si="0"/>
        <v>2655.5048482241841</v>
      </c>
      <c r="E43" s="231">
        <v>92.043044930000264</v>
      </c>
      <c r="F43" s="231">
        <f t="shared" si="1"/>
        <v>132.44816518940809</v>
      </c>
    </row>
    <row r="44" spans="2:14" ht="18.600000000000001" customHeight="1">
      <c r="B44" s="75" t="s">
        <v>235</v>
      </c>
      <c r="C44" s="229">
        <v>3612.7173115510695</v>
      </c>
      <c r="D44" s="229">
        <f>D43+C44</f>
        <v>6268.2221597752541</v>
      </c>
      <c r="E44" s="231">
        <v>191.29202609788854</v>
      </c>
      <c r="F44" s="231">
        <f t="shared" si="1"/>
        <v>323.74019128729662</v>
      </c>
      <c r="I44" s="14"/>
    </row>
    <row r="45" spans="2:14" ht="18.600000000000001" customHeight="1">
      <c r="B45" s="75" t="s">
        <v>236</v>
      </c>
      <c r="C45" s="229">
        <v>4810.1854951779687</v>
      </c>
      <c r="D45" s="229">
        <f t="shared" si="0"/>
        <v>11078.407654953222</v>
      </c>
      <c r="E45" s="231">
        <v>247.29846536214112</v>
      </c>
      <c r="F45" s="231">
        <f t="shared" si="1"/>
        <v>571.03865664943771</v>
      </c>
      <c r="I45" s="16"/>
      <c r="L45" s="16"/>
      <c r="M45" s="16"/>
      <c r="N45" s="16"/>
    </row>
    <row r="46" spans="2:14" ht="18.600000000000001" customHeight="1">
      <c r="B46" s="75" t="s">
        <v>237</v>
      </c>
      <c r="C46" s="229">
        <v>5876.0234386593474</v>
      </c>
      <c r="D46" s="229">
        <f t="shared" si="0"/>
        <v>16954.431093612569</v>
      </c>
      <c r="E46" s="231">
        <v>297.13549319000145</v>
      </c>
      <c r="F46" s="231">
        <f t="shared" si="1"/>
        <v>868.17414983943922</v>
      </c>
      <c r="I46" s="16"/>
      <c r="L46" s="18"/>
      <c r="M46" s="15"/>
      <c r="N46" s="15"/>
    </row>
    <row r="47" spans="2:14" ht="18.600000000000001" customHeight="1">
      <c r="B47" s="75" t="s">
        <v>238</v>
      </c>
      <c r="C47" s="229">
        <v>8227.1762925665535</v>
      </c>
      <c r="D47" s="229">
        <f t="shared" si="0"/>
        <v>25181.607386179123</v>
      </c>
      <c r="E47" s="231">
        <v>402.34728719479665</v>
      </c>
      <c r="F47" s="231">
        <f t="shared" si="1"/>
        <v>1270.521437034236</v>
      </c>
      <c r="I47" s="16"/>
      <c r="L47" s="18"/>
      <c r="M47" s="15"/>
      <c r="N47" s="15"/>
    </row>
    <row r="48" spans="2:14" ht="18.600000000000001" customHeight="1">
      <c r="B48" s="75" t="s">
        <v>239</v>
      </c>
      <c r="C48" s="229">
        <v>9173.9297367463714</v>
      </c>
      <c r="D48" s="229">
        <f t="shared" si="0"/>
        <v>34355.537122925496</v>
      </c>
      <c r="E48" s="231">
        <v>442.71821887731176</v>
      </c>
      <c r="F48" s="231">
        <f t="shared" si="1"/>
        <v>1713.2396559115477</v>
      </c>
      <c r="I48" s="16"/>
      <c r="J48" s="18"/>
      <c r="K48" s="18"/>
      <c r="L48" s="18"/>
      <c r="M48" s="15"/>
      <c r="N48" s="15"/>
    </row>
    <row r="49" spans="2:15" ht="18.600000000000001" customHeight="1">
      <c r="B49" s="75" t="s">
        <v>240</v>
      </c>
      <c r="C49" s="229">
        <v>11092.255390182359</v>
      </c>
      <c r="D49" s="229">
        <f>D48+C49</f>
        <v>45447.792513107852</v>
      </c>
      <c r="E49" s="231">
        <v>520.70666354226057</v>
      </c>
      <c r="F49" s="231">
        <f>F48+E49</f>
        <v>2233.9463194538084</v>
      </c>
      <c r="G49" s="58"/>
      <c r="H49" s="12"/>
      <c r="I49" s="16"/>
      <c r="J49" s="18"/>
      <c r="K49" s="18"/>
      <c r="L49" s="18"/>
      <c r="M49" s="15"/>
      <c r="N49" s="15"/>
    </row>
    <row r="50" spans="2:15" ht="18.600000000000001" customHeight="1">
      <c r="B50" s="75" t="s">
        <v>241</v>
      </c>
      <c r="C50" s="229">
        <v>10514.852099770771</v>
      </c>
      <c r="D50" s="229">
        <f t="shared" si="0"/>
        <v>55962.644612878619</v>
      </c>
      <c r="E50" s="231">
        <v>514.85812718464433</v>
      </c>
      <c r="F50" s="231">
        <f t="shared" si="1"/>
        <v>2748.8044466384526</v>
      </c>
      <c r="G50" s="58"/>
      <c r="H50" s="12"/>
      <c r="I50" s="16"/>
      <c r="J50" s="18"/>
      <c r="K50" s="18"/>
      <c r="L50" s="18"/>
      <c r="M50" s="15"/>
      <c r="N50" s="15"/>
    </row>
    <row r="51" spans="2:15" ht="18.600000000000001" customHeight="1">
      <c r="B51" s="75" t="s">
        <v>242</v>
      </c>
      <c r="C51" s="229">
        <v>11012.086492412625</v>
      </c>
      <c r="D51" s="229">
        <f>D50+C51</f>
        <v>66974.731105291241</v>
      </c>
      <c r="E51" s="231">
        <v>560.6775681117482</v>
      </c>
      <c r="F51" s="231">
        <f>F50+E51</f>
        <v>3309.482014750201</v>
      </c>
      <c r="G51" s="24"/>
      <c r="H51" s="137"/>
      <c r="I51" s="18"/>
      <c r="J51" s="18"/>
      <c r="K51" s="18"/>
      <c r="L51" s="15"/>
      <c r="M51" s="15"/>
    </row>
    <row r="52" spans="2:15" ht="18.600000000000001" customHeight="1">
      <c r="B52" s="75" t="s">
        <v>243</v>
      </c>
      <c r="C52" s="229">
        <v>11151.18893822186</v>
      </c>
      <c r="D52" s="229">
        <f>D51+C52</f>
        <v>78125.920043513106</v>
      </c>
      <c r="E52" s="231">
        <v>581.23296544966229</v>
      </c>
      <c r="F52" s="231">
        <f>F51+E52</f>
        <v>3890.714980199863</v>
      </c>
      <c r="G52" s="24"/>
      <c r="H52" s="137"/>
      <c r="I52" s="16"/>
      <c r="J52" s="18"/>
      <c r="K52" s="18"/>
      <c r="L52" s="18"/>
      <c r="M52" s="15"/>
      <c r="N52" s="15"/>
    </row>
    <row r="53" spans="2:15" ht="18.600000000000001" customHeight="1">
      <c r="B53" s="75" t="s">
        <v>244</v>
      </c>
      <c r="C53" s="229">
        <v>10963.732551319201</v>
      </c>
      <c r="D53" s="229">
        <f t="shared" ref="D53" si="2">D52+C53</f>
        <v>89089.652594832311</v>
      </c>
      <c r="E53" s="231">
        <v>633.31579873986595</v>
      </c>
      <c r="F53" s="231">
        <f t="shared" ref="F53" si="3">F52+E53</f>
        <v>4524.0307789397293</v>
      </c>
      <c r="G53" s="24"/>
      <c r="H53" s="137"/>
      <c r="I53" s="16"/>
      <c r="J53" s="18"/>
      <c r="K53" s="18"/>
      <c r="L53" s="18"/>
      <c r="M53" s="15"/>
      <c r="N53" s="15"/>
    </row>
    <row r="54" spans="2:15" ht="18.600000000000001" customHeight="1">
      <c r="B54" s="232" t="s">
        <v>81</v>
      </c>
      <c r="C54" s="233">
        <f>SUM(C40:C53)</f>
        <v>89089.652594832311</v>
      </c>
      <c r="D54" s="229"/>
      <c r="E54" s="234">
        <f>SUM(E40:E53)</f>
        <v>4524.0307789397293</v>
      </c>
      <c r="F54" s="231"/>
      <c r="I54" s="16"/>
      <c r="J54" s="18"/>
      <c r="K54" s="18"/>
      <c r="L54" s="18"/>
      <c r="M54" s="15"/>
      <c r="N54" s="15"/>
    </row>
    <row r="55" spans="2:15">
      <c r="J55" s="16"/>
      <c r="K55" s="18"/>
      <c r="L55" s="18"/>
      <c r="M55" s="18"/>
      <c r="N55" s="15"/>
      <c r="O55" s="15"/>
    </row>
    <row r="56" spans="2:15">
      <c r="B56" s="22" t="s">
        <v>64</v>
      </c>
      <c r="E56" s="26"/>
      <c r="F56" s="29"/>
      <c r="J56" s="16"/>
      <c r="K56" s="18"/>
      <c r="L56" s="18"/>
      <c r="M56" s="18"/>
      <c r="N56" s="15"/>
      <c r="O56" s="15"/>
    </row>
    <row r="57" spans="2:15">
      <c r="E57" s="53"/>
    </row>
    <row r="62" spans="2:15">
      <c r="C62" s="33"/>
      <c r="H62" s="50"/>
    </row>
    <row r="71" ht="30" customHeight="1"/>
    <row r="82" spans="1:1">
      <c r="A82" s="19"/>
    </row>
    <row r="83" spans="1:1">
      <c r="A83" s="19"/>
    </row>
  </sheetData>
  <phoneticPr fontId="25" type="noConversion"/>
  <hyperlinks>
    <hyperlink ref="B56" location="Information!A1" display="Return to information tab" xr:uid="{635DFA99-3021-4A7A-AED4-2C2ACEC0F6CA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C9844-F1B0-44A2-AFBB-FEBF4A241FC7}">
  <sheetPr>
    <tabColor rgb="FF45286F"/>
    <pageSetUpPr autoPageBreaks="0"/>
  </sheetPr>
  <dimension ref="B5:O56"/>
  <sheetViews>
    <sheetView showGridLines="0" zoomScaleNormal="100" workbookViewId="0"/>
  </sheetViews>
  <sheetFormatPr defaultColWidth="8.625" defaultRowHeight="14.25"/>
  <cols>
    <col min="1" max="1" width="2.375" customWidth="1"/>
    <col min="2" max="2" width="19.125" customWidth="1"/>
    <col min="3" max="3" width="28.125" customWidth="1"/>
    <col min="4" max="4" width="29.875" customWidth="1"/>
    <col min="5" max="5" width="20.25" customWidth="1"/>
    <col min="6" max="6" width="21.125" customWidth="1"/>
    <col min="7" max="7" width="18.875" customWidth="1"/>
    <col min="8" max="8" width="13.25" customWidth="1"/>
    <col min="10" max="10" width="31.5" customWidth="1"/>
    <col min="11" max="11" width="17.375" customWidth="1"/>
    <col min="12" max="12" width="15.375" customWidth="1"/>
    <col min="13" max="13" width="17.375" customWidth="1"/>
    <col min="14" max="14" width="20.5" customWidth="1"/>
    <col min="15" max="15" width="24.75" customWidth="1"/>
    <col min="19" max="19" width="14.875" bestFit="1" customWidth="1"/>
    <col min="20" max="20" width="18.125" bestFit="1" customWidth="1"/>
    <col min="21" max="21" width="19.375" bestFit="1" customWidth="1"/>
    <col min="22" max="22" width="6" bestFit="1" customWidth="1"/>
    <col min="23" max="23" width="22.75" bestFit="1" customWidth="1"/>
  </cols>
  <sheetData>
    <row r="5" spans="2:15" ht="15">
      <c r="B5" s="7" t="s">
        <v>15</v>
      </c>
    </row>
    <row r="6" spans="2:15" ht="15">
      <c r="B6" s="7"/>
    </row>
    <row r="7" spans="2:15">
      <c r="B7" s="57" t="s">
        <v>245</v>
      </c>
    </row>
    <row r="8" spans="2:15">
      <c r="B8" s="57" t="s">
        <v>246</v>
      </c>
    </row>
    <row r="9" spans="2:15">
      <c r="B9" s="57" t="s">
        <v>247</v>
      </c>
    </row>
    <row r="10" spans="2:15">
      <c r="J10" s="14"/>
      <c r="K10" s="15"/>
      <c r="L10" s="16"/>
      <c r="M10" s="16"/>
      <c r="N10" s="16"/>
      <c r="O10" s="16"/>
    </row>
    <row r="11" spans="2:15">
      <c r="J11" s="16"/>
      <c r="K11" s="16"/>
      <c r="L11" s="17"/>
      <c r="M11" s="16"/>
      <c r="N11" s="16"/>
      <c r="O11" s="16"/>
    </row>
    <row r="22" spans="9:11">
      <c r="I22" s="24"/>
    </row>
    <row r="26" spans="9:11">
      <c r="K26" s="13"/>
    </row>
    <row r="27" spans="9:11">
      <c r="K27" s="13"/>
    </row>
    <row r="28" spans="9:11">
      <c r="K28" s="13"/>
    </row>
    <row r="29" spans="9:11">
      <c r="K29" s="13"/>
    </row>
    <row r="30" spans="9:11">
      <c r="K30" s="13"/>
    </row>
    <row r="38" spans="2:10" ht="27.75">
      <c r="B38" s="182" t="s">
        <v>248</v>
      </c>
      <c r="C38" s="183" t="s">
        <v>249</v>
      </c>
      <c r="D38" s="183" t="s">
        <v>250</v>
      </c>
      <c r="E38" s="183" t="s">
        <v>251</v>
      </c>
      <c r="F38" s="183" t="s">
        <v>230</v>
      </c>
    </row>
    <row r="39" spans="2:10" ht="18.600000000000001" customHeight="1">
      <c r="B39" s="75" t="s">
        <v>231</v>
      </c>
      <c r="C39" s="82">
        <v>0</v>
      </c>
      <c r="D39" s="82">
        <f>C39</f>
        <v>0</v>
      </c>
      <c r="E39" s="150">
        <v>0</v>
      </c>
      <c r="F39" s="150">
        <f>E39</f>
        <v>0</v>
      </c>
    </row>
    <row r="40" spans="2:10" ht="18.600000000000001" customHeight="1">
      <c r="B40" s="75" t="s">
        <v>232</v>
      </c>
      <c r="C40" s="82">
        <v>0.47569181173404701</v>
      </c>
      <c r="D40" s="82">
        <f>D39+C40</f>
        <v>0.47569181173404701</v>
      </c>
      <c r="E40" s="150">
        <v>0.36307177530601098</v>
      </c>
      <c r="F40" s="150">
        <f>F39+E40</f>
        <v>0.36307177530601098</v>
      </c>
      <c r="G40" s="54"/>
    </row>
    <row r="41" spans="2:10" ht="18.600000000000001" customHeight="1">
      <c r="B41" s="75" t="s">
        <v>233</v>
      </c>
      <c r="C41" s="82">
        <v>3.28457775169321</v>
      </c>
      <c r="D41" s="82">
        <f t="shared" ref="D41:D49" si="0">D40+C41</f>
        <v>3.7602695634272569</v>
      </c>
      <c r="E41" s="150">
        <v>2.5672946253078228</v>
      </c>
      <c r="F41" s="150">
        <f t="shared" ref="F41:F50" si="1">F40+E41</f>
        <v>2.9303664006138339</v>
      </c>
      <c r="G41" s="54"/>
      <c r="I41" s="28"/>
    </row>
    <row r="42" spans="2:10" ht="18.600000000000001" customHeight="1">
      <c r="B42" s="75" t="s">
        <v>234</v>
      </c>
      <c r="C42" s="82">
        <v>11.407813914634399</v>
      </c>
      <c r="D42" s="82">
        <f t="shared" si="0"/>
        <v>15.168083478061657</v>
      </c>
      <c r="E42" s="150">
        <v>9.0068974399999995</v>
      </c>
      <c r="F42" s="150">
        <f t="shared" si="1"/>
        <v>11.937263840613834</v>
      </c>
      <c r="G42" s="54"/>
    </row>
    <row r="43" spans="2:10" ht="18.600000000000001" customHeight="1">
      <c r="B43" s="75" t="s">
        <v>235</v>
      </c>
      <c r="C43" s="82">
        <v>78.663822859401847</v>
      </c>
      <c r="D43" s="82">
        <f t="shared" si="0"/>
        <v>93.831906337463508</v>
      </c>
      <c r="E43" s="150">
        <v>64.194194049999993</v>
      </c>
      <c r="F43" s="150">
        <f t="shared" si="1"/>
        <v>76.131457890613831</v>
      </c>
      <c r="G43" s="54"/>
      <c r="I43" s="28"/>
    </row>
    <row r="44" spans="2:10" ht="18.600000000000001" customHeight="1">
      <c r="B44" s="75" t="s">
        <v>236</v>
      </c>
      <c r="C44" s="82">
        <v>149.29149853393801</v>
      </c>
      <c r="D44" s="82">
        <f t="shared" si="0"/>
        <v>243.12340487140153</v>
      </c>
      <c r="E44" s="150">
        <v>121.41840086000005</v>
      </c>
      <c r="F44" s="150">
        <f t="shared" si="1"/>
        <v>197.54985875061388</v>
      </c>
      <c r="G44" s="54"/>
    </row>
    <row r="45" spans="2:10" ht="18.600000000000001" customHeight="1">
      <c r="B45" s="75" t="s">
        <v>237</v>
      </c>
      <c r="C45" s="82">
        <v>212.95821698349701</v>
      </c>
      <c r="D45" s="82">
        <f t="shared" si="0"/>
        <v>456.08162185489857</v>
      </c>
      <c r="E45" s="150">
        <v>171.36535136999998</v>
      </c>
      <c r="F45" s="150">
        <f t="shared" si="1"/>
        <v>368.91521012061389</v>
      </c>
      <c r="G45" s="54"/>
    </row>
    <row r="46" spans="2:10" ht="18.600000000000001" customHeight="1">
      <c r="B46" s="75" t="s">
        <v>238</v>
      </c>
      <c r="C46" s="82">
        <v>236.65344935505178</v>
      </c>
      <c r="D46" s="82">
        <f t="shared" si="0"/>
        <v>692.73507120995032</v>
      </c>
      <c r="E46" s="150">
        <v>191.64872248999993</v>
      </c>
      <c r="F46" s="150">
        <f t="shared" si="1"/>
        <v>560.56393261061385</v>
      </c>
      <c r="G46" s="54"/>
      <c r="J46" s="28"/>
    </row>
    <row r="47" spans="2:10" ht="18.600000000000001" customHeight="1">
      <c r="B47" s="75" t="s">
        <v>239</v>
      </c>
      <c r="C47" s="82">
        <v>298.42532421200139</v>
      </c>
      <c r="D47" s="82">
        <f t="shared" si="0"/>
        <v>991.16039542195176</v>
      </c>
      <c r="E47" s="150">
        <v>240.98578614999991</v>
      </c>
      <c r="F47" s="150">
        <f t="shared" si="1"/>
        <v>801.54971876061381</v>
      </c>
      <c r="G47" s="54"/>
      <c r="H47" s="54"/>
    </row>
    <row r="48" spans="2:10" ht="18.600000000000001" customHeight="1">
      <c r="B48" s="75" t="s">
        <v>240</v>
      </c>
      <c r="C48" s="82">
        <v>335.56696829556273</v>
      </c>
      <c r="D48" s="82">
        <f t="shared" si="0"/>
        <v>1326.7273637175144</v>
      </c>
      <c r="E48" s="150">
        <v>271.20515263000004</v>
      </c>
      <c r="F48" s="150">
        <f t="shared" si="1"/>
        <v>1072.754871390614</v>
      </c>
      <c r="G48" s="54"/>
    </row>
    <row r="49" spans="2:9" ht="18.600000000000001" customHeight="1">
      <c r="B49" s="75" t="s">
        <v>241</v>
      </c>
      <c r="C49" s="82">
        <v>360.22603870941276</v>
      </c>
      <c r="D49" s="82">
        <f t="shared" si="0"/>
        <v>1686.9534024269271</v>
      </c>
      <c r="E49" s="150">
        <v>283.15462411999999</v>
      </c>
      <c r="F49" s="150">
        <f t="shared" si="1"/>
        <v>1355.9094955106139</v>
      </c>
      <c r="G49" s="1"/>
      <c r="H49" s="1"/>
      <c r="I49" s="1"/>
    </row>
    <row r="50" spans="2:9" ht="18.600000000000001" customHeight="1">
      <c r="B50" s="75" t="s">
        <v>242</v>
      </c>
      <c r="C50" s="82">
        <v>418.37319501390255</v>
      </c>
      <c r="D50" s="82">
        <f>D49+C50</f>
        <v>2105.3265974408296</v>
      </c>
      <c r="E50" s="150">
        <v>341.26729852999978</v>
      </c>
      <c r="F50" s="150">
        <f t="shared" si="1"/>
        <v>1697.1767940406137</v>
      </c>
      <c r="G50" s="1"/>
      <c r="H50" s="1"/>
      <c r="I50" s="1"/>
    </row>
    <row r="51" spans="2:9" ht="18.600000000000001" customHeight="1">
      <c r="B51" s="75" t="s">
        <v>243</v>
      </c>
      <c r="C51" s="82">
        <v>389.86126571897148</v>
      </c>
      <c r="D51" s="82">
        <f>D50+C51</f>
        <v>2495.1878631598011</v>
      </c>
      <c r="E51" s="150">
        <v>348.8290333000005</v>
      </c>
      <c r="F51" s="150">
        <f>F50+E51</f>
        <v>2046.0058273406141</v>
      </c>
      <c r="G51" s="1"/>
      <c r="H51" s="1"/>
      <c r="I51" s="1"/>
    </row>
    <row r="52" spans="2:9" ht="18.600000000000001" customHeight="1">
      <c r="B52" s="75" t="s">
        <v>244</v>
      </c>
      <c r="C52" s="82">
        <v>401.39988799999998</v>
      </c>
      <c r="D52" s="82">
        <f>D51+C52</f>
        <v>2896.587751159801</v>
      </c>
      <c r="E52" s="150">
        <v>383.38353899999998</v>
      </c>
      <c r="F52" s="150">
        <f>F51+E52</f>
        <v>2429.3893663406143</v>
      </c>
      <c r="G52" s="1"/>
      <c r="H52" s="1"/>
      <c r="I52" s="1"/>
    </row>
    <row r="53" spans="2:9" ht="18.600000000000001" customHeight="1">
      <c r="B53" s="235" t="s">
        <v>81</v>
      </c>
      <c r="C53" s="236">
        <f>SUM(C39:C52)</f>
        <v>2896.587751159801</v>
      </c>
      <c r="D53" s="82"/>
      <c r="E53" s="237">
        <f>SUM(E39:E52)</f>
        <v>2429.3893663406143</v>
      </c>
      <c r="F53" s="150"/>
    </row>
    <row r="55" spans="2:9">
      <c r="B55" s="22" t="s">
        <v>64</v>
      </c>
      <c r="D55" s="1"/>
      <c r="E55" s="72"/>
    </row>
    <row r="56" spans="2:9">
      <c r="E56" s="73"/>
    </row>
  </sheetData>
  <phoneticPr fontId="25" type="noConversion"/>
  <hyperlinks>
    <hyperlink ref="B55" location="Information!A1" display="Return to information tab" xr:uid="{738393F3-15FA-47D6-A3ED-A8C97C7A27B8}"/>
  </hyperlinks>
  <pageMargins left="0.7" right="0.7" top="0.75" bottom="0.75" header="0.3" footer="0.3"/>
  <pageSetup paperSize="9" orientation="portrait" r:id="rId1"/>
  <headerFooter>
    <oddHeader>&amp;C&amp;"Verdana,Regular"&amp;10&amp;K000000Internal Only</oddHeader>
    <oddFooter>&amp;C&amp;"Verdana,Regular"&amp;10&amp;K000000Internal Only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PublicationRequestID xmlns="3ffacce4-957f-4f0a-910f-9efe2ecf512c">1589</PublicationRequestID>
    <TaxCatchAll xmlns="d66eba0d-a2b9-4833-9603-ab5d8f45883c" xsi:nil="true"/>
    <DocumentTitle xmlns="3ffacce4-957f-4f0a-910f-9efe2ecf512c">NDRHI Annual Report Scheme Year 14 April 2024 to March 2025 Dataset</DocumentTitle>
    <DocumentRank xmlns="3ffacce4-957f-4f0a-910f-9efe2ecf512c">Subsidiary</DocumentRa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a1084e3a969a6937a6a378eb151ed18e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d940df6e83dec7b2207e4c4c57a8da89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Props1.xml><?xml version="1.0" encoding="utf-8"?>
<ds:datastoreItem xmlns:ds="http://schemas.openxmlformats.org/officeDocument/2006/customXml" ds:itemID="{ED02D8C0-1A86-4AE6-825A-8DEBEF2927E7}"/>
</file>

<file path=customXml/itemProps2.xml><?xml version="1.0" encoding="utf-8"?>
<ds:datastoreItem xmlns:ds="http://schemas.openxmlformats.org/officeDocument/2006/customXml" ds:itemID="{24EF672E-2582-4291-8CEC-A55F379B3727}"/>
</file>

<file path=customXml/itemProps3.xml><?xml version="1.0" encoding="utf-8"?>
<ds:datastoreItem xmlns:ds="http://schemas.openxmlformats.org/officeDocument/2006/customXml" ds:itemID="{9FC2CD8F-8991-48A2-853B-E2E8EBBE886E}"/>
</file>

<file path=customXml/itemProps4.xml><?xml version="1.0" encoding="utf-8"?>
<ds:datastoreItem xmlns:ds="http://schemas.openxmlformats.org/officeDocument/2006/customXml" ds:itemID="{0408ECFF-B2B2-46DC-9CA4-06A0483302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NDRHI Annual Report Scheme Year 14 Dataset</dc:title>
  <dc:subject/>
  <dc:creator/>
  <cp:keywords/>
  <dc:description/>
  <cp:lastModifiedBy/>
  <cp:revision/>
  <dcterms:created xsi:type="dcterms:W3CDTF">2025-07-29T17:53:54Z</dcterms:created>
  <dcterms:modified xsi:type="dcterms:W3CDTF">2025-07-30T13:08:42Z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95eaba79-06a5-4384-a655-38d92caf419d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ClsUserRVM">
    <vt:lpwstr>[]</vt:lpwstr>
  </property>
  <property fmtid="{D5CDD505-2E9C-101B-9397-08002B2CF9AE}" pid="7" name="bjCentreHeaderLabel-first">
    <vt:lpwstr>&amp;"Verdana,Regular"&amp;10&amp;K000000Internal Only</vt:lpwstr>
  </property>
  <property fmtid="{D5CDD505-2E9C-101B-9397-08002B2CF9AE}" pid="8" name="bjCentreFooterLabel-first">
    <vt:lpwstr>&amp;"Verdana,Regular"&amp;10&amp;K000000Internal Only</vt:lpwstr>
  </property>
  <property fmtid="{D5CDD505-2E9C-101B-9397-08002B2CF9AE}" pid="9" name="bjCentreHeaderLabel-even">
    <vt:lpwstr>&amp;"Verdana,Regular"&amp;10&amp;K000000Internal Only</vt:lpwstr>
  </property>
  <property fmtid="{D5CDD505-2E9C-101B-9397-08002B2CF9AE}" pid="10" name="bjCentreFooterLabel-even">
    <vt:lpwstr>&amp;"Verdana,Regular"&amp;10&amp;K000000Internal Only</vt:lpwstr>
  </property>
  <property fmtid="{D5CDD505-2E9C-101B-9397-08002B2CF9AE}" pid="11" name="bjCentreHeaderLabel">
    <vt:lpwstr>&amp;"Verdana,Regular"&amp;10&amp;K000000Internal Only</vt:lpwstr>
  </property>
  <property fmtid="{D5CDD505-2E9C-101B-9397-08002B2CF9AE}" pid="12" name="bjCentreFooterLabel">
    <vt:lpwstr>&amp;"Verdana,Regular"&amp;10&amp;K000000Internal Only</vt:lpwstr>
  </property>
  <property fmtid="{D5CDD505-2E9C-101B-9397-08002B2CF9AE}" pid="13" name="ContentTypeId">
    <vt:lpwstr>0x010100D7C6947C0F765F428416B2828D309B65</vt:lpwstr>
  </property>
  <property fmtid="{D5CDD505-2E9C-101B-9397-08002B2CF9AE}" pid="14" name="bjSaver">
    <vt:lpwstr>ie38Uql6BuFr1a+jfkkQQb+jlzp8kxru</vt:lpwstr>
  </property>
</Properties>
</file>