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ofgemcloud-my.sharepoint.com/personal/zoe_cornish_ofgem_gov_uk/Documents/Desktop/"/>
    </mc:Choice>
  </mc:AlternateContent>
  <xr:revisionPtr revIDLastSave="0" documentId="8_{ED02BEC1-AA8D-4408-AF17-52792B8A283D}" xr6:coauthVersionLast="47" xr6:coauthVersionMax="47" xr10:uidLastSave="{00000000-0000-0000-0000-000000000000}"/>
  <bookViews>
    <workbookView xWindow="-28920" yWindow="-120" windowWidth="29040" windowHeight="15840" tabRatio="906" xr2:uid="{00000000-000D-0000-FFFF-FFFF00000000}"/>
  </bookViews>
  <sheets>
    <sheet name="Cover Sheet" sheetId="20" r:id="rId1"/>
    <sheet name="Changes Log" sheetId="23" r:id="rId2"/>
    <sheet name="Data Change Log" sheetId="22" r:id="rId3"/>
    <sheet name="ED2 Prescribed Periods &amp; Sums" sheetId="24" r:id="rId4"/>
    <sheet name="Main" sheetId="17" r:id="rId5"/>
    <sheet name="Revenue Link Table" sheetId="15" r:id="rId6"/>
    <sheet name="EGS1 exemptions" sheetId="6" r:id="rId7"/>
    <sheet name="EGS2 exemptions" sheetId="18" r:id="rId8"/>
    <sheet name="EGS11A exemptions" sheetId="4" r:id="rId9"/>
    <sheet name="EGS11B exemptions" sheetId="8" r:id="rId10"/>
    <sheet name="EGS11C exemptions" sheetId="10" r:id="rId11"/>
    <sheet name="EGS2A exemptions" sheetId="11" r:id="rId12"/>
    <sheet name="EGS2B exemptions" sheetId="5" r:id="rId13"/>
    <sheet name="EGS2C exemptions" sheetId="13" r:id="rId14"/>
    <sheet name="EGS4 exemptions" sheetId="12" r:id="rId15"/>
    <sheet name="EGS5 exemptions" sheetId="7" r:id="rId16"/>
    <sheet name="EGS8 exemptions" sheetId="14" r:id="rId17"/>
    <sheet name="EGS9 exemptions" sheetId="9" r:id="rId18"/>
  </sheets>
  <definedNames>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7</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UKPN Manpower -#REF!</definedName>
    <definedName name="_Order2" hidden="1">0</definedName>
    <definedName name="a" hidden="1">{"staff",#N/A,FALSE,"Current Month"}</definedName>
    <definedName name="ARate">#REF!</definedName>
    <definedName name="AVGHRS">#REF!</definedName>
    <definedName name="avgskill">#REF!</definedName>
    <definedName name="b" hidden="1">{"staff",#N/A,FALSE,"Current Month"}</definedName>
    <definedName name="bottom">#REF!</definedName>
    <definedName name="Category">#REF!</definedName>
    <definedName name="cluster">#REF!</definedName>
    <definedName name="compname">#REF!</definedName>
    <definedName name="constrainsts">#REF!</definedName>
    <definedName name="Contents">#REF!</definedName>
    <definedName name="Contract_Type">#REF!</definedName>
    <definedName name="CostCategory">#REF!</definedName>
    <definedName name="Current_Stage">#REF!</definedName>
    <definedName name="Data">#REF!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7">#REF!</definedName>
    <definedName name="DATA18">#REF!</definedName>
    <definedName name="DATA19">#REF!</definedName>
    <definedName name="DATA2">#REF!</definedName>
    <definedName name="DATA20">#REF!</definedName>
    <definedName name="DATA21">#REF!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4">#REF!</definedName>
    <definedName name="DATA5">#REF!</definedName>
    <definedName name="DATA6">#REF!</definedName>
    <definedName name="DATA7">#REF!</definedName>
    <definedName name="DATA8">#REF!</definedName>
    <definedName name="DATA9">#REF!</definedName>
    <definedName name="DecimalPlaces">#REF!</definedName>
    <definedName name="Direct_Indirect">#REF!</definedName>
    <definedName name="Directorate">#REF!</definedName>
    <definedName name="DNOName">#REF!</definedName>
    <definedName name="DNOs">#REF!</definedName>
    <definedName name="DNOsplit">#REF!</definedName>
    <definedName name="f">#REF!</definedName>
    <definedName name="GEOG9703">#REF!</definedName>
    <definedName name="Guidance">#REF!</definedName>
    <definedName name="Guidance1">#REF!</definedName>
    <definedName name="hethet">#REF!</definedName>
    <definedName name="hetheth">#REF!</definedName>
    <definedName name="hubs">#REF!</definedName>
    <definedName name="Internal_External">#REF!</definedName>
    <definedName name="jklb">#REF!</definedName>
    <definedName name="Job_Reason">#REF!</definedName>
    <definedName name="khkjk" hidden="1">{"staff",#N/A,FALSE,"Current Month"}</definedName>
    <definedName name="Leaver">#REF!</definedName>
    <definedName name="ManagerialAllocations">#REF!</definedName>
    <definedName name="Manpower">#REF!</definedName>
    <definedName name="Months">#REF!</definedName>
    <definedName name="MPS">#REF!</definedName>
    <definedName name="names2">#REF!</definedName>
    <definedName name="New_Cost_Centre">#REF!</definedName>
    <definedName name="nsdffgd">#REF!</definedName>
    <definedName name="odd" hidden="1">{"staff",#N/A,FALSE,"Current Month"}</definedName>
    <definedName name="OfGem_Category">#REF!</definedName>
    <definedName name="Percentcoursebd">#REF!</definedName>
    <definedName name="Pivot_Table_Cat">#REF!</definedName>
    <definedName name="PrimeRecordAllocations">#REF!</definedName>
    <definedName name="_xlnm.Print_Area">Training Centre #REF!</definedName>
    <definedName name="properties">#REF!</definedName>
    <definedName name="Q1_Q3_Master">#REF!</definedName>
    <definedName name="Recruiter">#REF!</definedName>
    <definedName name="RepAllow">#REF!</definedName>
    <definedName name="Repyear">#REF!</definedName>
    <definedName name="RepYearM1">#REF!</definedName>
    <definedName name="RepYearP1">#REF!</definedName>
    <definedName name="RepYearP5">#REF!</definedName>
    <definedName name="Required">#REF!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ounding">#REF!</definedName>
    <definedName name="SAPBEXhrIndnt" hidden="1">"Wide"</definedName>
    <definedName name="SAPEMP">#REF!</definedName>
    <definedName name="SAPsysID" hidden="1">"708C5W7SBKP804JT78WJ0JNKI"</definedName>
    <definedName name="SAPwbID" hidden="1">"ARS"</definedName>
    <definedName name="shortname">#REF!</definedName>
    <definedName name="Sign_off_Level">#REF!</definedName>
    <definedName name="skillset">#REF!</definedName>
    <definedName name="Skillsets">#REF!</definedName>
    <definedName name="Split">#REF!</definedName>
    <definedName name="sss">#REF!</definedName>
    <definedName name="Table2.12TotalCost">#REF!</definedName>
    <definedName name="TEST1">#REF!</definedName>
    <definedName name="TEST2">#REF!</definedName>
    <definedName name="TEST3">#REF!</definedName>
    <definedName name="TEST4">#REF!</definedName>
    <definedName name="TEST5">#REF!</definedName>
    <definedName name="TEST6">#REF!</definedName>
    <definedName name="TEST7">#REF!</definedName>
    <definedName name="TEST8">#REF!</definedName>
    <definedName name="TEST9">#REF!</definedName>
    <definedName name="TESTHKEY">#REF!</definedName>
    <definedName name="TESTKEYS">#REF!</definedName>
    <definedName name="TESTVKEY">#REF!</definedName>
    <definedName name="top">#REF!</definedName>
    <definedName name="Trainees_Table_Cat">#REF!</definedName>
    <definedName name="Unit">1000</definedName>
    <definedName name="Working_days">#REF!</definedName>
    <definedName name="wrn.Mat." hidden="1">{"staff",#N/A,FALSE,"Current Month"}</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16" i="17" l="1"/>
  <c r="J314" i="17"/>
  <c r="I115" i="17"/>
  <c r="I504" i="17"/>
  <c r="H504" i="17"/>
  <c r="I189" i="17" l="1"/>
  <c r="H288" i="17" l="1"/>
  <c r="H189" i="17"/>
  <c r="H141" i="17" s="1"/>
  <c r="I141" i="17"/>
  <c r="H140" i="17"/>
  <c r="J140" i="17" s="1"/>
  <c r="J115" i="17"/>
  <c r="J23" i="17"/>
  <c r="J256" i="17"/>
  <c r="J418" i="17"/>
  <c r="J414" i="17"/>
  <c r="L387" i="17"/>
  <c r="M387" i="17"/>
  <c r="N387" i="17"/>
  <c r="K387" i="17"/>
  <c r="I387" i="17"/>
  <c r="H387" i="17"/>
  <c r="L395" i="17"/>
  <c r="M395" i="17"/>
  <c r="N395" i="17"/>
  <c r="K395" i="17"/>
  <c r="I395" i="17"/>
  <c r="H395" i="17"/>
  <c r="L394" i="17"/>
  <c r="M394" i="17"/>
  <c r="N394" i="17"/>
  <c r="K394" i="17"/>
  <c r="I394" i="17"/>
  <c r="H394" i="17"/>
  <c r="L140" i="17" l="1"/>
  <c r="M140" i="17"/>
  <c r="N140" i="17"/>
  <c r="K140" i="17"/>
  <c r="I140" i="17"/>
  <c r="I25" i="8"/>
  <c r="I26" i="8"/>
  <c r="I27" i="8"/>
  <c r="I28" i="8"/>
  <c r="I29" i="8"/>
  <c r="I30" i="8"/>
  <c r="I31" i="8"/>
  <c r="I32" i="8"/>
  <c r="I33" i="8"/>
  <c r="I34" i="8"/>
  <c r="I35" i="8"/>
  <c r="I36" i="8"/>
  <c r="I37" i="8"/>
  <c r="I38" i="8"/>
  <c r="I24" i="8"/>
  <c r="M38" i="8"/>
  <c r="L38" i="8"/>
  <c r="K38" i="8"/>
  <c r="J38" i="8"/>
  <c r="H38" i="8"/>
  <c r="L79" i="17"/>
  <c r="M79" i="17"/>
  <c r="N79" i="17"/>
  <c r="K79" i="17"/>
  <c r="I79" i="17"/>
  <c r="J79" i="17" s="1"/>
  <c r="I25" i="4"/>
  <c r="I26" i="4"/>
  <c r="I27" i="4"/>
  <c r="I28" i="4"/>
  <c r="I29" i="4"/>
  <c r="I30" i="4"/>
  <c r="I31" i="4"/>
  <c r="I32" i="4"/>
  <c r="I33" i="4"/>
  <c r="I34" i="4"/>
  <c r="I35" i="4"/>
  <c r="I36" i="4"/>
  <c r="I37" i="4"/>
  <c r="I38" i="4"/>
  <c r="I24" i="4"/>
  <c r="I44" i="4"/>
  <c r="I45" i="4"/>
  <c r="I46" i="4"/>
  <c r="I47" i="4"/>
  <c r="I48" i="4"/>
  <c r="I49" i="4"/>
  <c r="I50" i="4"/>
  <c r="I51" i="4"/>
  <c r="I52" i="4"/>
  <c r="I53" i="4"/>
  <c r="I54" i="4"/>
  <c r="I55" i="4"/>
  <c r="I56" i="4"/>
  <c r="I57" i="4"/>
  <c r="I43" i="4"/>
  <c r="M38" i="4"/>
  <c r="L38" i="4"/>
  <c r="K38" i="4"/>
  <c r="J38" i="4"/>
  <c r="H38" i="4"/>
  <c r="L521" i="17"/>
  <c r="M521" i="17"/>
  <c r="N521" i="17"/>
  <c r="K521" i="17"/>
  <c r="I521" i="17"/>
  <c r="J199" i="17"/>
  <c r="L176" i="17"/>
  <c r="M176" i="17"/>
  <c r="N176" i="17"/>
  <c r="K176" i="17"/>
  <c r="H176" i="17"/>
  <c r="I176" i="17"/>
  <c r="N185" i="17"/>
  <c r="M185" i="17"/>
  <c r="L185" i="17"/>
  <c r="K185" i="17"/>
  <c r="H186" i="17"/>
  <c r="J186" i="17" s="1"/>
  <c r="I185" i="17"/>
  <c r="J185" i="17" s="1"/>
  <c r="N182" i="17"/>
  <c r="M182" i="17"/>
  <c r="L182" i="17"/>
  <c r="K182" i="17"/>
  <c r="I182" i="17"/>
  <c r="J182" i="17" s="1"/>
  <c r="H183" i="17"/>
  <c r="J183" i="17" s="1"/>
  <c r="N179" i="17"/>
  <c r="M179" i="17"/>
  <c r="L179" i="17"/>
  <c r="K179" i="17"/>
  <c r="I179" i="17"/>
  <c r="J179" i="17" s="1"/>
  <c r="H180" i="17"/>
  <c r="J180" i="17" s="1"/>
  <c r="J169" i="17"/>
  <c r="J168" i="17"/>
  <c r="J158" i="17"/>
  <c r="J157" i="17"/>
  <c r="J147" i="17"/>
  <c r="J146" i="17"/>
  <c r="N124" i="17"/>
  <c r="M124" i="17"/>
  <c r="L124" i="17"/>
  <c r="H125" i="17"/>
  <c r="J125" i="17" s="1"/>
  <c r="I124" i="17"/>
  <c r="J124" i="17" s="1"/>
  <c r="I118" i="17"/>
  <c r="J118" i="17"/>
  <c r="K124" i="17"/>
  <c r="N121" i="17"/>
  <c r="M121" i="17"/>
  <c r="L121" i="17"/>
  <c r="K121" i="17"/>
  <c r="I121" i="17"/>
  <c r="J121" i="17" s="1"/>
  <c r="H122" i="17"/>
  <c r="J122" i="17"/>
  <c r="N118" i="17"/>
  <c r="M118" i="17"/>
  <c r="L118" i="17"/>
  <c r="K118" i="17"/>
  <c r="H119" i="17"/>
  <c r="J119" i="17" s="1"/>
  <c r="L115" i="17"/>
  <c r="M115" i="17"/>
  <c r="N115" i="17"/>
  <c r="K115" i="17"/>
  <c r="J108" i="17"/>
  <c r="J107" i="17"/>
  <c r="J97" i="17"/>
  <c r="J96" i="17"/>
  <c r="J78" i="17"/>
  <c r="J77" i="17"/>
  <c r="H115" i="17"/>
  <c r="J86" i="17"/>
  <c r="J85" i="17"/>
  <c r="J138" i="17"/>
  <c r="J139" i="17"/>
  <c r="H133" i="17"/>
  <c r="H194" i="17"/>
  <c r="J194" i="17"/>
  <c r="J195" i="17" s="1"/>
  <c r="J503" i="17"/>
  <c r="J231" i="17"/>
  <c r="J230" i="17"/>
  <c r="J229" i="17"/>
  <c r="J228" i="17"/>
  <c r="J227" i="17"/>
  <c r="J226" i="17"/>
  <c r="J225" i="17"/>
  <c r="J224" i="17"/>
  <c r="J221" i="17"/>
  <c r="J220" i="17"/>
  <c r="J219" i="17"/>
  <c r="J218" i="17"/>
  <c r="J217" i="17"/>
  <c r="J216" i="17"/>
  <c r="J215" i="17"/>
  <c r="J214" i="17"/>
  <c r="J205" i="17"/>
  <c r="J206" i="17"/>
  <c r="J207" i="17"/>
  <c r="J208" i="17"/>
  <c r="J209" i="17"/>
  <c r="J210" i="17"/>
  <c r="J211" i="17"/>
  <c r="J204" i="17"/>
  <c r="J196" i="17"/>
  <c r="J193" i="17"/>
  <c r="I25" i="10"/>
  <c r="I26" i="10"/>
  <c r="I27" i="10"/>
  <c r="I28" i="10"/>
  <c r="I29" i="10"/>
  <c r="I30" i="10"/>
  <c r="I31" i="10"/>
  <c r="I32" i="10"/>
  <c r="I33" i="10"/>
  <c r="I34" i="10"/>
  <c r="I35" i="10"/>
  <c r="I36" i="10"/>
  <c r="I37" i="10"/>
  <c r="I38" i="10"/>
  <c r="I24" i="10"/>
  <c r="I6" i="10"/>
  <c r="I7" i="10"/>
  <c r="I8" i="10"/>
  <c r="I9" i="10"/>
  <c r="I10" i="10"/>
  <c r="I11" i="10"/>
  <c r="I12" i="10"/>
  <c r="I13" i="10"/>
  <c r="I14" i="10"/>
  <c r="I15" i="10"/>
  <c r="I16" i="10"/>
  <c r="I17" i="10"/>
  <c r="I18" i="10"/>
  <c r="I19" i="10"/>
  <c r="I5" i="10"/>
  <c r="J492" i="17"/>
  <c r="I490" i="17"/>
  <c r="K490" i="17"/>
  <c r="L490" i="17"/>
  <c r="M490" i="17"/>
  <c r="N490" i="17"/>
  <c r="H490" i="17"/>
  <c r="J490" i="17" s="1"/>
  <c r="J476" i="17"/>
  <c r="I474" i="17"/>
  <c r="J474" i="17" s="1"/>
  <c r="K474" i="17"/>
  <c r="L474" i="17"/>
  <c r="M474" i="17"/>
  <c r="N474" i="17"/>
  <c r="H474" i="17"/>
  <c r="J468" i="17"/>
  <c r="I466" i="17"/>
  <c r="I467" i="17" s="1"/>
  <c r="K466" i="17"/>
  <c r="K467" i="17" s="1"/>
  <c r="K469" i="17" s="1"/>
  <c r="L466" i="17"/>
  <c r="M466" i="17"/>
  <c r="N466" i="17"/>
  <c r="H466" i="17"/>
  <c r="J451" i="17"/>
  <c r="I449" i="17"/>
  <c r="J449" i="17" s="1"/>
  <c r="K449" i="17"/>
  <c r="L449" i="17"/>
  <c r="M449" i="17"/>
  <c r="N449" i="17"/>
  <c r="H449" i="17"/>
  <c r="J438" i="17"/>
  <c r="J441" i="17"/>
  <c r="I439" i="17"/>
  <c r="J439" i="17" s="1"/>
  <c r="K439" i="17"/>
  <c r="K440" i="17" s="1"/>
  <c r="K442" i="17" s="1"/>
  <c r="L439" i="17"/>
  <c r="L440" i="17" s="1"/>
  <c r="L442" i="17" s="1"/>
  <c r="M439" i="17"/>
  <c r="N439" i="17"/>
  <c r="H439" i="17"/>
  <c r="J432" i="17"/>
  <c r="I430" i="17"/>
  <c r="K430" i="17"/>
  <c r="K431" i="17" s="1"/>
  <c r="K433" i="17" s="1"/>
  <c r="L430" i="17"/>
  <c r="M430" i="17"/>
  <c r="N430" i="17"/>
  <c r="H430" i="17"/>
  <c r="J405" i="17"/>
  <c r="I403" i="17"/>
  <c r="K403" i="17"/>
  <c r="L403" i="17"/>
  <c r="L404" i="17" s="1"/>
  <c r="L406" i="17" s="1"/>
  <c r="M403" i="17"/>
  <c r="M404" i="17" s="1"/>
  <c r="M406" i="17" s="1"/>
  <c r="N403" i="17"/>
  <c r="N404" i="17" s="1"/>
  <c r="N406" i="17" s="1"/>
  <c r="H403" i="17"/>
  <c r="J397" i="17"/>
  <c r="K396" i="17"/>
  <c r="K398" i="17" s="1"/>
  <c r="J389" i="17"/>
  <c r="L388" i="17"/>
  <c r="L390" i="17" s="1"/>
  <c r="J382" i="17"/>
  <c r="I379" i="17"/>
  <c r="K379" i="17"/>
  <c r="L379" i="17"/>
  <c r="L381" i="17" s="1"/>
  <c r="L383" i="17" s="1"/>
  <c r="M379" i="17"/>
  <c r="N379" i="17"/>
  <c r="L380" i="17"/>
  <c r="M380" i="17"/>
  <c r="N380" i="17"/>
  <c r="H380" i="17"/>
  <c r="H379" i="17"/>
  <c r="J351" i="17"/>
  <c r="I349" i="17"/>
  <c r="K349" i="17"/>
  <c r="L349" i="17"/>
  <c r="M349" i="17"/>
  <c r="N349" i="17"/>
  <c r="N350" i="17" s="1"/>
  <c r="N352" i="17" s="1"/>
  <c r="H349" i="17"/>
  <c r="J344" i="17"/>
  <c r="I342" i="17"/>
  <c r="I343" i="17" s="1"/>
  <c r="I345" i="17" s="1"/>
  <c r="K342" i="17"/>
  <c r="L342" i="17"/>
  <c r="L343" i="17" s="1"/>
  <c r="L345" i="17" s="1"/>
  <c r="M342" i="17"/>
  <c r="N342" i="17"/>
  <c r="H342" i="17"/>
  <c r="J342" i="17" s="1"/>
  <c r="J337" i="17"/>
  <c r="I335" i="17"/>
  <c r="K335" i="17"/>
  <c r="L335" i="17"/>
  <c r="L336" i="17" s="1"/>
  <c r="M335" i="17"/>
  <c r="M336" i="17" s="1"/>
  <c r="M338" i="17" s="1"/>
  <c r="N335" i="17"/>
  <c r="H335" i="17"/>
  <c r="J304" i="17"/>
  <c r="I302" i="17"/>
  <c r="K302" i="17"/>
  <c r="L302" i="17"/>
  <c r="L303" i="17" s="1"/>
  <c r="L305" i="17" s="1"/>
  <c r="M302" i="17"/>
  <c r="M303" i="17" s="1"/>
  <c r="N302" i="17"/>
  <c r="N303" i="17" s="1"/>
  <c r="N305" i="17" s="1"/>
  <c r="H302" i="17"/>
  <c r="J297" i="17"/>
  <c r="I295" i="17"/>
  <c r="K295" i="17"/>
  <c r="L295" i="17"/>
  <c r="M295" i="17"/>
  <c r="M296" i="17" s="1"/>
  <c r="M298" i="17" s="1"/>
  <c r="N295" i="17"/>
  <c r="N296" i="17" s="1"/>
  <c r="N298" i="17" s="1"/>
  <c r="H295" i="17"/>
  <c r="J290" i="17"/>
  <c r="I288" i="17"/>
  <c r="K288" i="17"/>
  <c r="K289" i="17" s="1"/>
  <c r="K291" i="17" s="1"/>
  <c r="L288" i="17"/>
  <c r="M288" i="17"/>
  <c r="N288" i="17"/>
  <c r="N289" i="17" s="1"/>
  <c r="N291" i="17" s="1"/>
  <c r="J288" i="17"/>
  <c r="I284" i="17"/>
  <c r="K284" i="17"/>
  <c r="L284" i="17"/>
  <c r="M284" i="17"/>
  <c r="N284" i="17"/>
  <c r="H284" i="17"/>
  <c r="J282" i="17"/>
  <c r="I280" i="17"/>
  <c r="K280" i="17"/>
  <c r="K281" i="17" s="1"/>
  <c r="K283" i="17" s="1"/>
  <c r="L280" i="17"/>
  <c r="M280" i="17"/>
  <c r="N280" i="17"/>
  <c r="N281" i="17" s="1"/>
  <c r="N283" i="17" s="1"/>
  <c r="H280" i="17"/>
  <c r="J275" i="17"/>
  <c r="I273" i="17"/>
  <c r="I274" i="17" s="1"/>
  <c r="K273" i="17"/>
  <c r="L273" i="17"/>
  <c r="L274" i="17" s="1"/>
  <c r="L276" i="17" s="1"/>
  <c r="M273" i="17"/>
  <c r="N273" i="17"/>
  <c r="H273" i="17"/>
  <c r="H274" i="17" s="1"/>
  <c r="H276" i="17" s="1"/>
  <c r="J268" i="17"/>
  <c r="I266" i="17"/>
  <c r="K266" i="17"/>
  <c r="K267" i="17" s="1"/>
  <c r="L266" i="17"/>
  <c r="M266" i="17"/>
  <c r="M267" i="17" s="1"/>
  <c r="M269" i="17" s="1"/>
  <c r="N266" i="17"/>
  <c r="H266" i="17"/>
  <c r="J251" i="17"/>
  <c r="I249" i="17"/>
  <c r="J249" i="17" s="1"/>
  <c r="K249" i="17"/>
  <c r="L249" i="17"/>
  <c r="L250" i="17" s="1"/>
  <c r="L252" i="17" s="1"/>
  <c r="M249" i="17"/>
  <c r="N249" i="17"/>
  <c r="H249" i="17"/>
  <c r="I248" i="17"/>
  <c r="K248" i="17"/>
  <c r="L248" i="17"/>
  <c r="M248" i="17"/>
  <c r="N248" i="17"/>
  <c r="H248" i="17"/>
  <c r="J248" i="17"/>
  <c r="H243" i="17"/>
  <c r="J243" i="17" s="1"/>
  <c r="H242" i="17"/>
  <c r="J242" i="17"/>
  <c r="H200" i="17"/>
  <c r="H197" i="17"/>
  <c r="N189" i="17"/>
  <c r="N188" i="17"/>
  <c r="M189" i="17"/>
  <c r="M188" i="17"/>
  <c r="L189" i="17"/>
  <c r="L188" i="17"/>
  <c r="K189" i="17"/>
  <c r="K188" i="17"/>
  <c r="I188" i="17"/>
  <c r="H188" i="17"/>
  <c r="N184" i="17"/>
  <c r="M184" i="17"/>
  <c r="L184" i="17"/>
  <c r="K184" i="17"/>
  <c r="I184" i="17"/>
  <c r="N181" i="17"/>
  <c r="M181" i="17"/>
  <c r="L181" i="17"/>
  <c r="K181" i="17"/>
  <c r="I181" i="17"/>
  <c r="N178" i="17"/>
  <c r="M178" i="17"/>
  <c r="L178" i="17"/>
  <c r="K178" i="17"/>
  <c r="K141" i="17" s="1"/>
  <c r="I178" i="17"/>
  <c r="N128" i="17"/>
  <c r="N127" i="17"/>
  <c r="M128" i="17"/>
  <c r="M127" i="17"/>
  <c r="L128" i="17"/>
  <c r="L127" i="17"/>
  <c r="K128" i="17"/>
  <c r="K127" i="17"/>
  <c r="I128" i="17"/>
  <c r="I127" i="17"/>
  <c r="H128" i="17"/>
  <c r="J128" i="17" s="1"/>
  <c r="H127" i="17"/>
  <c r="N123" i="17"/>
  <c r="N120" i="17"/>
  <c r="N117" i="17"/>
  <c r="M123" i="17"/>
  <c r="M120" i="17"/>
  <c r="M117" i="17"/>
  <c r="L123" i="17"/>
  <c r="L120" i="17"/>
  <c r="L117" i="17"/>
  <c r="K123" i="17"/>
  <c r="K120" i="17"/>
  <c r="K117" i="17"/>
  <c r="I123" i="17"/>
  <c r="I120" i="17"/>
  <c r="I117" i="17"/>
  <c r="I80" i="17" s="1"/>
  <c r="J74" i="17"/>
  <c r="N67" i="17"/>
  <c r="N66" i="17"/>
  <c r="M67" i="17"/>
  <c r="M66" i="17"/>
  <c r="L67" i="17"/>
  <c r="L66" i="17"/>
  <c r="K67" i="17"/>
  <c r="I67" i="17"/>
  <c r="K66" i="17"/>
  <c r="I66" i="17"/>
  <c r="J66" i="17" s="1"/>
  <c r="H67" i="17"/>
  <c r="J67" i="17" s="1"/>
  <c r="H66" i="17"/>
  <c r="N64" i="17"/>
  <c r="N63" i="17"/>
  <c r="N62" i="17"/>
  <c r="N61" i="17"/>
  <c r="N60" i="17"/>
  <c r="M64" i="17"/>
  <c r="M63" i="17"/>
  <c r="M62" i="17"/>
  <c r="M61" i="17"/>
  <c r="M60" i="17"/>
  <c r="L64" i="17"/>
  <c r="L63" i="17"/>
  <c r="L62" i="17"/>
  <c r="L61" i="17"/>
  <c r="L60" i="17"/>
  <c r="K64" i="17"/>
  <c r="K63" i="17"/>
  <c r="K62" i="17"/>
  <c r="K61" i="17"/>
  <c r="K60" i="17"/>
  <c r="I62" i="17"/>
  <c r="I61" i="17"/>
  <c r="I31" i="17" s="1"/>
  <c r="I64" i="17"/>
  <c r="I63" i="17"/>
  <c r="I60" i="17"/>
  <c r="H240" i="17"/>
  <c r="J240" i="17"/>
  <c r="H239" i="17"/>
  <c r="J239" i="17"/>
  <c r="H238" i="17"/>
  <c r="J238" i="17" s="1"/>
  <c r="H237" i="17"/>
  <c r="J237" i="17" s="1"/>
  <c r="H236" i="17"/>
  <c r="J236" i="17"/>
  <c r="H235" i="17"/>
  <c r="J235" i="17"/>
  <c r="H184" i="17"/>
  <c r="H181" i="17"/>
  <c r="H178" i="17"/>
  <c r="H123" i="17"/>
  <c r="H120" i="17"/>
  <c r="H117" i="17"/>
  <c r="J117" i="17" s="1"/>
  <c r="H64" i="17"/>
  <c r="J64" i="17" s="1"/>
  <c r="H63" i="17"/>
  <c r="H62" i="17"/>
  <c r="J62" i="17" s="1"/>
  <c r="H61" i="17"/>
  <c r="H60" i="17"/>
  <c r="J60" i="17" s="1"/>
  <c r="N59" i="17"/>
  <c r="M59" i="17"/>
  <c r="L59" i="17"/>
  <c r="K59" i="17"/>
  <c r="I59" i="17"/>
  <c r="H59" i="17"/>
  <c r="H31" i="17" s="1"/>
  <c r="I57" i="17"/>
  <c r="K57" i="17"/>
  <c r="L57" i="17"/>
  <c r="M57" i="17"/>
  <c r="N57" i="17"/>
  <c r="L24" i="17"/>
  <c r="L25" i="17" s="1"/>
  <c r="M24" i="17"/>
  <c r="M25" i="17" s="1"/>
  <c r="N24" i="17"/>
  <c r="N25" i="17" s="1"/>
  <c r="L27" i="17"/>
  <c r="M27" i="17"/>
  <c r="N27" i="17"/>
  <c r="L28" i="17"/>
  <c r="M28" i="17"/>
  <c r="N28" i="17"/>
  <c r="L30" i="17"/>
  <c r="M30" i="17"/>
  <c r="N30" i="17"/>
  <c r="K30" i="17"/>
  <c r="K28" i="17"/>
  <c r="K27" i="17"/>
  <c r="K24" i="17"/>
  <c r="K25" i="17" s="1"/>
  <c r="I24" i="17"/>
  <c r="I25" i="17" s="1"/>
  <c r="I27" i="17"/>
  <c r="I28" i="17"/>
  <c r="I30" i="17"/>
  <c r="J27" i="17"/>
  <c r="H27" i="17"/>
  <c r="J30" i="17"/>
  <c r="H30" i="17"/>
  <c r="K13" i="17"/>
  <c r="K9" i="17"/>
  <c r="K10" i="17" s="1"/>
  <c r="K8" i="17"/>
  <c r="I9" i="17"/>
  <c r="I8" i="17"/>
  <c r="I10" i="17" s="1"/>
  <c r="I12" i="17" s="1"/>
  <c r="J188" i="17"/>
  <c r="J280" i="17"/>
  <c r="J395" i="17"/>
  <c r="J266" i="17"/>
  <c r="J335" i="17"/>
  <c r="J302" i="17"/>
  <c r="J63" i="17"/>
  <c r="J403" i="17"/>
  <c r="J61" i="17"/>
  <c r="J379" i="17"/>
  <c r="N496" i="17"/>
  <c r="N498" i="17" s="1"/>
  <c r="M496" i="17"/>
  <c r="L496" i="17"/>
  <c r="K496" i="17"/>
  <c r="I496" i="17"/>
  <c r="H496" i="17"/>
  <c r="H498" i="17" s="1"/>
  <c r="N480" i="17"/>
  <c r="N482" i="17" s="1"/>
  <c r="M480" i="17"/>
  <c r="M482" i="17" s="1"/>
  <c r="L480" i="17"/>
  <c r="L482" i="17" s="1"/>
  <c r="K480" i="17"/>
  <c r="I480" i="17"/>
  <c r="H480" i="17"/>
  <c r="N455" i="17"/>
  <c r="N457" i="17" s="1"/>
  <c r="M455" i="17"/>
  <c r="M457" i="17" s="1"/>
  <c r="L455" i="17"/>
  <c r="L457" i="17" s="1"/>
  <c r="K455" i="17"/>
  <c r="K457" i="17" s="1"/>
  <c r="I455" i="17"/>
  <c r="I457" i="17" s="1"/>
  <c r="H455" i="17"/>
  <c r="N412" i="17"/>
  <c r="N411" i="17"/>
  <c r="N414" i="17" s="1"/>
  <c r="M412" i="17"/>
  <c r="M411" i="17"/>
  <c r="M414" i="17" s="1"/>
  <c r="L412" i="17"/>
  <c r="L418" i="17" s="1"/>
  <c r="L411" i="17"/>
  <c r="L414" i="17" s="1"/>
  <c r="K412" i="17"/>
  <c r="K418" i="17" s="1"/>
  <c r="K411" i="17"/>
  <c r="I412" i="17"/>
  <c r="I411" i="17"/>
  <c r="H412" i="17"/>
  <c r="H411" i="17"/>
  <c r="H414" i="17" s="1"/>
  <c r="I13" i="17"/>
  <c r="N357" i="17"/>
  <c r="N369" i="17" s="1"/>
  <c r="N356" i="17"/>
  <c r="N365" i="17" s="1"/>
  <c r="N355" i="17"/>
  <c r="M357" i="17"/>
  <c r="M356" i="17"/>
  <c r="M355" i="17"/>
  <c r="M361" i="17" s="1"/>
  <c r="L357" i="17"/>
  <c r="L369" i="17" s="1"/>
  <c r="L356" i="17"/>
  <c r="L355" i="17"/>
  <c r="L361" i="17" s="1"/>
  <c r="K356" i="17"/>
  <c r="K365" i="17" s="1"/>
  <c r="K357" i="17"/>
  <c r="K355" i="17"/>
  <c r="K361" i="17" s="1"/>
  <c r="I357" i="17"/>
  <c r="I356" i="17"/>
  <c r="I355" i="17"/>
  <c r="H356" i="17"/>
  <c r="H357" i="17"/>
  <c r="H369" i="17" s="1"/>
  <c r="H355" i="17"/>
  <c r="H361" i="17" s="1"/>
  <c r="N310" i="17"/>
  <c r="N309" i="17"/>
  <c r="N308" i="17"/>
  <c r="N319" i="17" s="1"/>
  <c r="N307" i="17"/>
  <c r="N314" i="17" s="1"/>
  <c r="M310" i="17"/>
  <c r="M315" i="17" s="1"/>
  <c r="M309" i="17"/>
  <c r="M324" i="17" s="1"/>
  <c r="M308" i="17"/>
  <c r="M319" i="17" s="1"/>
  <c r="M307" i="17"/>
  <c r="M314" i="17" s="1"/>
  <c r="L310" i="17"/>
  <c r="L320" i="17" s="1"/>
  <c r="L309" i="17"/>
  <c r="L308" i="17"/>
  <c r="L319" i="17" s="1"/>
  <c r="L307" i="17"/>
  <c r="L314" i="17" s="1"/>
  <c r="K310" i="17"/>
  <c r="K325" i="17" s="1"/>
  <c r="K309" i="17"/>
  <c r="K308" i="17"/>
  <c r="K319" i="17" s="1"/>
  <c r="K307" i="17"/>
  <c r="K314" i="17" s="1"/>
  <c r="I308" i="17"/>
  <c r="I310" i="17"/>
  <c r="I309" i="17"/>
  <c r="I307" i="17"/>
  <c r="H310" i="17"/>
  <c r="H315" i="17" s="1"/>
  <c r="H309" i="17"/>
  <c r="H308" i="17"/>
  <c r="H319" i="17" s="1"/>
  <c r="H307" i="17"/>
  <c r="H314" i="17" s="1"/>
  <c r="N15" i="17"/>
  <c r="M15" i="17"/>
  <c r="M17" i="17"/>
  <c r="L15" i="17"/>
  <c r="L17" i="17" s="1"/>
  <c r="K15" i="17"/>
  <c r="K17" i="17"/>
  <c r="I15" i="17"/>
  <c r="I17" i="17" s="1"/>
  <c r="J17" i="17" s="1"/>
  <c r="H15" i="17"/>
  <c r="N254" i="17"/>
  <c r="M254" i="17"/>
  <c r="L254" i="17"/>
  <c r="L256" i="17" s="1"/>
  <c r="K254" i="17"/>
  <c r="K256" i="17" s="1"/>
  <c r="I254" i="17"/>
  <c r="H254" i="17"/>
  <c r="H256" i="17" s="1"/>
  <c r="J507" i="17"/>
  <c r="J500" i="17"/>
  <c r="J499" i="17"/>
  <c r="J489" i="17"/>
  <c r="J484" i="17"/>
  <c r="J483" i="17"/>
  <c r="J473" i="17"/>
  <c r="J472" i="17"/>
  <c r="J465" i="17"/>
  <c r="J464" i="17"/>
  <c r="J459" i="17"/>
  <c r="J458" i="17"/>
  <c r="J447" i="17"/>
  <c r="J446" i="17"/>
  <c r="J453" i="17" s="1"/>
  <c r="J437" i="17"/>
  <c r="J428" i="17"/>
  <c r="J427" i="17"/>
  <c r="J434" i="17" s="1"/>
  <c r="J424" i="17"/>
  <c r="J420" i="17"/>
  <c r="J419" i="17"/>
  <c r="J416" i="17"/>
  <c r="J415" i="17"/>
  <c r="J409" i="17"/>
  <c r="J402" i="17"/>
  <c r="J393" i="17"/>
  <c r="J386" i="17"/>
  <c r="J378" i="17"/>
  <c r="J375" i="17"/>
  <c r="J371" i="17"/>
  <c r="J370" i="17"/>
  <c r="J367" i="17"/>
  <c r="J366" i="17"/>
  <c r="J363" i="17"/>
  <c r="J362" i="17"/>
  <c r="J348" i="17"/>
  <c r="J341" i="17"/>
  <c r="J334" i="17"/>
  <c r="J331" i="17"/>
  <c r="J353" i="17" s="1"/>
  <c r="J327" i="17"/>
  <c r="J326" i="17"/>
  <c r="J322" i="17"/>
  <c r="J321" i="17"/>
  <c r="J317" i="17"/>
  <c r="J301" i="17"/>
  <c r="J294" i="17"/>
  <c r="J287" i="17"/>
  <c r="J279" i="17"/>
  <c r="J272" i="17"/>
  <c r="J133" i="17" s="1"/>
  <c r="J265" i="17"/>
  <c r="J262" i="17"/>
  <c r="J284" i="17" s="1"/>
  <c r="J258" i="17"/>
  <c r="J257" i="17"/>
  <c r="J247" i="17"/>
  <c r="J174" i="17"/>
  <c r="J173" i="17"/>
  <c r="J172" i="17"/>
  <c r="J171" i="17"/>
  <c r="J170" i="17"/>
  <c r="J167" i="17"/>
  <c r="J166" i="17"/>
  <c r="J163" i="17"/>
  <c r="J162" i="17"/>
  <c r="J161" i="17"/>
  <c r="J160" i="17"/>
  <c r="J159" i="17"/>
  <c r="J156" i="17"/>
  <c r="J155" i="17"/>
  <c r="J152" i="17"/>
  <c r="J151" i="17"/>
  <c r="J150" i="17"/>
  <c r="J149" i="17"/>
  <c r="J148" i="17"/>
  <c r="J145" i="17"/>
  <c r="J144" i="17"/>
  <c r="J135" i="17"/>
  <c r="J132" i="17"/>
  <c r="J113" i="17"/>
  <c r="J112" i="17"/>
  <c r="J111" i="17"/>
  <c r="J110" i="17"/>
  <c r="J109" i="17"/>
  <c r="J106" i="17"/>
  <c r="J105" i="17"/>
  <c r="J102" i="17"/>
  <c r="J101" i="17"/>
  <c r="J100" i="17"/>
  <c r="J99" i="17"/>
  <c r="J98" i="17"/>
  <c r="J95" i="17"/>
  <c r="J94" i="17"/>
  <c r="J91" i="17"/>
  <c r="J90" i="17"/>
  <c r="J89" i="17"/>
  <c r="J88" i="17"/>
  <c r="J87" i="17"/>
  <c r="J84" i="17"/>
  <c r="J83" i="17"/>
  <c r="J71" i="17"/>
  <c r="J55" i="17"/>
  <c r="J54" i="17"/>
  <c r="J53" i="17"/>
  <c r="J52" i="17"/>
  <c r="J51" i="17"/>
  <c r="J50" i="17"/>
  <c r="J47" i="17"/>
  <c r="J46" i="17"/>
  <c r="J45" i="17"/>
  <c r="J44" i="17"/>
  <c r="J43" i="17"/>
  <c r="J42" i="17"/>
  <c r="J39" i="17"/>
  <c r="J38" i="17"/>
  <c r="J37" i="17"/>
  <c r="J36" i="17"/>
  <c r="J35" i="17"/>
  <c r="J34" i="17"/>
  <c r="J29" i="17"/>
  <c r="J26" i="17"/>
  <c r="J18" i="17"/>
  <c r="J19" i="17"/>
  <c r="J11" i="17"/>
  <c r="J7" i="17"/>
  <c r="J6" i="17"/>
  <c r="J13" i="17" s="1"/>
  <c r="I42" i="7"/>
  <c r="I54" i="7"/>
  <c r="I43" i="7"/>
  <c r="I44" i="7"/>
  <c r="I45" i="7"/>
  <c r="I46" i="7"/>
  <c r="I47" i="7"/>
  <c r="I48" i="7"/>
  <c r="I49" i="7"/>
  <c r="I50" i="7"/>
  <c r="I51" i="7"/>
  <c r="I52" i="7"/>
  <c r="I53" i="7"/>
  <c r="I41" i="7"/>
  <c r="G54" i="7"/>
  <c r="H54" i="7"/>
  <c r="I57" i="12"/>
  <c r="I67" i="12"/>
  <c r="I68" i="12"/>
  <c r="I58" i="12"/>
  <c r="I59" i="12"/>
  <c r="I60" i="12"/>
  <c r="I61" i="12"/>
  <c r="I62" i="12"/>
  <c r="I63" i="12"/>
  <c r="I64" i="12"/>
  <c r="I65" i="12"/>
  <c r="I66" i="12"/>
  <c r="I56" i="12"/>
  <c r="G67" i="12"/>
  <c r="G68" i="12"/>
  <c r="H67" i="12"/>
  <c r="I40" i="12"/>
  <c r="I50" i="12"/>
  <c r="I51" i="12"/>
  <c r="I41" i="12"/>
  <c r="I42" i="12"/>
  <c r="I43" i="12"/>
  <c r="I44" i="12"/>
  <c r="I45" i="12"/>
  <c r="I46" i="12"/>
  <c r="I47" i="12"/>
  <c r="I48" i="12"/>
  <c r="I49" i="12"/>
  <c r="I39" i="12"/>
  <c r="G50" i="12"/>
  <c r="G51" i="12"/>
  <c r="H50" i="12"/>
  <c r="H51" i="12"/>
  <c r="I23" i="12"/>
  <c r="I24" i="12"/>
  <c r="I25" i="12"/>
  <c r="I26" i="12"/>
  <c r="I27" i="12"/>
  <c r="I28" i="12"/>
  <c r="I29" i="12"/>
  <c r="I30" i="12"/>
  <c r="I31" i="12"/>
  <c r="I32" i="12"/>
  <c r="I22" i="12"/>
  <c r="G33" i="12"/>
  <c r="H33" i="12"/>
  <c r="I6" i="12"/>
  <c r="I7" i="12"/>
  <c r="I8" i="12"/>
  <c r="I9" i="12"/>
  <c r="I10" i="12"/>
  <c r="I11" i="12"/>
  <c r="I12" i="12"/>
  <c r="I13" i="12"/>
  <c r="I14" i="12"/>
  <c r="I15" i="12"/>
  <c r="I5" i="12"/>
  <c r="G16" i="12"/>
  <c r="G17" i="12"/>
  <c r="H16" i="12"/>
  <c r="H17" i="12"/>
  <c r="I380" i="17"/>
  <c r="J380" i="17" s="1"/>
  <c r="I44" i="13"/>
  <c r="I45" i="13"/>
  <c r="I46" i="13"/>
  <c r="I47" i="13"/>
  <c r="I48" i="13"/>
  <c r="I49" i="13"/>
  <c r="I50" i="13"/>
  <c r="I51" i="13"/>
  <c r="I52" i="13"/>
  <c r="I53" i="13"/>
  <c r="I54" i="13"/>
  <c r="I55" i="13"/>
  <c r="I56" i="13"/>
  <c r="I43" i="13"/>
  <c r="I25" i="13"/>
  <c r="I26" i="13"/>
  <c r="I27" i="13"/>
  <c r="I28" i="13"/>
  <c r="I29" i="13"/>
  <c r="I30" i="13"/>
  <c r="I31" i="13"/>
  <c r="I32" i="13"/>
  <c r="I33" i="13"/>
  <c r="I34" i="13"/>
  <c r="I35" i="13"/>
  <c r="I36" i="13"/>
  <c r="I37" i="13"/>
  <c r="I24" i="13"/>
  <c r="I6" i="13"/>
  <c r="I7" i="13"/>
  <c r="I8" i="13"/>
  <c r="I9" i="13"/>
  <c r="I10" i="13"/>
  <c r="I11" i="13"/>
  <c r="I12" i="13"/>
  <c r="I13" i="13"/>
  <c r="I14" i="13"/>
  <c r="I15" i="13"/>
  <c r="I16" i="13"/>
  <c r="I17" i="13"/>
  <c r="I18" i="13"/>
  <c r="I5" i="13"/>
  <c r="I19" i="13"/>
  <c r="G19" i="13"/>
  <c r="I336" i="17"/>
  <c r="I338" i="17" s="1"/>
  <c r="H19" i="13"/>
  <c r="I86" i="5"/>
  <c r="I87" i="5"/>
  <c r="I96" i="5"/>
  <c r="I88" i="5"/>
  <c r="I89" i="5"/>
  <c r="I90" i="5"/>
  <c r="I91" i="5"/>
  <c r="I92" i="5"/>
  <c r="I93" i="5"/>
  <c r="I94" i="5"/>
  <c r="I95" i="5"/>
  <c r="I85" i="5"/>
  <c r="G96" i="5"/>
  <c r="I303" i="17"/>
  <c r="I305" i="17" s="1"/>
  <c r="H96" i="5"/>
  <c r="I70" i="5"/>
  <c r="I71" i="5"/>
  <c r="I72" i="5"/>
  <c r="I73" i="5"/>
  <c r="I74" i="5"/>
  <c r="I75" i="5"/>
  <c r="I76" i="5"/>
  <c r="I77" i="5"/>
  <c r="I78" i="5"/>
  <c r="I79" i="5"/>
  <c r="I69" i="5"/>
  <c r="G80" i="5"/>
  <c r="H80" i="5"/>
  <c r="I80" i="5"/>
  <c r="I54" i="5"/>
  <c r="I55" i="5"/>
  <c r="I56" i="5"/>
  <c r="I57" i="5"/>
  <c r="I58" i="5"/>
  <c r="I59" i="5"/>
  <c r="I60" i="5"/>
  <c r="I61" i="5"/>
  <c r="I62" i="5"/>
  <c r="I63" i="5"/>
  <c r="I53" i="5"/>
  <c r="G64" i="5"/>
  <c r="I289" i="17"/>
  <c r="I291" i="17"/>
  <c r="H64" i="5"/>
  <c r="I38" i="5"/>
  <c r="I39" i="5"/>
  <c r="I40" i="5"/>
  <c r="I41" i="5"/>
  <c r="I42" i="5"/>
  <c r="I43" i="5"/>
  <c r="I44" i="5"/>
  <c r="I45" i="5"/>
  <c r="I46" i="5"/>
  <c r="I47" i="5"/>
  <c r="I37" i="5"/>
  <c r="G48" i="5"/>
  <c r="I281" i="17"/>
  <c r="H48" i="5"/>
  <c r="I22" i="5"/>
  <c r="I23" i="5"/>
  <c r="I24" i="5"/>
  <c r="I25" i="5"/>
  <c r="I26" i="5"/>
  <c r="I27" i="5"/>
  <c r="I28" i="5"/>
  <c r="I29" i="5"/>
  <c r="I30" i="5"/>
  <c r="I31" i="5"/>
  <c r="I21" i="5"/>
  <c r="G32" i="5"/>
  <c r="H32" i="5"/>
  <c r="I6" i="5"/>
  <c r="I7" i="5"/>
  <c r="I8" i="5"/>
  <c r="I9" i="5"/>
  <c r="I10" i="5"/>
  <c r="I11" i="5"/>
  <c r="I12" i="5"/>
  <c r="I13" i="5"/>
  <c r="I14" i="5"/>
  <c r="I15" i="5"/>
  <c r="I5" i="5"/>
  <c r="G16" i="5"/>
  <c r="H16" i="5"/>
  <c r="G8" i="11"/>
  <c r="H8" i="11"/>
  <c r="I8" i="11"/>
  <c r="J8" i="11"/>
  <c r="K8" i="11"/>
  <c r="I6" i="11"/>
  <c r="I7" i="11"/>
  <c r="I5" i="11"/>
  <c r="J200" i="17"/>
  <c r="G38" i="10"/>
  <c r="G19" i="10"/>
  <c r="I44" i="8"/>
  <c r="I45" i="8"/>
  <c r="I46" i="8"/>
  <c r="I47" i="8"/>
  <c r="I48" i="8"/>
  <c r="I49" i="8"/>
  <c r="I50" i="8"/>
  <c r="I51" i="8"/>
  <c r="I52" i="8"/>
  <c r="I53" i="8"/>
  <c r="I54" i="8"/>
  <c r="I55" i="8"/>
  <c r="I56" i="8"/>
  <c r="I43" i="8"/>
  <c r="G57" i="8"/>
  <c r="I6" i="8"/>
  <c r="I7" i="8"/>
  <c r="I8" i="8"/>
  <c r="I9" i="8"/>
  <c r="I10" i="8"/>
  <c r="I11" i="8"/>
  <c r="I12" i="8"/>
  <c r="I13" i="8"/>
  <c r="I14" i="8"/>
  <c r="I15" i="8"/>
  <c r="I16" i="8"/>
  <c r="I17" i="8"/>
  <c r="I18" i="8"/>
  <c r="I5" i="8"/>
  <c r="G19" i="8"/>
  <c r="H136" i="17"/>
  <c r="G57" i="4"/>
  <c r="H79" i="17"/>
  <c r="I6" i="4"/>
  <c r="I7" i="4"/>
  <c r="I8" i="4"/>
  <c r="I9" i="4"/>
  <c r="I10" i="4"/>
  <c r="I11" i="4"/>
  <c r="I12" i="4"/>
  <c r="I13" i="4"/>
  <c r="I14" i="4"/>
  <c r="I15" i="4"/>
  <c r="I16" i="4"/>
  <c r="I17" i="4"/>
  <c r="I18" i="4"/>
  <c r="I5" i="4"/>
  <c r="G19" i="4"/>
  <c r="H75" i="17"/>
  <c r="I27" i="18"/>
  <c r="I28" i="18"/>
  <c r="I29" i="18"/>
  <c r="I30" i="18"/>
  <c r="I31" i="18"/>
  <c r="I32" i="18"/>
  <c r="I33" i="18"/>
  <c r="I34" i="18"/>
  <c r="I35" i="18"/>
  <c r="I36" i="18"/>
  <c r="I37" i="18"/>
  <c r="I38" i="18"/>
  <c r="I39" i="18"/>
  <c r="I26" i="18"/>
  <c r="G40" i="18"/>
  <c r="I10" i="18"/>
  <c r="I11" i="18"/>
  <c r="I12" i="18"/>
  <c r="I13" i="18"/>
  <c r="I14" i="18"/>
  <c r="I15" i="18"/>
  <c r="I16" i="18"/>
  <c r="I20" i="18"/>
  <c r="I17" i="18"/>
  <c r="I18" i="18"/>
  <c r="I19" i="18"/>
  <c r="I6" i="18"/>
  <c r="I7" i="18"/>
  <c r="I8" i="18"/>
  <c r="I8" i="6"/>
  <c r="I9" i="6"/>
  <c r="I10" i="6"/>
  <c r="I11" i="6"/>
  <c r="I12" i="6"/>
  <c r="I13" i="6"/>
  <c r="I14" i="6"/>
  <c r="I15" i="6"/>
  <c r="I16" i="6"/>
  <c r="I17" i="6"/>
  <c r="I18" i="6"/>
  <c r="I19" i="6"/>
  <c r="I7" i="6"/>
  <c r="I5" i="6"/>
  <c r="I9" i="18"/>
  <c r="G20" i="18"/>
  <c r="H8" i="17"/>
  <c r="H10" i="17" s="1"/>
  <c r="H12" i="17" s="1"/>
  <c r="H9" i="17"/>
  <c r="H17" i="17"/>
  <c r="H24" i="17"/>
  <c r="H25" i="17"/>
  <c r="H28" i="17"/>
  <c r="H57" i="17"/>
  <c r="H72" i="17"/>
  <c r="H73" i="17" s="1"/>
  <c r="J73" i="17" s="1"/>
  <c r="I72" i="17"/>
  <c r="I73" i="17" s="1"/>
  <c r="I76" i="17"/>
  <c r="H134" i="17"/>
  <c r="I133" i="17"/>
  <c r="I134" i="17" s="1"/>
  <c r="H137" i="17"/>
  <c r="I137" i="17"/>
  <c r="H195" i="17"/>
  <c r="H198" i="17"/>
  <c r="H233" i="17"/>
  <c r="I256" i="17"/>
  <c r="H267" i="17"/>
  <c r="H269" i="17" s="1"/>
  <c r="I267" i="17"/>
  <c r="H281" i="17"/>
  <c r="I296" i="17"/>
  <c r="I298" i="17" s="1"/>
  <c r="H303" i="17"/>
  <c r="I314" i="17"/>
  <c r="H324" i="17"/>
  <c r="I324" i="17"/>
  <c r="I320" i="17"/>
  <c r="I319" i="17"/>
  <c r="H336" i="17"/>
  <c r="I350" i="17"/>
  <c r="I352" i="17" s="1"/>
  <c r="H350" i="17"/>
  <c r="H352" i="17" s="1"/>
  <c r="H353" i="17"/>
  <c r="I353" i="17"/>
  <c r="I369" i="17"/>
  <c r="H365" i="17"/>
  <c r="J365" i="17" s="1"/>
  <c r="I365" i="17"/>
  <c r="H388" i="17"/>
  <c r="H399" i="17"/>
  <c r="I399" i="17"/>
  <c r="H404" i="17"/>
  <c r="H406" i="17" s="1"/>
  <c r="I414" i="17"/>
  <c r="H418" i="17"/>
  <c r="I418" i="17"/>
  <c r="H429" i="17"/>
  <c r="I429" i="17"/>
  <c r="H434" i="17"/>
  <c r="I434" i="17"/>
  <c r="H440" i="17"/>
  <c r="H442" i="17" s="1"/>
  <c r="H443" i="17"/>
  <c r="I443" i="17"/>
  <c r="H448" i="17"/>
  <c r="I448" i="17"/>
  <c r="H453" i="17"/>
  <c r="I453" i="17"/>
  <c r="H457" i="17"/>
  <c r="H467" i="17"/>
  <c r="H469" i="17" s="1"/>
  <c r="H475" i="17"/>
  <c r="H477" i="17" s="1"/>
  <c r="H478" i="17"/>
  <c r="I478" i="17"/>
  <c r="H482" i="17"/>
  <c r="J482" i="17" s="1"/>
  <c r="I482" i="17"/>
  <c r="I491" i="17"/>
  <c r="I493" i="17" s="1"/>
  <c r="I498" i="17"/>
  <c r="H521" i="17"/>
  <c r="G36" i="7"/>
  <c r="I24" i="7"/>
  <c r="I25" i="7"/>
  <c r="I36" i="7"/>
  <c r="I26" i="7"/>
  <c r="I27" i="7"/>
  <c r="I28" i="7"/>
  <c r="I29" i="7"/>
  <c r="I30" i="7"/>
  <c r="I31" i="7"/>
  <c r="I32" i="7"/>
  <c r="I33" i="7"/>
  <c r="I34" i="7"/>
  <c r="I35" i="7"/>
  <c r="I23" i="7"/>
  <c r="G18" i="7"/>
  <c r="I6" i="7"/>
  <c r="I7" i="7"/>
  <c r="I8" i="7"/>
  <c r="I9" i="7"/>
  <c r="I10" i="7"/>
  <c r="I11" i="7"/>
  <c r="I12" i="7"/>
  <c r="I13" i="7"/>
  <c r="I18" i="7"/>
  <c r="I14" i="7"/>
  <c r="I15" i="7"/>
  <c r="I16" i="7"/>
  <c r="I17" i="7"/>
  <c r="I5" i="7"/>
  <c r="G40" i="14"/>
  <c r="I39" i="14"/>
  <c r="I38" i="14"/>
  <c r="I37" i="14"/>
  <c r="I36" i="14"/>
  <c r="I35" i="14"/>
  <c r="I34" i="14"/>
  <c r="I33" i="14"/>
  <c r="I32" i="14"/>
  <c r="I31" i="14"/>
  <c r="I30" i="14"/>
  <c r="I29" i="14"/>
  <c r="I28" i="14"/>
  <c r="I27" i="14"/>
  <c r="I26" i="14"/>
  <c r="I25" i="14"/>
  <c r="I20" i="14"/>
  <c r="I6" i="14"/>
  <c r="I7" i="14"/>
  <c r="I8" i="14"/>
  <c r="I9" i="14"/>
  <c r="I10" i="14"/>
  <c r="I11" i="14"/>
  <c r="I12" i="14"/>
  <c r="I13" i="14"/>
  <c r="I14" i="14"/>
  <c r="I15" i="14"/>
  <c r="I16" i="14"/>
  <c r="I17" i="14"/>
  <c r="I18" i="14"/>
  <c r="I19" i="14"/>
  <c r="I5" i="14"/>
  <c r="G20" i="14"/>
  <c r="I6" i="9"/>
  <c r="I19" i="9"/>
  <c r="I7" i="9"/>
  <c r="I8" i="9"/>
  <c r="I9" i="9"/>
  <c r="I10" i="9"/>
  <c r="I11" i="9"/>
  <c r="I12" i="9"/>
  <c r="I13" i="9"/>
  <c r="I14" i="9"/>
  <c r="I15" i="9"/>
  <c r="I16" i="9"/>
  <c r="I17" i="9"/>
  <c r="I18" i="9"/>
  <c r="I5" i="9"/>
  <c r="G19" i="9"/>
  <c r="G20" i="6"/>
  <c r="G57" i="13"/>
  <c r="G38" i="13"/>
  <c r="M440" i="17"/>
  <c r="M442" i="17" s="1"/>
  <c r="N478" i="17"/>
  <c r="N453" i="17"/>
  <c r="N448" i="17"/>
  <c r="N450" i="17" s="1"/>
  <c r="N452" i="17" s="1"/>
  <c r="N443" i="17"/>
  <c r="N434" i="17"/>
  <c r="N429" i="17"/>
  <c r="N418" i="17"/>
  <c r="N399" i="17"/>
  <c r="N361" i="17"/>
  <c r="N353" i="17"/>
  <c r="N315" i="17"/>
  <c r="N324" i="17"/>
  <c r="N256" i="17"/>
  <c r="N137" i="17"/>
  <c r="N133" i="17"/>
  <c r="N134" i="17" s="1"/>
  <c r="N76" i="17"/>
  <c r="N72" i="17"/>
  <c r="N73" i="17" s="1"/>
  <c r="N17" i="17"/>
  <c r="N13" i="17"/>
  <c r="N8" i="17"/>
  <c r="A1" i="23"/>
  <c r="N320" i="17"/>
  <c r="N325" i="17"/>
  <c r="A1" i="22"/>
  <c r="H19" i="9"/>
  <c r="J19" i="9"/>
  <c r="K491" i="17"/>
  <c r="K493" i="17" s="1"/>
  <c r="K19" i="9"/>
  <c r="L491" i="17"/>
  <c r="L493" i="17"/>
  <c r="L19" i="9"/>
  <c r="M491" i="17"/>
  <c r="M493" i="17" s="1"/>
  <c r="A3" i="9"/>
  <c r="A2" i="9"/>
  <c r="A1" i="9"/>
  <c r="H40" i="14"/>
  <c r="J40" i="14"/>
  <c r="K475" i="17"/>
  <c r="K477" i="17" s="1"/>
  <c r="K40" i="14"/>
  <c r="L475" i="17"/>
  <c r="L477" i="17" s="1"/>
  <c r="L40" i="14"/>
  <c r="M475" i="17"/>
  <c r="M477" i="17"/>
  <c r="H20" i="14"/>
  <c r="J20" i="14"/>
  <c r="K20" i="14"/>
  <c r="L467" i="17"/>
  <c r="L469" i="17" s="1"/>
  <c r="L20" i="14"/>
  <c r="M467" i="17"/>
  <c r="M469" i="17" s="1"/>
  <c r="A3" i="14"/>
  <c r="A2" i="14"/>
  <c r="A1" i="14"/>
  <c r="M54" i="7"/>
  <c r="L54" i="7"/>
  <c r="K54" i="7"/>
  <c r="J54" i="7"/>
  <c r="H36" i="7"/>
  <c r="J36" i="7"/>
  <c r="K36" i="7"/>
  <c r="L36" i="7"/>
  <c r="H18" i="7"/>
  <c r="J18" i="7"/>
  <c r="K18" i="7"/>
  <c r="L18" i="7"/>
  <c r="A3" i="7"/>
  <c r="A2" i="7"/>
  <c r="A1" i="7"/>
  <c r="J67" i="12"/>
  <c r="J68" i="12"/>
  <c r="K67" i="12"/>
  <c r="K68" i="12"/>
  <c r="L67" i="12"/>
  <c r="J50" i="12"/>
  <c r="J51" i="12"/>
  <c r="K50" i="12"/>
  <c r="K51" i="12"/>
  <c r="L50" i="12"/>
  <c r="M388" i="17"/>
  <c r="M390" i="17" s="1"/>
  <c r="L51" i="12"/>
  <c r="J33" i="12"/>
  <c r="K33" i="12"/>
  <c r="L33" i="12"/>
  <c r="L34" i="12"/>
  <c r="J16" i="12"/>
  <c r="J17" i="12"/>
  <c r="K380" i="17"/>
  <c r="K16" i="12"/>
  <c r="L16" i="12"/>
  <c r="L17" i="12"/>
  <c r="K17" i="12"/>
  <c r="A3" i="12"/>
  <c r="A2" i="12"/>
  <c r="A1" i="12"/>
  <c r="M57" i="13"/>
  <c r="L57" i="13"/>
  <c r="M350" i="17"/>
  <c r="M352" i="17" s="1"/>
  <c r="K57" i="13"/>
  <c r="L350" i="17"/>
  <c r="L352" i="17" s="1"/>
  <c r="J57" i="13"/>
  <c r="K350" i="17"/>
  <c r="K352" i="17" s="1"/>
  <c r="H57" i="13"/>
  <c r="M38" i="13"/>
  <c r="N343" i="17"/>
  <c r="N345" i="17" s="1"/>
  <c r="L38" i="13"/>
  <c r="M343" i="17"/>
  <c r="M345" i="17"/>
  <c r="K38" i="13"/>
  <c r="J38" i="13"/>
  <c r="K343" i="17"/>
  <c r="K345" i="17" s="1"/>
  <c r="H38" i="13"/>
  <c r="J19" i="13"/>
  <c r="K336" i="17"/>
  <c r="K19" i="13"/>
  <c r="L19" i="13"/>
  <c r="A3" i="13"/>
  <c r="A2" i="13"/>
  <c r="A1" i="13"/>
  <c r="J96" i="5"/>
  <c r="K303" i="17"/>
  <c r="K305" i="17" s="1"/>
  <c r="K96" i="5"/>
  <c r="L96" i="5"/>
  <c r="M96" i="5"/>
  <c r="H19" i="8"/>
  <c r="I136" i="17"/>
  <c r="J19" i="8"/>
  <c r="K136" i="17"/>
  <c r="K19" i="8"/>
  <c r="L136" i="17"/>
  <c r="L19" i="8"/>
  <c r="M136" i="17"/>
  <c r="H19" i="4"/>
  <c r="I75" i="17"/>
  <c r="J19" i="4"/>
  <c r="K75" i="17"/>
  <c r="K19" i="4"/>
  <c r="L75" i="17"/>
  <c r="L19" i="4"/>
  <c r="M75" i="17"/>
  <c r="J16" i="5"/>
  <c r="K16" i="5"/>
  <c r="L267" i="17"/>
  <c r="L269" i="17" s="1"/>
  <c r="J32" i="5"/>
  <c r="K274" i="17"/>
  <c r="K276" i="17" s="1"/>
  <c r="K32" i="5"/>
  <c r="J48" i="5"/>
  <c r="K48" i="5"/>
  <c r="L281" i="17"/>
  <c r="L283" i="17" s="1"/>
  <c r="M80" i="5"/>
  <c r="L80" i="5"/>
  <c r="K80" i="5"/>
  <c r="L296" i="17"/>
  <c r="L298" i="17" s="1"/>
  <c r="J80" i="5"/>
  <c r="K296" i="17"/>
  <c r="K298" i="17" s="1"/>
  <c r="J64" i="5"/>
  <c r="K64" i="5"/>
  <c r="L289" i="17"/>
  <c r="L291" i="17" s="1"/>
  <c r="M48" i="5"/>
  <c r="L48" i="5"/>
  <c r="M281" i="17"/>
  <c r="M283" i="17" s="1"/>
  <c r="A3" i="5"/>
  <c r="A2" i="5"/>
  <c r="A1" i="5"/>
  <c r="A3" i="11"/>
  <c r="A2" i="11"/>
  <c r="A1" i="11"/>
  <c r="A3" i="10"/>
  <c r="A2" i="10"/>
  <c r="A1" i="10"/>
  <c r="A3" i="8"/>
  <c r="A2" i="8"/>
  <c r="A1" i="8"/>
  <c r="A3" i="4"/>
  <c r="A2" i="4"/>
  <c r="A1" i="4"/>
  <c r="A3" i="18"/>
  <c r="A2" i="18"/>
  <c r="A1" i="18"/>
  <c r="A3" i="6"/>
  <c r="A2" i="6"/>
  <c r="A1" i="6"/>
  <c r="H40" i="18"/>
  <c r="J40" i="18"/>
  <c r="K40" i="18"/>
  <c r="L40" i="18"/>
  <c r="H20" i="18"/>
  <c r="J20" i="18"/>
  <c r="K20" i="18"/>
  <c r="L20" i="18"/>
  <c r="H20" i="6"/>
  <c r="J20" i="6"/>
  <c r="K20" i="6"/>
  <c r="L9" i="17"/>
  <c r="L20" i="6"/>
  <c r="M9" i="17"/>
  <c r="M10" i="17" s="1"/>
  <c r="M12" i="17" s="1"/>
  <c r="M20" i="6"/>
  <c r="N9" i="17"/>
  <c r="N10" i="17" s="1"/>
  <c r="A3" i="17"/>
  <c r="A2" i="17"/>
  <c r="A1" i="17"/>
  <c r="K478" i="17"/>
  <c r="L478" i="17"/>
  <c r="M478" i="17"/>
  <c r="K453" i="17"/>
  <c r="L453" i="17"/>
  <c r="M453" i="17"/>
  <c r="K443" i="17"/>
  <c r="L443" i="17"/>
  <c r="M443" i="17"/>
  <c r="K434" i="17"/>
  <c r="L434" i="17"/>
  <c r="M434" i="17"/>
  <c r="K399" i="17"/>
  <c r="L399" i="17"/>
  <c r="M399" i="17"/>
  <c r="K353" i="17"/>
  <c r="L353" i="17"/>
  <c r="M353" i="17"/>
  <c r="K137" i="17"/>
  <c r="L137" i="17"/>
  <c r="M137" i="17"/>
  <c r="K76" i="17"/>
  <c r="L76" i="17"/>
  <c r="M76" i="17"/>
  <c r="L13" i="17"/>
  <c r="M13" i="17"/>
  <c r="K498" i="17"/>
  <c r="L498" i="17"/>
  <c r="K414" i="17"/>
  <c r="M418" i="17"/>
  <c r="L365" i="17"/>
  <c r="M365" i="17"/>
  <c r="K324" i="17"/>
  <c r="M256" i="17"/>
  <c r="M20" i="18"/>
  <c r="M40" i="18"/>
  <c r="K72" i="17"/>
  <c r="K73" i="17" s="1"/>
  <c r="L72" i="17"/>
  <c r="L73" i="17" s="1"/>
  <c r="M72" i="17"/>
  <c r="M73" i="17" s="1"/>
  <c r="L8" i="17"/>
  <c r="M8" i="17"/>
  <c r="K133" i="17"/>
  <c r="K134" i="17" s="1"/>
  <c r="L133" i="17"/>
  <c r="L134" i="17" s="1"/>
  <c r="M133" i="17"/>
  <c r="M134" i="17" s="1"/>
  <c r="L324" i="17"/>
  <c r="K369" i="17"/>
  <c r="M369" i="17"/>
  <c r="K429" i="17"/>
  <c r="L429" i="17"/>
  <c r="M429" i="17"/>
  <c r="M431" i="17" s="1"/>
  <c r="M433" i="17" s="1"/>
  <c r="K448" i="17"/>
  <c r="K450" i="17" s="1"/>
  <c r="K452" i="17" s="1"/>
  <c r="L448" i="17"/>
  <c r="L450" i="17" s="1"/>
  <c r="L452" i="17" s="1"/>
  <c r="M448" i="17"/>
  <c r="K482" i="17"/>
  <c r="M498" i="17"/>
  <c r="M19" i="8"/>
  <c r="N136" i="17"/>
  <c r="J198" i="17"/>
  <c r="J24" i="17"/>
  <c r="J25" i="17" s="1"/>
  <c r="J28" i="17"/>
  <c r="M64" i="5"/>
  <c r="M32" i="5"/>
  <c r="N274" i="17"/>
  <c r="N276" i="17" s="1"/>
  <c r="M16" i="5"/>
  <c r="N267" i="17"/>
  <c r="M8" i="11"/>
  <c r="M67" i="12"/>
  <c r="M50" i="12"/>
  <c r="N388" i="17"/>
  <c r="N390" i="17" s="1"/>
  <c r="M33" i="12"/>
  <c r="N396" i="17"/>
  <c r="N398" i="17" s="1"/>
  <c r="M40" i="14"/>
  <c r="N475" i="17"/>
  <c r="N477" i="17" s="1"/>
  <c r="M20" i="14"/>
  <c r="N467" i="17"/>
  <c r="N469" i="17"/>
  <c r="J478" i="17"/>
  <c r="M68" i="12"/>
  <c r="M34" i="12"/>
  <c r="M19" i="13"/>
  <c r="N336" i="17"/>
  <c r="N338" i="17" s="1"/>
  <c r="M16" i="12"/>
  <c r="M17" i="12"/>
  <c r="L8" i="11"/>
  <c r="M19" i="9"/>
  <c r="N491" i="17"/>
  <c r="N493" i="17" s="1"/>
  <c r="J399" i="17"/>
  <c r="M36" i="7"/>
  <c r="N440" i="17"/>
  <c r="N442" i="17" s="1"/>
  <c r="J443" i="17"/>
  <c r="M18" i="7"/>
  <c r="L64" i="5"/>
  <c r="M289" i="17"/>
  <c r="M291" i="17" s="1"/>
  <c r="L32" i="5"/>
  <c r="M274" i="17"/>
  <c r="M276" i="17" s="1"/>
  <c r="L16" i="5"/>
  <c r="M19" i="4"/>
  <c r="N75" i="17"/>
  <c r="I57" i="8"/>
  <c r="I19" i="8"/>
  <c r="J136" i="17"/>
  <c r="H13" i="17"/>
  <c r="J521" i="17"/>
  <c r="H338" i="17"/>
  <c r="H283" i="17"/>
  <c r="J448" i="17"/>
  <c r="J429" i="17"/>
  <c r="H390" i="17"/>
  <c r="H305" i="17"/>
  <c r="J303" i="17"/>
  <c r="J324" i="17"/>
  <c r="J72" i="17"/>
  <c r="G34" i="12"/>
  <c r="J394" i="17"/>
  <c r="H34" i="12"/>
  <c r="H431" i="17"/>
  <c r="H250" i="17"/>
  <c r="H252" i="17" s="1"/>
  <c r="N431" i="17"/>
  <c r="N433" i="17" s="1"/>
  <c r="H201" i="17"/>
  <c r="I250" i="17"/>
  <c r="I252" i="17" s="1"/>
  <c r="H450" i="17"/>
  <c r="I431" i="17"/>
  <c r="J431" i="17" s="1"/>
  <c r="J433" i="17" s="1"/>
  <c r="I404" i="17"/>
  <c r="I406" i="17" s="1"/>
  <c r="H68" i="12"/>
  <c r="H381" i="17"/>
  <c r="H383" i="17" s="1"/>
  <c r="I388" i="17"/>
  <c r="J388" i="17" s="1"/>
  <c r="J390" i="17" s="1"/>
  <c r="I390" i="17"/>
  <c r="I33" i="12"/>
  <c r="I34" i="12"/>
  <c r="I16" i="12"/>
  <c r="I17" i="12"/>
  <c r="I381" i="17"/>
  <c r="I383" i="17" s="1"/>
  <c r="I57" i="13"/>
  <c r="I38" i="13"/>
  <c r="I64" i="5"/>
  <c r="I48" i="5"/>
  <c r="I32" i="5"/>
  <c r="I16" i="5"/>
  <c r="J197" i="17"/>
  <c r="I19" i="4"/>
  <c r="J75" i="17"/>
  <c r="I40" i="18"/>
  <c r="I325" i="17"/>
  <c r="I315" i="17"/>
  <c r="L325" i="17"/>
  <c r="M250" i="17"/>
  <c r="M252" i="17"/>
  <c r="L396" i="17"/>
  <c r="L398" i="17" s="1"/>
  <c r="L10" i="17"/>
  <c r="L12" i="17" s="1"/>
  <c r="M450" i="17"/>
  <c r="M452" i="17" s="1"/>
  <c r="I40" i="14"/>
  <c r="I20" i="6"/>
  <c r="J9" i="17"/>
  <c r="M396" i="17"/>
  <c r="M398" i="17" s="1"/>
  <c r="K381" i="17"/>
  <c r="K383" i="17" s="1"/>
  <c r="K250" i="17"/>
  <c r="K252" i="17" s="1"/>
  <c r="M51" i="12"/>
  <c r="J34" i="12"/>
  <c r="K34" i="12"/>
  <c r="N269" i="17"/>
  <c r="K338" i="17"/>
  <c r="L68" i="12"/>
  <c r="K388" i="17"/>
  <c r="K390" i="17" s="1"/>
  <c r="K404" i="17"/>
  <c r="K406" i="17" s="1"/>
  <c r="J76" i="17"/>
  <c r="H76" i="17"/>
  <c r="H452" i="17"/>
  <c r="I396" i="17"/>
  <c r="I398" i="17" s="1"/>
  <c r="H433" i="17"/>
  <c r="L315" i="17" l="1"/>
  <c r="N141" i="17"/>
  <c r="J350" i="17"/>
  <c r="J352" i="17" s="1"/>
  <c r="J336" i="17"/>
  <c r="J338" i="17" s="1"/>
  <c r="J281" i="17"/>
  <c r="I488" i="17"/>
  <c r="I494" i="17" s="1"/>
  <c r="H343" i="17"/>
  <c r="J343" i="17" s="1"/>
  <c r="J345" i="17" s="1"/>
  <c r="I283" i="17"/>
  <c r="J233" i="17"/>
  <c r="I440" i="17"/>
  <c r="I442" i="17" s="1"/>
  <c r="J319" i="17"/>
  <c r="J369" i="17"/>
  <c r="I516" i="17"/>
  <c r="J127" i="17"/>
  <c r="H491" i="17"/>
  <c r="H493" i="17" s="1"/>
  <c r="K80" i="17"/>
  <c r="K515" i="17" s="1"/>
  <c r="J178" i="17"/>
  <c r="J189" i="17"/>
  <c r="J295" i="17"/>
  <c r="N381" i="17"/>
  <c r="N383" i="17" s="1"/>
  <c r="J141" i="17"/>
  <c r="J349" i="17"/>
  <c r="M381" i="17"/>
  <c r="M383" i="17" s="1"/>
  <c r="J305" i="17"/>
  <c r="L141" i="17"/>
  <c r="J184" i="17"/>
  <c r="J31" i="17"/>
  <c r="H345" i="17"/>
  <c r="J283" i="17"/>
  <c r="L431" i="17"/>
  <c r="L433" i="17" s="1"/>
  <c r="N516" i="17"/>
  <c r="H359" i="17"/>
  <c r="N504" i="17"/>
  <c r="M141" i="17"/>
  <c r="K504" i="17"/>
  <c r="J387" i="17"/>
  <c r="J430" i="17"/>
  <c r="J57" i="17"/>
  <c r="J134" i="17"/>
  <c r="N250" i="17"/>
  <c r="N252" i="17" s="1"/>
  <c r="I450" i="17"/>
  <c r="I452" i="17" s="1"/>
  <c r="J491" i="17"/>
  <c r="J493" i="17" s="1"/>
  <c r="H296" i="17"/>
  <c r="J176" i="17"/>
  <c r="J59" i="17"/>
  <c r="M31" i="17"/>
  <c r="H516" i="17"/>
  <c r="J516" i="17" s="1"/>
  <c r="D6" i="15" s="1"/>
  <c r="K31" i="17"/>
  <c r="L504" i="17"/>
  <c r="N512" i="17"/>
  <c r="L80" i="17"/>
  <c r="I359" i="17"/>
  <c r="L312" i="17"/>
  <c r="J267" i="17"/>
  <c r="J269" i="17" s="1"/>
  <c r="N359" i="17"/>
  <c r="J181" i="17"/>
  <c r="J273" i="17"/>
  <c r="J404" i="17"/>
  <c r="J406" i="17" s="1"/>
  <c r="I515" i="17"/>
  <c r="I517" i="17" s="1"/>
  <c r="J498" i="17"/>
  <c r="I475" i="17"/>
  <c r="M80" i="17"/>
  <c r="M515" i="17" s="1"/>
  <c r="K516" i="17"/>
  <c r="E6" i="15" s="1"/>
  <c r="I312" i="17"/>
  <c r="J457" i="17"/>
  <c r="J123" i="17"/>
  <c r="L516" i="17"/>
  <c r="F6" i="15" s="1"/>
  <c r="J315" i="17"/>
  <c r="K312" i="17"/>
  <c r="K269" i="17"/>
  <c r="I276" i="17"/>
  <c r="J274" i="17"/>
  <c r="J276" i="17" s="1"/>
  <c r="J201" i="17"/>
  <c r="K488" i="17"/>
  <c r="K494" i="17" s="1"/>
  <c r="K12" i="17"/>
  <c r="N12" i="17"/>
  <c r="M305" i="17"/>
  <c r="M488" i="17"/>
  <c r="M494" i="17" s="1"/>
  <c r="L338" i="17"/>
  <c r="L359" i="17"/>
  <c r="I469" i="17"/>
  <c r="J467" i="17"/>
  <c r="J469" i="17" s="1"/>
  <c r="J250" i="17"/>
  <c r="J252" i="17" s="1"/>
  <c r="I433" i="17"/>
  <c r="H396" i="17"/>
  <c r="M359" i="17"/>
  <c r="L488" i="17"/>
  <c r="L494" i="17" s="1"/>
  <c r="J137" i="17"/>
  <c r="H320" i="17"/>
  <c r="J320" i="17" s="1"/>
  <c r="L31" i="17"/>
  <c r="N80" i="17"/>
  <c r="N515" i="17" s="1"/>
  <c r="M312" i="17"/>
  <c r="M325" i="17"/>
  <c r="M504" i="17" s="1"/>
  <c r="I361" i="17"/>
  <c r="J361" i="17" s="1"/>
  <c r="M516" i="17"/>
  <c r="J381" i="17"/>
  <c r="J383" i="17" s="1"/>
  <c r="M320" i="17"/>
  <c r="H289" i="17"/>
  <c r="N31" i="17"/>
  <c r="J466" i="17"/>
  <c r="J120" i="17"/>
  <c r="N312" i="17"/>
  <c r="K320" i="17"/>
  <c r="L512" i="17"/>
  <c r="F8" i="15" s="1"/>
  <c r="I269" i="17"/>
  <c r="J440" i="17"/>
  <c r="J442" i="17" s="1"/>
  <c r="K315" i="17"/>
  <c r="J8" i="17"/>
  <c r="J10" i="17" s="1"/>
  <c r="J12" i="17" s="1"/>
  <c r="H325" i="17"/>
  <c r="K359" i="17"/>
  <c r="H80" i="17"/>
  <c r="E7" i="15" l="1"/>
  <c r="K517" i="17"/>
  <c r="N517" i="17"/>
  <c r="M517" i="17"/>
  <c r="L515" i="17"/>
  <c r="N520" i="17"/>
  <c r="K511" i="17"/>
  <c r="E9" i="15" s="1"/>
  <c r="L520" i="17"/>
  <c r="M511" i="17"/>
  <c r="N511" i="17"/>
  <c r="N513" i="17" s="1"/>
  <c r="J359" i="17"/>
  <c r="M512" i="17"/>
  <c r="M520" i="17" s="1"/>
  <c r="H512" i="17"/>
  <c r="H520" i="17" s="1"/>
  <c r="J475" i="17"/>
  <c r="J477" i="17" s="1"/>
  <c r="I477" i="17"/>
  <c r="L511" i="17"/>
  <c r="L513" i="17" s="1"/>
  <c r="N488" i="17"/>
  <c r="N494" i="17" s="1"/>
  <c r="I511" i="17"/>
  <c r="J296" i="17"/>
  <c r="J298" i="17" s="1"/>
  <c r="H298" i="17"/>
  <c r="J450" i="17"/>
  <c r="J452" i="17" s="1"/>
  <c r="J396" i="17"/>
  <c r="J398" i="17" s="1"/>
  <c r="H398" i="17"/>
  <c r="H291" i="17"/>
  <c r="J289" i="17"/>
  <c r="J291" i="17" s="1"/>
  <c r="H488" i="17"/>
  <c r="J80" i="17"/>
  <c r="H515" i="17"/>
  <c r="H517" i="17" s="1"/>
  <c r="I512" i="17"/>
  <c r="K512" i="17"/>
  <c r="G6" i="15"/>
  <c r="H6" i="15"/>
  <c r="H7" i="15"/>
  <c r="G7" i="15"/>
  <c r="J325" i="17"/>
  <c r="J504" i="17"/>
  <c r="H312" i="17"/>
  <c r="M513" i="17" l="1"/>
  <c r="H9" i="15"/>
  <c r="L517" i="17"/>
  <c r="F7" i="15"/>
  <c r="G9" i="15"/>
  <c r="F9" i="15"/>
  <c r="H8" i="15"/>
  <c r="G8" i="15"/>
  <c r="I513" i="17"/>
  <c r="I520" i="17"/>
  <c r="J520" i="17" s="1"/>
  <c r="J512" i="17"/>
  <c r="D8" i="15" s="1"/>
  <c r="E8" i="15"/>
  <c r="K520" i="17"/>
  <c r="J312" i="17"/>
  <c r="H511" i="17"/>
  <c r="K513" i="17"/>
  <c r="J517" i="17"/>
  <c r="J515" i="17"/>
  <c r="D7" i="15" s="1"/>
  <c r="H494" i="17"/>
  <c r="J488" i="17"/>
  <c r="J494" i="17" s="1"/>
  <c r="H513" i="17" l="1"/>
  <c r="J513" i="17" s="1"/>
  <c r="J511" i="17"/>
  <c r="D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Faysal Mahad</author>
  </authors>
  <commentList>
    <comment ref="D70" authorId="0" shapeId="0" xr:uid="{0FB755DD-4434-4375-B42D-6E750B947D90}">
      <text>
        <r>
          <rPr>
            <b/>
            <sz val="9"/>
            <color indexed="81"/>
            <rFont val="Tahoma"/>
            <family val="2"/>
          </rPr>
          <t>Ofgem: reporting relating to Category 3 events is applicable only up to and including 31 August 2023</t>
        </r>
      </text>
    </comment>
    <comment ref="D131" authorId="0" shapeId="0" xr:uid="{9EB128F9-E74B-4099-89B3-CEC74C7B952A}">
      <text>
        <r>
          <rPr>
            <b/>
            <sz val="9"/>
            <color indexed="81"/>
            <rFont val="Tahoma"/>
            <family val="2"/>
          </rPr>
          <t>Ofgem: reporting relating to Category 3 events is applicable only up to and including 31 August 2023</t>
        </r>
      </text>
    </comment>
    <comment ref="D246" authorId="0" shapeId="0" xr:uid="{957CBEAC-0CE9-491E-949D-6B6D4065258C}">
      <text>
        <r>
          <rPr>
            <b/>
            <sz val="9"/>
            <color indexed="81"/>
            <rFont val="Tahoma"/>
            <family val="2"/>
          </rPr>
          <t>Ofgem: reporting relating to Category 3 events is applicable only up to and including 31 August 2023</t>
        </r>
      </text>
    </comment>
    <comment ref="D510" authorId="0" shapeId="0" xr:uid="{EB57BF73-A56C-4229-8AEA-3E7CD5361B27}">
      <text>
        <r>
          <rPr>
            <b/>
            <sz val="9"/>
            <color indexed="81"/>
            <rFont val="Tahoma"/>
            <family val="2"/>
          </rPr>
          <t>Ofgem: reporting relating to Category 3 events is applicable only up to and including 31 August 2023</t>
        </r>
      </text>
    </comment>
  </commentList>
</comments>
</file>

<file path=xl/sharedStrings.xml><?xml version="1.0" encoding="utf-8"?>
<sst xmlns="http://schemas.openxmlformats.org/spreadsheetml/2006/main" count="1965" uniqueCount="611">
  <si>
    <t>Cover Sheet</t>
  </si>
  <si>
    <t>Guaranteed Standards of Performance Reporting Pack</t>
  </si>
  <si>
    <t>Version</t>
  </si>
  <si>
    <t>DNO Name:</t>
  </si>
  <si>
    <t>Reporting year (e.g. enter 2024 for 2023/24):</t>
  </si>
  <si>
    <t>DNO Name</t>
  </si>
  <si>
    <t>ENWL</t>
  </si>
  <si>
    <t>NPgN</t>
  </si>
  <si>
    <t>NPgY</t>
  </si>
  <si>
    <t>WMID</t>
  </si>
  <si>
    <t>EMID</t>
  </si>
  <si>
    <t>SWALES</t>
  </si>
  <si>
    <t>SWEST</t>
  </si>
  <si>
    <t>LPN</t>
  </si>
  <si>
    <t>SPN</t>
  </si>
  <si>
    <t>EPN</t>
  </si>
  <si>
    <t>SPD</t>
  </si>
  <si>
    <t>SPMW</t>
  </si>
  <si>
    <t>SSEH</t>
  </si>
  <si>
    <t>SSES</t>
  </si>
  <si>
    <t>Reporting year</t>
  </si>
  <si>
    <t>Key</t>
  </si>
  <si>
    <t>Input cells</t>
  </si>
  <si>
    <t>Within worksheet formula cells (eg totals, averages)</t>
  </si>
  <si>
    <t>Link to cells within worksheet</t>
  </si>
  <si>
    <t>Link to other worksheets</t>
  </si>
  <si>
    <t>Link to other reporting packs</t>
  </si>
  <si>
    <t>Fixed values</t>
  </si>
  <si>
    <t>Check cells</t>
  </si>
  <si>
    <t>No Input</t>
  </si>
  <si>
    <t>Descriptions and pack data</t>
  </si>
  <si>
    <t>For DNO and Ofgem to log changes that are made to the template</t>
  </si>
  <si>
    <t>Date</t>
  </si>
  <si>
    <t>Who made change</t>
  </si>
  <si>
    <t>Amendment (inc cell reference)</t>
  </si>
  <si>
    <t>DNO</t>
  </si>
  <si>
    <t>v1.1
Split 2023/2024 column into 3 columns, "2023 (01/04/2023 - 31/08/2023)", "2024 (01/09/2023 - 31/03/2024)" and "2024 total" on all EGS tabs and main tab.
Added a new "ED2 Prescribed Periods &amp; Sums" with the EGS values for Domestic and Non Domestic payments for the 2023 and 2024 years. Also added the table space for the 2025, 2026, 2027 and 2028 year EGS amounts once they have been calculated by Ofgem. Dummy data has currently been entered to ensure accuarcy of formulas and also to highlight the inability to report on non Dom payments for certain EGS payments.
Updated all lookup formulas and calculation cells appropriately. All "2024 total" cells are the sum of the 2023 and 2024 cells on that row.
Removed data entry for Cat 3 storms beyond 01/09/23. Corrected all formulas that reference the cells that are no longer in use.
Corrected cells H126 and H180 in "Main" tab as they were pointing at the wrong cell.</t>
  </si>
  <si>
    <t>A number of out of date links were removed.</t>
  </si>
  <si>
    <t>Main tab - cells J140, J256, J414, and J418 updated to sum columns H and I.</t>
  </si>
  <si>
    <t>Main tab - cell colours for H23-N23, H71-N71 updated to be input cells, apart from column J, which are formulae (and updated to be green)</t>
  </si>
  <si>
    <t>Main tab - cell J115 formula updated to "=IF(SUM(J83,J94,J105,J85,J86,J96,J97,J107,J108)=SUM(J84,J95,J106,J87,J98,J109),"Ok","Payments Due does not equal Payments Made")"</t>
  </si>
  <si>
    <t>Main tab - cell I141 formula updated to "=SUM(I178,I181,I184,I188)+SUM(I179,I182,I185,I189)"</t>
  </si>
  <si>
    <t>Main tab - cell J141 formula amended to "=SUM(H141:I141)"</t>
  </si>
  <si>
    <t xml:space="preserve"> Main Tab - cell H189 changed from ='ED2 Prescribed Periods &amp; Sums'!$E$11*'EGS11B exemptions'!G45 to ='ED2 Prescribed Periods &amp; Sums'!$E$12*'EGS11B exemptions'!G45 </t>
  </si>
  <si>
    <t>Main Tab - cell D189 amended from "The total value of where a customer would have been entitled to claim for a failure of additional 12 hour period but could not be identified and did not make a claim"  to "The total value of where a customer would have been entitled to claim for a failure of additional 6 hour period (12 hour pre September 2023) but could not be identified and did not make a claim"</t>
  </si>
  <si>
    <t xml:space="preserve">Main Tab - cell I504 amended from =I55+I63+I64+I111+I123+I124+I172+I184+I186+I324+I325+I327+I369+I371 changed to =I55+I63+I64+I111+I123+I124+I172+I184+I185+I324+I325+I327+I369+I371 </t>
  </si>
  <si>
    <t>Main tab - cell I488 amended from =SUM(I10,I34,I36,I42,I44,I50,I52,I83,I85,I94,I96,I105,I107,I144,I147,I155,I158,I166,I169,I250,I267,I274,I281,I289,I296,I303,I336,I343,I350,I381,I388,I396,I404,I431,I440,I450,I467,I475) to =SUM(I10,I34,I36,I42,I44,I50,I52,I83,I85,I94,I96,I105,I107,I144,I146,I155,I157,I166,I168,I250,I267,I274,I281,I289,I296,I303,I336,I343,I350,I381,I388,I396,I404,I431,I440,I450,I467,I475)</t>
  </si>
  <si>
    <t xml:space="preserve">Main tab - cell H3 amended to from "2023 (01/04/2023 - 31/08/2023)" and changed to read "2024 (01/04/2023 - 31/08/2023)".   </t>
  </si>
  <si>
    <t>Exemptions tabs: Cell G3 amended to from "2023 (01/04/2023 - 31/08/2023)" and changed to read "2024 (01/04/2023 - 31/08/2023)" on all exemptions tabs, plus: 
G23 (2, 8)
G22 (11A-C, 2C)
G41 (11A-B)
G19, 35, 51, 67, 83 (2B)
G20, 37, 54 (EGS4)
G21,39 (EGS5)</t>
  </si>
  <si>
    <t xml:space="preserve">ED2 Prescribed Periods &amp; Sums - cell E1 amended from "2023 (01/04/2023 - 31/08/2023)" to "2024 (01/04/2023 - 31/08/2023)".  </t>
  </si>
  <si>
    <t>Main tab -cells J17, J39, J47, J55, J89, J91, J100, J102, J111, J113, J150, J152, J161, J163, J172, J174, J209, J211, J219, J221, J229, J231, J258, J317, J319, J320, J322, J324, J325, J327, J416, J420, J482, J484, J498, J500, J504, J507, J511, J512, J513, J515, J516, J520, J521 changed cell format from Custom to currency.</t>
  </si>
  <si>
    <t>Main tab - cells H266:N267, H273:I274, H280:I281, H288:I289, H295:I295, H302:I302, H335:I336, H342:I343, H349:I350 all changed from 'number' format to 'custom', for consistency</t>
  </si>
  <si>
    <t>Main tab - cells J359, J361, J363, J365, J367, J369, and J371 changed from 'number' to 'currency' for consistency</t>
  </si>
  <si>
    <t>Main tab - row 507, columns H, I, K, L, M, and N changed to two decimal places, for consistency</t>
  </si>
  <si>
    <t>ED2 Prescribed Periods &amp; Sums - columns I and J updated to reflect prescribed sums as set out in Ofgem's publication on 8th March 2024, and removal of test values for 2026, 2027 and 2028.</t>
  </si>
  <si>
    <t>Prescribed Periods &amp; Sums tab removed - no longer needed</t>
  </si>
  <si>
    <t xml:space="preserve"> Main Tab: Cell J414 has been amended from =J411*(J382+J389) to =SUM(H414:I414) </t>
  </si>
  <si>
    <t xml:space="preserve"> Main Tab: Cell J418 has been amended from  =J412*(J397+J405) to =SUM(H418:I418) </t>
  </si>
  <si>
    <t xml:space="preserve">J256 has been amended from =J254*J251 to =SUM(H256:I256) </t>
  </si>
  <si>
    <t>Ofgem</t>
  </si>
  <si>
    <t>2026 figures included in ED2 Prescribed Periods &amp; Sums tab</t>
  </si>
  <si>
    <t>Cells J314/315/457 changed cell format from Custom to currency</t>
  </si>
  <si>
    <t>For DNO to record any changes that it has made to historical, and therefore, previously submitted, data.</t>
  </si>
  <si>
    <t>Changes to historical (ie, previously submitted) values and reason
(inc cell reference)</t>
  </si>
  <si>
    <t>2024 
(01/04/2023 - 31/08/2023)</t>
  </si>
  <si>
    <t>2024
(01/09/2023 - 31/03/2024)</t>
  </si>
  <si>
    <t>Regulation</t>
  </si>
  <si>
    <t>EGS</t>
  </si>
  <si>
    <t>Prescribed Period</t>
  </si>
  <si>
    <t>Prescribed Sum (Domestic)</t>
  </si>
  <si>
    <t>Prescribed Sum (Non Domestic)</t>
  </si>
  <si>
    <t>5(2)(a)</t>
  </si>
  <si>
    <t>EGS2</t>
  </si>
  <si>
    <t>12 hours</t>
  </si>
  <si>
    <t>5(2)(b)</t>
  </si>
  <si>
    <t>6(2)(a)</t>
  </si>
  <si>
    <t>EGS2B</t>
  </si>
  <si>
    <t>24 hours</t>
  </si>
  <si>
    <t>6(2)(b)</t>
  </si>
  <si>
    <t>7(4)(a)</t>
  </si>
  <si>
    <t>EGS11A</t>
  </si>
  <si>
    <t>7(4)(b)</t>
  </si>
  <si>
    <t>6 hours</t>
  </si>
  <si>
    <t>7(5)(a)</t>
  </si>
  <si>
    <t>EGS11B</t>
  </si>
  <si>
    <t>48 hours</t>
  </si>
  <si>
    <t>7(5)(b)</t>
  </si>
  <si>
    <t>7(6)(a)</t>
  </si>
  <si>
    <t>EGS11C</t>
  </si>
  <si>
    <t>7(6)(b)</t>
  </si>
  <si>
    <t>8(2)</t>
  </si>
  <si>
    <t>EGS2C</t>
  </si>
  <si>
    <t>10(4)</t>
  </si>
  <si>
    <t>EGS2A</t>
  </si>
  <si>
    <t>11(3)</t>
  </si>
  <si>
    <t>EGS1</t>
  </si>
  <si>
    <t>3 hours on a working day, 4 hours on any other day</t>
  </si>
  <si>
    <t>12(4)</t>
  </si>
  <si>
    <t>EGS4</t>
  </si>
  <si>
    <t>2 days</t>
  </si>
  <si>
    <t>12(5)</t>
  </si>
  <si>
    <t>5 days</t>
  </si>
  <si>
    <t>12(6)</t>
  </si>
  <si>
    <t>13(2)</t>
  </si>
  <si>
    <t>EGS5</t>
  </si>
  <si>
    <t>7 working days</t>
  </si>
  <si>
    <t>13(4)(a)</t>
  </si>
  <si>
    <t>13(4)(b)</t>
  </si>
  <si>
    <t>17(3)(b)</t>
  </si>
  <si>
    <t>EGS8</t>
  </si>
  <si>
    <t>17(4)(b)</t>
  </si>
  <si>
    <t>19(4)</t>
  </si>
  <si>
    <t>EGS9</t>
  </si>
  <si>
    <t>10 working days</t>
  </si>
  <si>
    <t>19(5)</t>
  </si>
  <si>
    <t>Guaranteed Standards</t>
  </si>
  <si>
    <r>
      <t xml:space="preserve">2024 
</t>
    </r>
    <r>
      <rPr>
        <sz val="8"/>
        <rFont val="Verdana"/>
        <family val="2"/>
      </rPr>
      <t>(01/04/2023 - 31/08/2023)</t>
    </r>
  </si>
  <si>
    <r>
      <t xml:space="preserve">2024
</t>
    </r>
    <r>
      <rPr>
        <sz val="8"/>
        <rFont val="Verdana"/>
        <family val="2"/>
      </rPr>
      <t>(01/09/2023 - 31/03/2024)</t>
    </r>
  </si>
  <si>
    <t>2024
Total</t>
  </si>
  <si>
    <t>EGS1 fuse failures</t>
  </si>
  <si>
    <t>Number of occasions where the distributor's fuse at the customer's premises operated so as to disconnect the supply</t>
  </si>
  <si>
    <t>Number of occasions where the fuse has operated</t>
  </si>
  <si>
    <t>Number of occasions where the standard was met (i.e. the DNO attended within the prescribed period and the fuse had operated)</t>
  </si>
  <si>
    <t>Number of occasions the standard was met</t>
  </si>
  <si>
    <t>Number of occasions where the standard was failed (i.e. the DNO did not attend within the prescribed period and the fuse had operated)</t>
  </si>
  <si>
    <t>Number of occasions the standard was not met</t>
  </si>
  <si>
    <t>Number of occasions where the standard was failed (i.e. the DNO did not attend within the prescribed period and the fuse had operated) and the DNO did not make a failure payment because an exemption applied</t>
  </si>
  <si>
    <t>Number of exemptions applied</t>
  </si>
  <si>
    <t>Number of occasions where the DNO was liable to make a failure payment where no exemption applied</t>
  </si>
  <si>
    <t>Number of failure payments due</t>
  </si>
  <si>
    <t>Number of occasions where the DNO was liable to make a failure payment because no exemption applied and made a failure payment</t>
  </si>
  <si>
    <t>Number of failure payments made</t>
  </si>
  <si>
    <t>Check line</t>
  </si>
  <si>
    <t>Of the total number of occasions where the fuse operated, the proportion of times where the DNO was not liable to make a failure payment, i.e. the standard was met or an exemption applied</t>
  </si>
  <si>
    <t>Pass rate for EGS1</t>
  </si>
  <si>
    <t>EGS1 payment amount as defined in the SI</t>
  </si>
  <si>
    <t>EGS1 payment amount</t>
  </si>
  <si>
    <t>Total value of EGS1 payments made where the DNO was liable to make a payment</t>
  </si>
  <si>
    <t>Total value of failure payments made</t>
  </si>
  <si>
    <t>The total number of ex-gratia payments where a standard has been failed where either an exemption applies or an additional payment has been made</t>
  </si>
  <si>
    <t>Ex-gratia - number of payments to customers</t>
  </si>
  <si>
    <t>The total value of ex-gratia payments where a standard has been failed where either an exemption applies or an additional payment has been made</t>
  </si>
  <si>
    <t>Ex-gratia - total value of payments to customers</t>
  </si>
  <si>
    <t>EGS2 - normal weather</t>
  </si>
  <si>
    <t>Number of premises affected by an unplanned interruption excluding Category 1/2/3 severe weather conditions - from the IIS template (cell E35 on the 'Interruptions' tab - D27 on the EE Impact sheet)</t>
  </si>
  <si>
    <t>Number of premises affected by an unplanned interruption excluding Category 1/2/3 severe weather conditions - from the IIS template</t>
  </si>
  <si>
    <t>Number of premises affected by an unplanned interruption where EGS2B applies</t>
  </si>
  <si>
    <t>Number of premises affected by an unplanned interruption excluding Category 1/2/3 severe weather conditions and EGS2B</t>
  </si>
  <si>
    <t>Number of premises affected by an unplanned interruption where the supply was not restored within 12 hours (excluding Category 1/2/3 severe weather conditions and EGS2B) - from the IIS template</t>
  </si>
  <si>
    <t>Number of premises not restored within 12 hours</t>
  </si>
  <si>
    <t xml:space="preserve">Total number of exemptions </t>
  </si>
  <si>
    <t>Of the total number of interruptions (excluding Category 1/2/3 severe weather events and EGS2B), the proportion of times where the DNO was not liable to make a failure payment, i.e. the standard was met or an exemption applied</t>
  </si>
  <si>
    <t>Pass rate for EGS2 - initial 12 hours</t>
  </si>
  <si>
    <t>Number of additional 12 hour bands exceeded where a premises was affected by an unplanned interruption where the supply was not restored within subsequent 12 hour bands (excluding Category 1/2/3 severe weather conditions and EGS2B). Further detail on how to count the number of additional 12 hour bands is provided in v0.1 of Annex F of the RIGs, paragraph 3.13.</t>
  </si>
  <si>
    <t>Number of additional 12 hour periods</t>
  </si>
  <si>
    <t xml:space="preserve">Total value of EGS2 payments due </t>
  </si>
  <si>
    <t>Total value of EGS2 payments due</t>
  </si>
  <si>
    <t>Domestic Premises (excluding PSR)</t>
  </si>
  <si>
    <t>Number of initial 12 hour payments due - automatic/proactive payments and those in response to claims</t>
  </si>
  <si>
    <t>Number of times where the DNO was liable to make an initial 12 hour failure payment and actually made a failure payment</t>
  </si>
  <si>
    <t>Number of additional 12 hour payments due - automatic/proactive payments and those in response to claims. Further detail on how to count the number of additional 12 hour bands is provided in v0.1 of Annex F of the RIGs, paragraph 3.13.</t>
  </si>
  <si>
    <t>Number of times where the DNO was liable to make an additional failure payment and actually made a failure payment</t>
  </si>
  <si>
    <t>Non-Domestic Premises</t>
  </si>
  <si>
    <t>PSR Customers</t>
  </si>
  <si>
    <t>Check line for DNOs to ensure the values for Payments Due and Made have been entered correctly</t>
  </si>
  <si>
    <t>Total value of EGS2 payments made for domestic premises for initial 12 hours where the DNO was liable to make a payment and did</t>
  </si>
  <si>
    <t>Total value of EGS2 payments made for domestic premises for initial 12 hours</t>
  </si>
  <si>
    <t>Total value of EGS2 payments made for domestic premises for subsequent 12 hour bands where the DNO was liable to make a payment and did</t>
  </si>
  <si>
    <t>Total value of EGS2 payments made for domestic premises for subsequent 12 hour bands</t>
  </si>
  <si>
    <t>Total value of EGS2 payments made for non-domestic premises for initial 12 hours where the DNO was liable to make a payment and did</t>
  </si>
  <si>
    <t>Total value of EGS2 payments made for non-domestic premises for initial 12 hours</t>
  </si>
  <si>
    <t>Total value of EGS2 payments made for non-domestic premises for subsequent 12 hour bands where the DNO was liable to make a payment and did</t>
  </si>
  <si>
    <t>Total value of EGS2 payments made for non-domestic premises for subsequent 12 hour bands</t>
  </si>
  <si>
    <t>Total value of EGS2 payments made for PSR customer's premises for initial 12 hours where the DNO was liable to make a payment and did</t>
  </si>
  <si>
    <t>Total value of EGS2 payments made for PSR customer's premises for initial 12 hours</t>
  </si>
  <si>
    <t>Total value of EGS2 payments made for PSR customer's premises for subsequent 12 hour bands where the DNO was liable to make a payment and did</t>
  </si>
  <si>
    <t>Total value of EGS2 payments made for PSR customer's premises for subsequent 12 hour bands</t>
  </si>
  <si>
    <t>The total value of where a customer would have been entitled to claim for a failure of initial 12 hour period but could not be identified and did not make a claim</t>
  </si>
  <si>
    <t>Total value of payments due</t>
  </si>
  <si>
    <t>The total value of where a customer would have been entitled to claim for a failure of additional 12 hour period but could not be identified and did not make a claim</t>
  </si>
  <si>
    <t>EGS11A - severe weather category 1</t>
  </si>
  <si>
    <t>Number of premises affected by an unplanned interruption excluding Category 2/3 severe weather conditions and normal weather conditions - from the IIS template ( cell D54 on the 'EE Impact' tab)</t>
  </si>
  <si>
    <t>Number of premises affected by an unplanned interruption excluding Category 2/3 severe weather conditions and normal weather conditions - from the IIS template</t>
  </si>
  <si>
    <t>Number of premises affected by an unplanned interruption excluding Category 2/3 severe weather conditions, normal weather conditions and EGS2B</t>
  </si>
  <si>
    <t>Number of premises affected by an unplanned interruption excluding Category 2/3 severe weather conditions and EGS2B</t>
  </si>
  <si>
    <t>Number of premises affected by an unplanned interruption where the supply was not restored within 24 hours (excluding Category 2/3 severe weather conditions, normal conditions and EGS2B)</t>
  </si>
  <si>
    <t>Number of premises not restored within 24 hours</t>
  </si>
  <si>
    <t>Of the total number of interruptions (excluding Normal Weather, Category 2/3 severe weather events and EGS2B), the proportion of times where the DNO was not liable to make a failure payment, i.e. the standard was met or an exemption applied</t>
  </si>
  <si>
    <t>Pass rate for EGS11A - initial 24 hours</t>
  </si>
  <si>
    <t>Number of additional 6 hour bands exceeded where a premises was affected by an unplanned interruption where the supply was not restored within subsequent 6 hour bands (excluding Category 2/3 severe weather conditions, normal conditions and EGS2B)</t>
  </si>
  <si>
    <t>Number of additional 6 hour periods</t>
  </si>
  <si>
    <t>Number of additional 12 hour bands exceeded where a premises was affected by an unplanned interruption where the supply was not restored within subsequent 12 hour bands (excluding Category 2/3 severe weather conditions, normal conditions and EGS2B)</t>
  </si>
  <si>
    <t xml:space="preserve">Total value of EGS11A payments due </t>
  </si>
  <si>
    <t>Total value of EGS11A payments due</t>
  </si>
  <si>
    <t>Number of initial 24 hour payments due - automatic/proactive payments and those in response to claims</t>
  </si>
  <si>
    <t>Number of times where the DNO was liable to make an initial 24 hour failure payment and actually made a failure payment</t>
  </si>
  <si>
    <t>Number of additional 6 hour payments due - automatic/proactive payments and those in response to claims</t>
  </si>
  <si>
    <t>Number of additional 12 hour payments due - automatic/proactive payments and those in response to claims</t>
  </si>
  <si>
    <t>The total number of ex-gratia payments where the standard has been failed where either an exemption applies or an additional payment has been made</t>
  </si>
  <si>
    <t>The total value of ex-gratia payments where the standard has been failed where either an exemption applies or an additional payment has been made</t>
  </si>
  <si>
    <t xml:space="preserve">The total number of goodwill payments to domestic customers where the standard has not been failed </t>
  </si>
  <si>
    <t>Goodwill - number of payments to customers</t>
  </si>
  <si>
    <t xml:space="preserve">The total value of goodwill payments to domestic customers where the standard has not been failed </t>
  </si>
  <si>
    <t>Goodwill - total value of payments to customers</t>
  </si>
  <si>
    <t>Total value of EGS11A payments made for domestic premises for initial 24 hours where the DNO was liable to make a payment and did</t>
  </si>
  <si>
    <t>Total value of EGS11A payments made for domestic premises for initial 24 hours</t>
  </si>
  <si>
    <t>Total value of EGS11A payments made for domestic premises for subsequent 6 hour bands where the DNO was liable to make a payment and did</t>
  </si>
  <si>
    <t>Total value of EGS11A payments made for domestic premises for subsequent 6 hour bands</t>
  </si>
  <si>
    <t>Total value of EGS11A payments made for domestic premises for subsequent 12 hour bands where the DNO was liable to make a payment and did</t>
  </si>
  <si>
    <t>Total value of EGS11A payments made for domestic premises for subsequent 12 hour bands</t>
  </si>
  <si>
    <t>Total value of EGS11A payments made for non-domestic premises for initial 24 hours where the DNO was liable to make a payment and did</t>
  </si>
  <si>
    <t>Total value of EGS11A payments made for non-domestic premises for initial 24 hours</t>
  </si>
  <si>
    <t>Total value of EGS11A payments made for non-domestic premises for subsequent 6 hour bands where the DNO was liable to make a payment and did</t>
  </si>
  <si>
    <t>Total value of EGS11A payments made for non-domestic premises for subsequent 6 hour bands</t>
  </si>
  <si>
    <t>Total value of EGS11A payments made for non-domestic premises for subsequent 12 hour bands where the DNO was liable to make a payment and did</t>
  </si>
  <si>
    <t>Total value of EGS11A payments made for non-domestic premises for subsequent 12 hour bands</t>
  </si>
  <si>
    <t>Total value of EGS11A payments made for PSR customer's premises for initial 24 hours where the DNO was liable to make a payment and did</t>
  </si>
  <si>
    <t>Total value of EGS11A payments made for PSR customer's premises for initial 24 hours</t>
  </si>
  <si>
    <t>Total value of EGS11A payments made for PSR customer's premises for subsequent 6 hour bands where the DNO was liable to make a payment and did</t>
  </si>
  <si>
    <t>Total value of EGS11A payments made for PSR customer's premises for subsequent 6 hour bands</t>
  </si>
  <si>
    <t>Total value of EGS11A payments made for PSR customer's premises for subsequent 12 hour bands where the DNO was liable to make a payment and did</t>
  </si>
  <si>
    <t>Total value of EGS11A payments made for PSR customer's premises for subsequent 12 hour bands</t>
  </si>
  <si>
    <t>The total value of where a customer would have been entitled to claim for a failure of initial 24 hour period but could not be identified and did not make a claim</t>
  </si>
  <si>
    <t>EGS11B - severe weather category 2</t>
  </si>
  <si>
    <t>Number of premises affected by an unplanned interruption excluding Category 1&amp;3 severe weather conditions and normal weather conditions - from the IIS template (cell D108 on the 'Interruptions' tab)</t>
  </si>
  <si>
    <t>Number of premises affected by an unplanned interruption excluding Category 1&amp;3 severe weather conditions and normal weather conditions - from the IIS template</t>
  </si>
  <si>
    <t>Number of premises affected by an unplanned interruption excluding Category 1&amp;3 severe weather conditions, normal weather conditions and EGS2B</t>
  </si>
  <si>
    <t>Number of premises affected by an unplanned interruption excluding Category 1&amp;3 severe weather conditions and EGS2B</t>
  </si>
  <si>
    <t>Number of premises affected by an unplanned interruption where the supply was not restored within 48 hours (excluding Category 1&amp;3 severe weather conditions, normal conditions and EGS2B)</t>
  </si>
  <si>
    <t>Number of premises not restored within 48 hours</t>
  </si>
  <si>
    <t>Of the total number of interruptions (excluding Normal Weather, Category 1&amp;3 severe weather events and EGS2B), the proportion of times where the DNO was not liable to make a failure payment, i.e. the standard was met or an exemption applied</t>
  </si>
  <si>
    <t>Pass rate for EGS11B - initial 48 hours</t>
  </si>
  <si>
    <t>Number of additional 6 hour bands exceeded where a premises was affected by an unplanned interruption where the supply was not restored within subsequent 6 hour bands (excluding Category 1&amp;3 severe weather conditions, normal conditions and EGS2B)</t>
  </si>
  <si>
    <t>Number of additional 12 hour bands exceeded where a premises was affected by an unplanned interruption where the supply was not restored within subsequent 12 hour bands (excluding Category 1&amp;3 severe weather conditions, normal conditions and EGS2B)</t>
  </si>
  <si>
    <t xml:space="preserve">Total value of EGS11B payments due </t>
  </si>
  <si>
    <t>Total value of EGS11B payments due</t>
  </si>
  <si>
    <t>Number of initial 48 hour payments due - automatic/proactive payments and those in response to claims</t>
  </si>
  <si>
    <t>Number of times where the DNO was liable to make an initial 48 hour failure payment and actually made a failure payment</t>
  </si>
  <si>
    <t>Total value of EGS11B payments made for domestic premises for initial 48 hours where the DNO was liable to make a payment and did</t>
  </si>
  <si>
    <t>Total value of EGS11B payments made for domestic premises for initial 48 hours</t>
  </si>
  <si>
    <t>Total value of EGS11B payments made for domestic premises for subsequent 6 hour bands where the DNO was liable to make a payment and did</t>
  </si>
  <si>
    <t>Total value of EGS11B payments made for domestic premises for subsequent 6 hour bands</t>
  </si>
  <si>
    <t>Total value of EGS11B payments made for domestic premises for subsequent 12 hour bands where the DNO was liable to make a payment and did</t>
  </si>
  <si>
    <t>Total value of EGS11B payments made for domestic premises for subsequent 12 hour bands</t>
  </si>
  <si>
    <t>Total value of EGS11B payments made for non-domestic premises for initial 48 hours where the DNO was liable to make a payment and did</t>
  </si>
  <si>
    <t>Total value of EGS11B payments made for non-domestic premises for initial 48 hours</t>
  </si>
  <si>
    <t>Total value of EGS11B payments made for non-domestic premises for subsequent 6 hour bands where the DNO was liable to make a payment and did</t>
  </si>
  <si>
    <t>Total value of EGS11B payments made for non-domestic premises for subsequent 6 hour bands</t>
  </si>
  <si>
    <t>Total value of EGS11B payments made for non-domestic premises for subsequent 12 hour bands where the DNO was liable to make a payment and did</t>
  </si>
  <si>
    <t>Total value of EGS11B payments made for non-domestic premises for subsequent 12 hour bands</t>
  </si>
  <si>
    <t>Total value of EGS11B payments made for PSR customer's premises for initial 48 hours where the DNO was liable to make a payment and did</t>
  </si>
  <si>
    <t>Total value of EGS11B payments made for PSR customer's premises for initial 48 hours</t>
  </si>
  <si>
    <t>Total value of EGS11B payments made for PSR customer's premises for subsequent 6 hour bands where the DNO was liable to make a payment and did</t>
  </si>
  <si>
    <t>Total value of EGS11B payments made for PSR customer's premises for subsequent 6 hour bands</t>
  </si>
  <si>
    <t>Total value of EGS11B payments made for PSR customer's premises for subsequent 12 hour bands where the DNO was liable to make a payment and did</t>
  </si>
  <si>
    <t>Total value of EGS11B payments made for PSR customer's premises for subsequent 12 hour bands</t>
  </si>
  <si>
    <t>The total value of where a customer would have been entitled to claim for a failure of initial 48 hour period but could not be identified and did not make a claim</t>
  </si>
  <si>
    <t>The total value of where a customer would have been entitled to claim for a failure of additional 6 hour period (12 hour pre September 2023) but could not be identified and did not make a claim</t>
  </si>
  <si>
    <t>EGS11C - severe weather category 3</t>
  </si>
  <si>
    <t>Number of premises affected by an unplanned interruption excluding Category 1/2 severe weather conditions and normal weather conditions - from the IIS template (cell D109 on the 'Interruptions' tab)</t>
  </si>
  <si>
    <t>Number of premises affected by an unplanned interruption excluding Category 1/2 severe weather conditions and normal weather conditions - from the IIS template</t>
  </si>
  <si>
    <t>Number of premises affected by an unplanned interruption excluding Category 1/2 severe weather conditions, normal weather conditions and EGS2B</t>
  </si>
  <si>
    <t>Number of premises affected by an unplanned interruption excluding Category 1/2 severe weather conditions and EGS2B</t>
  </si>
  <si>
    <t>Number of premises affected by an unplanned interruption where the supply was not restored within calculated number of hours (excluding Category 1/2 severe weather conditions, normal conditions and EGS2B)</t>
  </si>
  <si>
    <t>Number of premises not restored within calculated number of hours</t>
  </si>
  <si>
    <t>Of the total number of interruptions (excluding Normal Weather, Category 1/2 severe weather events and EGS2B), the proportion of times where the DNO was not liable to make a failure payment, i.e. the standard was met or an exemption applied</t>
  </si>
  <si>
    <t>Pass rate for EGS11C - initial calculated number of hours</t>
  </si>
  <si>
    <t>Number of additional 12 hour bands exceeded where a premises was affected by an unplanned interruption where the supply was not restored within subsequent 12 hour bands (excluding Category 1/2 severe weather conditions, normal conditions and EGS2B)</t>
  </si>
  <si>
    <t xml:space="preserve">Total value of EGS11C payments due </t>
  </si>
  <si>
    <t>Total value of EGS11C payments due</t>
  </si>
  <si>
    <t>Number of initial calculated number of hour payments due - automatic/proactive payments and those in response to claims</t>
  </si>
  <si>
    <t>Number of times where the DNO was liable to make an initial calculated number of hour failure payment and actually made a failure payment</t>
  </si>
  <si>
    <t>Total value of EGS11C payments made for domestic premises for initial calculated number of hours where the DNO was liable to make a payment and did</t>
  </si>
  <si>
    <t>Total value of EGS11C payments made for domestic premises for initial calculated number of hours</t>
  </si>
  <si>
    <t>Total value of EGS11C payments made for domestic premises for subsequent 12 hour bands where the DNO was liable to make a payment and did</t>
  </si>
  <si>
    <t>Total value of EGS11C payments made for domestic premises for subsequent 12 hour bands</t>
  </si>
  <si>
    <t>Total value of EGS11C payments made for non-domestic premises for initial calculated number of hours where the DNO was liable to make a payment and did</t>
  </si>
  <si>
    <t>Total value of EGS11C payments made for non-domestic premises for initial calculated number of hours</t>
  </si>
  <si>
    <t>Total value of EGS11C payments made for non-domestic premises for subsequent 12 hour bands where the DNO was liable to make a payment and did</t>
  </si>
  <si>
    <t>Total value of EGS11C payments made for non-domestic premises for subsequent 12 hour bands</t>
  </si>
  <si>
    <t>Total value of EGS11C payments made for PSR customer's premises for initial calculated number of hours where the DNO was liable to make a payment and did</t>
  </si>
  <si>
    <t>Total value of EGS11C payments made for PSR customer's premises for initial calculated number of hours</t>
  </si>
  <si>
    <t>Total value of EGS11C payments made for PSR customer's premises for subsequent 12 hour bands where the DNO was liable to make a payment and did</t>
  </si>
  <si>
    <t>Total value of EGS11C payments made for PSR customer's premises for subsequent 12 hour bands</t>
  </si>
  <si>
    <t>The total value of where a customer would have been entitled to claim for a failure of initial calculated number of hours period but could not be identified and did not make a claim</t>
  </si>
  <si>
    <t>EGS2A - multiple interruptions</t>
  </si>
  <si>
    <t>Number of known occasions where DNO has failed Multiple Interruptions standard for all customers</t>
  </si>
  <si>
    <t>Number of known occasions where DNO has failed standard for customers</t>
  </si>
  <si>
    <t>Number of valid claims received from customers in respect of multiple interruptions</t>
  </si>
  <si>
    <t>Number of valid claims from customers against the standard</t>
  </si>
  <si>
    <t>Number of occasions where the DNO, on receipt of a valid claim from a customer, did not make a failure payment because an exemption applied</t>
  </si>
  <si>
    <t>Number of occasions where the DNO, on receipt of a valid claim, was liable to make a failure payment to customers</t>
  </si>
  <si>
    <t>Number of payments made to customers</t>
  </si>
  <si>
    <t>Number of failure payments made to customers</t>
  </si>
  <si>
    <t>EGS2A payment amount as defined in the SI</t>
  </si>
  <si>
    <t>EGS2A payment amount</t>
  </si>
  <si>
    <t>Total value of EGS2A payments made where the DNO was liable to make a payment</t>
  </si>
  <si>
    <t>EGS2B - Supply Restoration: Normal Conditions - 5,000 or more customers' premises interrupted</t>
  </si>
  <si>
    <t>Number of premises affected by an unplanned interruption where 5,000 or more customers were affected as part of an incident and the incident is not part of Cat 1/2/3 severe weather</t>
  </si>
  <si>
    <t>Number of premises affected by an EGS2B event</t>
  </si>
  <si>
    <t>Domestic Premises initial 24 hours</t>
  </si>
  <si>
    <t>Number of domestic premises (excluding PSR premises) affected by an unplanned interruption where the supply was not restored within initial 24 hours (excluding Category 1/2/3 severe weather conditions)</t>
  </si>
  <si>
    <t>Number of domestic premises not restored within initial 24 hours</t>
  </si>
  <si>
    <t>Number of exemptions from standard (Reg 9)</t>
  </si>
  <si>
    <t>Number of payments due - automatic/proactive payments and those in response to claims</t>
  </si>
  <si>
    <t>Number of times where the DNO was liable to make a failure payment and actually made a failure payment</t>
  </si>
  <si>
    <t>Non-Domestic Premises initial 24 hours</t>
  </si>
  <si>
    <t>Number of non-domestic premises affected by an unplanned interruption where the supply was not restored within initial 24 hours (excluding Category 1/2/3 severe weather condition)</t>
  </si>
  <si>
    <t>Number of non-domestic premises not restored within initial 24 hours</t>
  </si>
  <si>
    <t>PSR Customers initial 24 hours</t>
  </si>
  <si>
    <t>Number of PSR customers' premises affected by an unplanned interruption where the supply was not restored within initial 24 hours (excluding Category 1/2/3 severe weather conditions)</t>
  </si>
  <si>
    <t>Number of PSR customer's premises not restored within initial 24 hours</t>
  </si>
  <si>
    <t>Of the total number of premises affected by an unplanned interruption where 5,000 or more customers we affected, the proportion of times where the DNO was not liable to make a failure payment, i.e. the standard was met or an exemption applied</t>
  </si>
  <si>
    <t>Pass rate for EGS2B</t>
  </si>
  <si>
    <t>Domestic Customers subsequent 12 hours</t>
  </si>
  <si>
    <t>Number of additional 12 hour bands exceeded relating to domestic premises (excluding PSR premises) affected by an unplanned interruption where the supply was not restored within subsequent 12 hours (excluding Category 1/2/3 severe weather conditions)</t>
  </si>
  <si>
    <t>Number of domestic premises not restored within subsequent 12 hour bands</t>
  </si>
  <si>
    <t>Non-Domestic Customers subsequent 12 hours</t>
  </si>
  <si>
    <t>Number of non-domestic premises affected by an unplanned interruption where the supply was not restored within subsequent 12 hour bands (excluding Category 1/2/3 severe weather condition)</t>
  </si>
  <si>
    <t>Number of non-domestic premises not restored within subsequent 12 hour bands</t>
  </si>
  <si>
    <t>PSR Customers subsequent 12 hours</t>
  </si>
  <si>
    <t>Number of PSR customers' premises affected by an unplanned interruption where the supply was not restored within subsequent 12 hour bands (excluding Category 1/2/3 severe weather conditions)</t>
  </si>
  <si>
    <t>Number of PSR customer's premises not restored within subsequent 12 hour bands</t>
  </si>
  <si>
    <t>EGS2B domestic customer payment amount for initial 24 hours as defined in the SI</t>
  </si>
  <si>
    <t>EGS2B domestic customer payment amount for initial 24 hours</t>
  </si>
  <si>
    <t>EGS2B non-domestic customer payment amount for initial 24 hours as defined in the SI</t>
  </si>
  <si>
    <t>EGS2B non-domestic customer payment amount for initial 24 hours</t>
  </si>
  <si>
    <t>EGS2B PSR customer payment amount for initial 24 hours as defined in the SI</t>
  </si>
  <si>
    <t>EGS2B PSR customer payment amount for initial 24 hours</t>
  </si>
  <si>
    <t>EGS2B payment amount for subsequent 12 hour bands as defined in the SI</t>
  </si>
  <si>
    <t>EGS2B payment amount for subsequent 12 hour bands</t>
  </si>
  <si>
    <t>Total value of EGS2B payments due to be made</t>
  </si>
  <si>
    <t>Total value of EGS2B payments made for domestic premises for initial 24 hours where the DNO was liable to make a payment</t>
  </si>
  <si>
    <t>Total value of EGS2B payments made for domestic premises for initial 24 hours</t>
  </si>
  <si>
    <t>Total value of EGS2B payments made for domestic premises for subsequent 12 hour bands where the DNO was liable to make a payment</t>
  </si>
  <si>
    <t>Total value of EGS2B payments made for domestic premises for subsequent 12 hour bands</t>
  </si>
  <si>
    <t>Total value of EGS2B payments made for non-domestic premises for initial 24 hours where the DNO was liable to make a payment</t>
  </si>
  <si>
    <t>Total value of EGS2B payments made for non-domestic premises for initial 24 hours</t>
  </si>
  <si>
    <t>Total value of EGS2B payments made for non-domestic premises for subsequent 12 hour bands where the DNO was liable to make a payment</t>
  </si>
  <si>
    <t>Total value of EGS2B payments made for non-domestic premises for subsequent 12 hour bands</t>
  </si>
  <si>
    <t>Total value of EGS2B payments made for PSR customer's premises for initial 24 hours where the DNO was liable to make a payment</t>
  </si>
  <si>
    <t>Total value of EGS2B payments made for PSR customer's premises for initial 24 hours</t>
  </si>
  <si>
    <t>Total value of EGS2B payments made for PSR customer's premises for subsequent 12 hour bands where the DNO was liable to make a payment</t>
  </si>
  <si>
    <t>Total value of EGS2B payments made for PSR customer's premises for subsequent 12 hour bands</t>
  </si>
  <si>
    <t>EGS2C - supply restoration: rota disconnection</t>
  </si>
  <si>
    <t>Number of premises affected by a rota disconnection</t>
  </si>
  <si>
    <t>Number of premises affected by an EGS2C event</t>
  </si>
  <si>
    <t xml:space="preserve">Domestic Premises </t>
  </si>
  <si>
    <t>Number of domestic premises (excluding PSR premises) affected by a rota disconnection</t>
  </si>
  <si>
    <t>Number of domestic premises affected by a rota disconnection</t>
  </si>
  <si>
    <t xml:space="preserve">Non-Domestic Premises </t>
  </si>
  <si>
    <t>Number of non-domestic premises affected by a rota disconnection</t>
  </si>
  <si>
    <t xml:space="preserve">PSR Customers </t>
  </si>
  <si>
    <t>Number of PSR customers' premises affected by a rota disconnection</t>
  </si>
  <si>
    <t>Number of PSR customer's premises affected by a rota disconnection</t>
  </si>
  <si>
    <t>Of the total number of premises affected by a rota disconnection, the proportion of times where the DNO was not liable to make a failure payment, i.e. the standard was met or an exemption applied</t>
  </si>
  <si>
    <t>Pass rate for EGS2C</t>
  </si>
  <si>
    <t>EGS2C domestic customer payment amount for rota disconnection as defined in the SI</t>
  </si>
  <si>
    <t>EGS2C domestic customer payment amount for rota disconnection</t>
  </si>
  <si>
    <t>EGS2C non-domestic customer payment amount for rota disconnection as defined in the SI</t>
  </si>
  <si>
    <t>EGS2C non-domestic customer payment amount for rota disconnection</t>
  </si>
  <si>
    <t>EGS2C PSR customer payment amount for rota disconnection as defined in the SI</t>
  </si>
  <si>
    <t>EGS2C PSR customer payment amount for rota disconnection</t>
  </si>
  <si>
    <t>Total value of EGS2C payments due to be made</t>
  </si>
  <si>
    <t>Total value of EGS2C payments made for domestic premises for a rota disconnection where the DNO was liable to make a payment</t>
  </si>
  <si>
    <t>Total value of EGS2C payments made for domestic premises for a rota disconnection</t>
  </si>
  <si>
    <t>Total value of EGS2C payments made for non-domestic premises for rota disconnection where the DNO was liable to make a payment</t>
  </si>
  <si>
    <t>Total value of EGS2C payments made for non-domestic premises for rota disconnection</t>
  </si>
  <si>
    <t>Total value of EGS2C payments made for PSR customer's premises for rota disconnection hours where the DNO was liable to make a payment</t>
  </si>
  <si>
    <t>Total value of EGS2C payments made for PSR customer's premises for rota disconnection</t>
  </si>
  <si>
    <t>EGS4 - planned interruptions</t>
  </si>
  <si>
    <t>Number of customers directly connected to the DNO's network that were affected by a planned supply interruption (from the IIS template - cell E87 on the 'Interruptions' tab)</t>
  </si>
  <si>
    <t>Number of customers experiencing a planned interruption</t>
  </si>
  <si>
    <t>DNO's domestic customers on own network</t>
  </si>
  <si>
    <t>Number of known occasions where DNO has failed standard for domestic customers - this includes where the DNO has identified cases where it has not given notice but a claim has not been received from the customer</t>
  </si>
  <si>
    <t>Number of known occasions where DNO has failed standard for domestic customers</t>
  </si>
  <si>
    <t>Number of valid claims received from domestic customers directly connected to the DNO's network where the DNO instigated the supply interruption where (i) the DNO did not give those customers more than two days notice of the day on which the supply was to be interrupted or (ii) the DNO interrupted the supply on a day other than that stated in the notice</t>
  </si>
  <si>
    <t>Number of valid claims from domestic customers against the standard</t>
  </si>
  <si>
    <t>Number of occasions where the DNO instigated the supply interruption and, on receipt of a valid claim from a domestic customer, did not make a failure payment because an exemption applied</t>
  </si>
  <si>
    <t>Number of occasions where the DNO instigated the supply interruption and, on receipt of a valid claim, the DNO was liable to make a failure payment to domestic customers</t>
  </si>
  <si>
    <t>Number of failure payments made to domestic customers</t>
  </si>
  <si>
    <t>Number of payments made to domestic customers</t>
  </si>
  <si>
    <t>DNO's domestic customers caused by another distributor</t>
  </si>
  <si>
    <t>Number of valid claims received from domestic customers directly connected to the DNO's network where the DNO did not instigate the supply interruption</t>
  </si>
  <si>
    <t>Number of valid claims from domestic customers against the standard where the DNO did not instigate the supply interruption</t>
  </si>
  <si>
    <t>Number of times where the DNO did not instigate the supply interruption and, on receipt of a valid claim, did not make a failure payment because an exemption applied</t>
  </si>
  <si>
    <t>Number of times where the DNO did not instigate the supply interruption and, on receipt of a valid claim, the DNO was liable to make a failure payment</t>
  </si>
  <si>
    <t>Number of failure payments made to domestic customers where the DNO did not instigate the supply interruption</t>
  </si>
  <si>
    <t>Number of payments made</t>
  </si>
  <si>
    <t>DNO's non-domestic customers on own network</t>
  </si>
  <si>
    <t>Number of known occasions where DNO has failed standard for non-domestic customers - this includes where the DNO has identified cases where it has not given notice but a claim has not been received from the customer</t>
  </si>
  <si>
    <t>Number of known occasions where DNO has failed standard for non-domestic customers</t>
  </si>
  <si>
    <t>Number of valid claims received from non-domestic customers directly connected to the DNO's network where the DNO instigated the supply interruption where (i) the DNO did not give those customers more than two days notice of the day on which the supply was to be interrupted or (ii) the DNO interrupted the supply on a day other than that stated in the notice</t>
  </si>
  <si>
    <t>Number of valid claims from non-domestic customers against the standard</t>
  </si>
  <si>
    <t>Number of payments made to non-domestic customers</t>
  </si>
  <si>
    <t>Number of failure payments made to non-domestic customers</t>
  </si>
  <si>
    <t>Of the total number of customers who experienced a planned interruption, the proportion of times where the DNO was not liable to make a failure payment, i.e. the standard was met or an exemption applied</t>
  </si>
  <si>
    <t>Pass rate for EGS4</t>
  </si>
  <si>
    <t>DNO's non-domestic customers caused by another distributor</t>
  </si>
  <si>
    <t>Number of valid claims received from non-domestic customers directly connected to the DNO's network where the DNO did not instigate the supply interruption</t>
  </si>
  <si>
    <t>Number of valid claims from non-domestic customers against the standard where the DNO did not instigate the supply interruption</t>
  </si>
  <si>
    <t>Number of failure payments made to non-domestic customers where the DNO did not instigate the supply interruption</t>
  </si>
  <si>
    <t>Where the DNO failed to notify another distributor</t>
  </si>
  <si>
    <t>Number of instances where the affected distributor was not notified in line with the standards where no exemption applies</t>
  </si>
  <si>
    <t>EGS4 domestic payment level as defined in the SI</t>
  </si>
  <si>
    <t>EGS4 domestic customer payment amount</t>
  </si>
  <si>
    <t>EGS4 non-domestic payment level as defined in the SI</t>
  </si>
  <si>
    <t>EGS4 non-domestic customer payment amount</t>
  </si>
  <si>
    <t>Total value of EGS4 payments for domestic premises where the DNO was liable to make a payment</t>
  </si>
  <si>
    <t>Total value of EGS4 payments for domestic premises</t>
  </si>
  <si>
    <t>Ex-gratia - number of payments to domestic premises where a standard has been failed where either an exemption applies or an additional payment has been made</t>
  </si>
  <si>
    <t>Ex-gratia - number of payments to domestic premises</t>
  </si>
  <si>
    <t>Ex-gratia - total value of payments to domestic premises where a standard has been failed where either an exemption applies or an additional payment has been made</t>
  </si>
  <si>
    <t>Ex-gratia - total value of payments to domestic premises</t>
  </si>
  <si>
    <t>Total value of EGS4 payments for non-domestic premises where the DNO was liable to make a payment</t>
  </si>
  <si>
    <t>Total value of EGS4 payments for non-domestic premises</t>
  </si>
  <si>
    <t>Ex-gratia - number of payments to non-domestic premise where a standard has been failed where either an exemption applies or an additional payment has been made</t>
  </si>
  <si>
    <t>Ex-gratia - number of payments to non-domestic premises</t>
  </si>
  <si>
    <t>Ex-gratia - total value of payments to non-domestic premises where a standard has been failed where either an exemption applies or an additional payment has been made</t>
  </si>
  <si>
    <t>Ex-gratia - total value of payments to non-domestic premises</t>
  </si>
  <si>
    <t>EGS5 - voltage complaints</t>
  </si>
  <si>
    <t>Number of reported voltage complaints (customer reports of suspected voltage operating outside of statutory limits or where, from that notification, the DNO might reasonably expect the supply to be or have been outside the statutory limits) and the DNO was not able to explain that the situation was caused either by (i) a reportable or non-reportable (as defined by IIS) incident on its network; (ii) an incident on the National Electricity Transmission System or (iii) an incident on another DNO’s network.</t>
  </si>
  <si>
    <t>Number of voltage complaints</t>
  </si>
  <si>
    <t>Making appointment</t>
  </si>
  <si>
    <t>Number of occasions on which a visit was deemed necessary</t>
  </si>
  <si>
    <t>Number of times the standard was met (i.e. a visit was deemed necessary and an offer to visit during a specified time was made within 7 working days of receiving the complaint)</t>
  </si>
  <si>
    <t>Number of times the standard was failed (i.e. a visit was deemed necessary and an offer to visit during a specified time was not made within 7 working days of receiving the complaint)</t>
  </si>
  <si>
    <t>Number of times where the standard was failed and the DNO did not make a failure payment because an exemption applied</t>
  </si>
  <si>
    <t>Number of times where the DNO was liable to make a failure payment</t>
  </si>
  <si>
    <t>Of the total number of occasions where it was necessary to make an appointment, the proportion of times where the DNO was not liable to make a failure payment, i.e. the standard was met or an exemption applied</t>
  </si>
  <si>
    <t>Pass rate for EGS5 - offering an appointment</t>
  </si>
  <si>
    <t>Keeping appointment</t>
  </si>
  <si>
    <t>Number of times the appointment was kept</t>
  </si>
  <si>
    <t>Number of times appointment not kept</t>
  </si>
  <si>
    <t>Of the total number of visits for the purposes of EGS5, the proportion of times where the DNO was not liable to make a failure payment, i.e. the standard was met or an exemption applied</t>
  </si>
  <si>
    <t>Pass rate for EGS5 - keeping an appointment</t>
  </si>
  <si>
    <t>Dispatch a response</t>
  </si>
  <si>
    <t>Number of occasions on which a visit was not deemed necessary</t>
  </si>
  <si>
    <t>Number of times the standard was met (e.g. a written explanation of the probable reason was sent within 5 working days of receiving the complaint, or a telephone conversation covering the same within 5 working days of receiving the notification)</t>
  </si>
  <si>
    <t>Number of times the standard was met (e.g. a written explanation of the probable reason was not sent within 5 working days of receiving the complaint, or a telephone conversation covering the same within 5 working days of receiving the notification)</t>
  </si>
  <si>
    <t>Of the total number of responses dispatched, the proportion of times where the DNO was not liable to make a failure payment, i.e. the standard was met or an exemption applied</t>
  </si>
  <si>
    <t>Pass rate for EGS5 - dispatching a response</t>
  </si>
  <si>
    <t>EGS5 payment level as defined in the SI</t>
  </si>
  <si>
    <t>EGS5 customer payment amount</t>
  </si>
  <si>
    <t>Total value of EGS5 payments where the DNO was liable to make a payment</t>
  </si>
  <si>
    <t>Total value of EGS5 payments</t>
  </si>
  <si>
    <t>Ex-gratia - number of payments where a standard has been failed where either an exemption applies or an additional payment has been made</t>
  </si>
  <si>
    <t>Ex-gratia - number of payments</t>
  </si>
  <si>
    <t>Ex-gratia - total value of payments where a standard has been failed where either an exemption applies or an additional payment has been made</t>
  </si>
  <si>
    <t>Ex-gratia - total value of payments</t>
  </si>
  <si>
    <t>EGS8 - making and keeping appointments</t>
  </si>
  <si>
    <t>Offering Appointments</t>
  </si>
  <si>
    <t>Number of times an appointment (as defined under EGS8) was required to be offered</t>
  </si>
  <si>
    <t>Number of appointments required to be offered</t>
  </si>
  <si>
    <t>Number of times an appointment (as defined under EGS8) was actually offered within a reasonable time period</t>
  </si>
  <si>
    <t>Keeping Appointments</t>
  </si>
  <si>
    <t>Number of times an appointment (as defined under EGS8) was required to be kept</t>
  </si>
  <si>
    <t>Number of appointments required to be kept</t>
  </si>
  <si>
    <t>Number of times an appointment (as defined under EGS8) actually kept</t>
  </si>
  <si>
    <t>Of the total number of appointments required to be offered and required to be kept, the proportion of times where the DNO was not liable to make a failure payment, i.e. the standard was met or an exemption applied</t>
  </si>
  <si>
    <t>Pass rate for EGS8 - dispatching a response</t>
  </si>
  <si>
    <t>EGS8 payment amount as defined in the SI</t>
  </si>
  <si>
    <t>EGS8 payment amount</t>
  </si>
  <si>
    <t>Total value of EGS8 payments made where the DNO was liable to make a payment</t>
  </si>
  <si>
    <t>EGS9 - Payments owed under the Guaranteed Standards</t>
  </si>
  <si>
    <t>Total number of payments due for failure to meet standards</t>
  </si>
  <si>
    <t>Number of times failed to make a payment due under the regulations within the prescribed period</t>
  </si>
  <si>
    <t>Number of times payments for other standards were not made within timescales</t>
  </si>
  <si>
    <t>Number of exemptions from standard</t>
  </si>
  <si>
    <t>Number of payments due in respect of failure to pay guaranteed standard</t>
  </si>
  <si>
    <t>Number of failure payments made in respect of all guaranteed standards</t>
  </si>
  <si>
    <t>Of the total number of times a payment was due under any of the standards, the proportion of times where the DNO made this payment in time</t>
  </si>
  <si>
    <t>Pass rate for EGS9</t>
  </si>
  <si>
    <t>EGS9 payment amount as defined in the SI</t>
  </si>
  <si>
    <t>EGS9 payment amount</t>
  </si>
  <si>
    <t>Total value of EGS9 payments made where the DNO was liable to make a payment</t>
  </si>
  <si>
    <t>Priority Services Register</t>
  </si>
  <si>
    <t>Number of PSR customers registered under SLC 10.2 at the end of the reporting year</t>
  </si>
  <si>
    <t>Number of PSR customers</t>
  </si>
  <si>
    <t>Total value of payments made to PSR customers, including ex-gratia payments (SLC 11.3e)</t>
  </si>
  <si>
    <t>Total value of payments made to PSR customers</t>
  </si>
  <si>
    <t>IDNO / Other relevant Distributor</t>
  </si>
  <si>
    <t>The total value of payments made to any IDNO/relevant Distributor which are covered under 49.1 of the DCUSA</t>
  </si>
  <si>
    <t>Total value of payments made</t>
  </si>
  <si>
    <t>Payments Summary (Normal and Severe Weather)</t>
  </si>
  <si>
    <t>All EGS payments due for normal weather standards plus any payments which would have been due if exemption 9.4 had not applied (NCPDt)</t>
  </si>
  <si>
    <t>All EGS payments made in respect of the following standards: normal weather; 5,000 or more and rota disconnections. It also includes ex-gratia payments in respect of such failures (NCPMt)</t>
  </si>
  <si>
    <t>Normal weather difference (capped at zero if overpaid)</t>
  </si>
  <si>
    <t>Normal weather difference</t>
  </si>
  <si>
    <t>All EGS payments due for severe weather standards plus any payments which would have been due if exemption 9.4 had not applied - SWPDt</t>
  </si>
  <si>
    <t>All EGS payments made for severe weather, ex-gratia payments for severe weather (subject to a cap of £2000 per customer) and goodwill payments for severe weather. 
For the purpose of EGS11A, EGS11B and EGS11C only, the term “ex-gratia” shall mean those payments for severe weather events that were made to customers in the form of either ex-gratia payments (as defined in this template) or any other payment that is not in respect of a failure to meet the standard but in respect of the severe weather - SWPMt</t>
  </si>
  <si>
    <t>Severe weather difference (capped at zero if overpaid)</t>
  </si>
  <si>
    <t>Severe weather difference</t>
  </si>
  <si>
    <t>Payments Summary (Totals)</t>
  </si>
  <si>
    <t>Total value of EGS payments made, excluding ex-gratia and goodwill payments</t>
  </si>
  <si>
    <t>Total value of EGS payments made</t>
  </si>
  <si>
    <t>Total value of ex-gratia payments made</t>
  </si>
  <si>
    <t>Revenue Link Table</t>
  </si>
  <si>
    <t>Values required in worksheet R5 -ODI (Links in the Costs, Volumes and Revenue Reporting Pack</t>
  </si>
  <si>
    <t>Name</t>
  </si>
  <si>
    <t>Term</t>
  </si>
  <si>
    <t>Total severe weather payments made</t>
  </si>
  <si>
    <t>SWPM</t>
  </si>
  <si>
    <t>Total severe weather payments due</t>
  </si>
  <si>
    <t>SWPD</t>
  </si>
  <si>
    <t>Total normal weather payments made</t>
  </si>
  <si>
    <t>NCPM</t>
  </si>
  <si>
    <t>Total normal weather payments due</t>
  </si>
  <si>
    <t>NCPD</t>
  </si>
  <si>
    <t>All customers</t>
  </si>
  <si>
    <t xml:space="preserve">Exemption SI Ref. </t>
  </si>
  <si>
    <t>Reg. 11.4 (b)</t>
  </si>
  <si>
    <t>Customer requested DNO not to restore</t>
  </si>
  <si>
    <t>Reg. 11.4 (c)</t>
  </si>
  <si>
    <t>Fuse had not operated - no input required as reporting is based on fuse having operated</t>
  </si>
  <si>
    <t>Reg. 20.2</t>
  </si>
  <si>
    <t>Customer wants no further action</t>
  </si>
  <si>
    <t>Reg. 20.3</t>
  </si>
  <si>
    <t>Customer agrees with a plan of action which is duly met</t>
  </si>
  <si>
    <t>Reg. 20.4</t>
  </si>
  <si>
    <t>Customer failed to provide information by the advised means</t>
  </si>
  <si>
    <t>Reg. 20.6(a)</t>
  </si>
  <si>
    <t>Severe Weather</t>
  </si>
  <si>
    <t>Reg. 20.6(b)</t>
  </si>
  <si>
    <t>Industrial action by the DNO's employees</t>
  </si>
  <si>
    <t>Reg. 20.6(c)</t>
  </si>
  <si>
    <t>Act or default by third party</t>
  </si>
  <si>
    <t>Reg. 20.6(d)</t>
  </si>
  <si>
    <t>No access to any necessary premises</t>
  </si>
  <si>
    <t>Reg. 20.6(e)</t>
  </si>
  <si>
    <t>DNO actions would be unlawful</t>
  </si>
  <si>
    <t>Reg. 20.6(f)</t>
  </si>
  <si>
    <t>Unable to act due to Civil Contigencies event</t>
  </si>
  <si>
    <t>Reg. 20.6(g)</t>
  </si>
  <si>
    <t>Unforeseen circumstances beyond the DNO's reasonable control</t>
  </si>
  <si>
    <t>Reg. 20.7</t>
  </si>
  <si>
    <t>Information from customer is frivolous or vexatious</t>
  </si>
  <si>
    <t>Reg. 20.8(a)</t>
  </si>
  <si>
    <t>Customer has been engaging in illegal abstraction</t>
  </si>
  <si>
    <t>Reg. 20.8(b)</t>
  </si>
  <si>
    <t>Not applicable to DNOs because para 2 of Schedule D relates to non-payment of suppliers' charges</t>
  </si>
  <si>
    <t>Total</t>
  </si>
  <si>
    <t>EGS2 Initial 12 hours</t>
  </si>
  <si>
    <t>Reg. 5.3(b)</t>
  </si>
  <si>
    <t>Severe weather Cat1/2/3 applies - no input required as reporting is based on normal weather only</t>
  </si>
  <si>
    <t>Reg. 9.2</t>
  </si>
  <si>
    <t>Not reasonable for the DNO to be aware  supplies had not been restored</t>
  </si>
  <si>
    <t>Reg. 9.3(a), (b), (c) and (d)</t>
  </si>
  <si>
    <t>Premises is on an island and supplied by cable on or under sea bed and the fault is below the spring tide water mark and no alternative means of supply is available</t>
  </si>
  <si>
    <t>Reg. 9.4</t>
  </si>
  <si>
    <t>Unable to identify customer, despite reasonable endeavours, or no claim from customer within 3 months</t>
  </si>
  <si>
    <t>Reg. 9.5</t>
  </si>
  <si>
    <t>Reg. 9.6</t>
  </si>
  <si>
    <t>Customer agrees with restoration plan which is duly met</t>
  </si>
  <si>
    <t>Reg. 9.7</t>
  </si>
  <si>
    <t>Unable to act due to Civil Contingencies event</t>
  </si>
  <si>
    <t xml:space="preserve">Reg. 9.8(a) </t>
  </si>
  <si>
    <t xml:space="preserve">Reg. 9.8(b) </t>
  </si>
  <si>
    <t xml:space="preserve">Reg. 9.8(c) </t>
  </si>
  <si>
    <t xml:space="preserve">Reg. 9.8(d) </t>
  </si>
  <si>
    <t xml:space="preserve">Reg. 9.8(e) </t>
  </si>
  <si>
    <t>Exceptional event (other than severe weather)</t>
  </si>
  <si>
    <t>Reg. 9.9</t>
  </si>
  <si>
    <t>Failure on other distribution system</t>
  </si>
  <si>
    <t>Reg. 9.10</t>
  </si>
  <si>
    <t>Reg. 9.11</t>
  </si>
  <si>
    <t>EGS2 Additional 12 hours</t>
  </si>
  <si>
    <t>EGS11A Initial 24 hours</t>
  </si>
  <si>
    <t>EGS11A Additional 6 hours</t>
  </si>
  <si>
    <t>EGS11A Additional 12 hours</t>
  </si>
  <si>
    <t>EGS11B Initial 48 hours</t>
  </si>
  <si>
    <t>EGS11B Additional 6 hours</t>
  </si>
  <si>
    <t>EGS11B Additional 12 hours</t>
  </si>
  <si>
    <t>EGS11C Initial calculated number of hours</t>
  </si>
  <si>
    <t>EGS11C Additional 12 hours</t>
  </si>
  <si>
    <t>Number of failures attributable to Exemption Ref. for failures of this standard</t>
  </si>
  <si>
    <t>Reg. 10.5(a)</t>
  </si>
  <si>
    <t>No claim from customer within 3 months of end of regulatory year</t>
  </si>
  <si>
    <t>Reg. 10.5(b)</t>
  </si>
  <si>
    <t>Claim does not relate to same premises</t>
  </si>
  <si>
    <t>Reg. 10.5(c)</t>
  </si>
  <si>
    <t>Customer was not at the premises for each interruption</t>
  </si>
  <si>
    <t>EGS2B Initial 24 hours Domestic</t>
  </si>
  <si>
    <t>EGS2B Initial 24 hours Non-Domestic</t>
  </si>
  <si>
    <t>Exemption SI Ref.</t>
  </si>
  <si>
    <t>EGS2B Initial 24 hours PSR</t>
  </si>
  <si>
    <t>EGS2B Additional 12 hours Domestic</t>
  </si>
  <si>
    <t>EGS2B Additional 12 hours Non-Domestic</t>
  </si>
  <si>
    <t>EGS2B Additional 12 hours PSR</t>
  </si>
  <si>
    <t>Domestic</t>
  </si>
  <si>
    <t>Non-Domestic</t>
  </si>
  <si>
    <t>PSR</t>
  </si>
  <si>
    <t>EGS4 domestic customers, distributor's fault</t>
  </si>
  <si>
    <t>Reg. 12.7(b)</t>
  </si>
  <si>
    <t>Interruption caused by removal of temporary supply</t>
  </si>
  <si>
    <t xml:space="preserve">Reg. 12.7(c) </t>
  </si>
  <si>
    <t>No claim from customer within 1 month</t>
  </si>
  <si>
    <t>Total minus 12.7c</t>
  </si>
  <si>
    <t>EGS4 non-domestic customers, distributor's fault</t>
  </si>
  <si>
    <t>EGS4 domestic customers another distributors' fault</t>
  </si>
  <si>
    <t>EGS4 non-domestic customers another distributors' fault</t>
  </si>
  <si>
    <t>Not issuing written explanation</t>
  </si>
  <si>
    <t>Offering an appointment</t>
  </si>
  <si>
    <t>Reg. 17.6(b)</t>
  </si>
  <si>
    <t>Visit is for EGS1 or EGS5</t>
  </si>
  <si>
    <t>Reg. 17.6(c)</t>
  </si>
  <si>
    <t>Visit is for disconnecting the premises</t>
  </si>
  <si>
    <t>Keeping an appointment</t>
  </si>
  <si>
    <t>Own Customers</t>
  </si>
  <si>
    <t>Reg. 19.7(b)</t>
  </si>
  <si>
    <t>GS payment is under dispute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</si>
</sst>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7" formatCode="&quot;£&quot;#,##0.00;\-&quot;£&quot;#,##0.00"/>
    <numFmt numFmtId="164" formatCode="_(* #,##0_);_(* \(#,##0\);_(* &quot;-&quot;_);_(@_)"/>
    <numFmt numFmtId="165" formatCode="_(* #,##0.00_);_(* \(#,##0.00\);_(* &quot;-&quot;??_);_(@_)"/>
    <numFmt numFmtId="166" formatCode="_(&quot;£&quot;* #,##0.00_);_(&quot;£&quot;* \(#,##0.00\);_(&quot;£&quot;* &quot;-&quot;??_);_(@_)"/>
    <numFmt numFmtId="167" formatCode="_-* #,##0_-;\-* #,##0_-;_-* &quot;-&quot;??_-;_-@_-"/>
    <numFmt numFmtId="168" formatCode="_-* #,##0.0_-;\-* #,##0.0_-;_-* &quot;-&quot;?_-;_-@_-"/>
    <numFmt numFmtId="169" formatCode="#,##0;[Red]\-#,##0;\-"/>
    <numFmt numFmtId="170" formatCode="&quot;£&quot;#,##0.00"/>
    <numFmt numFmtId="171" formatCode="&quot;£&quot;#,##0"/>
    <numFmt numFmtId="172" formatCode="#,##0.0_);\(#,##0.0\);\-_)"/>
    <numFmt numFmtId="173" formatCode="dd\ mmm\ yyyy"/>
    <numFmt numFmtId="174" formatCode="#,##0.00;[Red]\-#,##0.00;0.00"/>
    <numFmt numFmtId="175" formatCode="_-&quot;£&quot;* #,##0_-;\-&quot;£&quot;* #,##0_-;_-&quot;£&quot;* &quot;-&quot;??_-;_-@_-"/>
    <numFmt numFmtId="176" formatCode="0.0"/>
  </numFmts>
  <fonts count="20">
    <font>
      <sz val="11"/>
      <color theme="1"/>
      <name val="Calibri"/>
      <family val="2"/>
      <scheme val="minor"/>
    </font>
    <font>
      <sz val="10"/>
      <color theme="1"/>
      <name val="Verdana"/>
      <family val="2"/>
    </font>
    <font>
      <sz val="10"/>
      <color theme="1"/>
      <name val="Verdana"/>
      <family val="2"/>
    </font>
    <font>
      <sz val="11"/>
      <color theme="1"/>
      <name val="Calibri"/>
      <family val="2"/>
      <scheme val="minor"/>
    </font>
    <font>
      <sz val="10"/>
      <name val="Verdana"/>
      <family val="2"/>
    </font>
    <font>
      <sz val="10"/>
      <color theme="1"/>
      <name val="Verdana"/>
      <family val="2"/>
    </font>
    <font>
      <b/>
      <sz val="10"/>
      <name val="Verdana"/>
      <family val="2"/>
    </font>
    <font>
      <b/>
      <sz val="10"/>
      <color theme="1"/>
      <name val="Verdana"/>
      <family val="2"/>
    </font>
    <font>
      <u/>
      <sz val="10"/>
      <name val="Verdana"/>
      <family val="2"/>
    </font>
    <font>
      <sz val="11"/>
      <name val="CG Omega"/>
      <family val="2"/>
    </font>
    <font>
      <sz val="10"/>
      <name val="Arial"/>
      <family val="2"/>
    </font>
    <font>
      <b/>
      <sz val="10"/>
      <color rgb="FF000000"/>
      <name val="Verdana"/>
      <family val="2"/>
    </font>
    <font>
      <b/>
      <sz val="11"/>
      <color theme="1"/>
      <name val="Verdana"/>
      <family val="2"/>
    </font>
    <font>
      <b/>
      <sz val="11"/>
      <color theme="1"/>
      <name val="Calibri"/>
      <family val="2"/>
      <scheme val="minor"/>
    </font>
    <font>
      <sz val="11"/>
      <name val="Calibri"/>
      <family val="2"/>
      <scheme val="minor"/>
    </font>
    <font>
      <b/>
      <sz val="11"/>
      <color rgb="FF000000"/>
      <name val="Verdana"/>
      <family val="2"/>
    </font>
    <font>
      <sz val="11"/>
      <color theme="1"/>
      <name val="Verdana"/>
      <family val="2"/>
    </font>
    <font>
      <sz val="8"/>
      <name val="Verdana"/>
      <family val="2"/>
    </font>
    <font>
      <b/>
      <sz val="11"/>
      <color theme="0"/>
      <name val="Calibri"/>
      <family val="2"/>
      <scheme val="minor"/>
    </font>
    <font>
      <b/>
      <sz val="9"/>
      <color indexed="81"/>
      <name val="Tahoma"/>
      <family val="2"/>
    </font>
  </fonts>
  <fills count="18">
    <fill>
      <patternFill patternType="none"/>
    </fill>
    <fill>
      <patternFill patternType="gray125"/>
    </fill>
    <fill>
      <patternFill patternType="solid">
        <fgColor rgb="FFFFFFCC"/>
        <bgColor indexed="64"/>
      </patternFill>
    </fill>
    <fill>
      <patternFill patternType="solid">
        <fgColor rgb="FFCCFFCC"/>
        <bgColor indexed="64"/>
      </patternFill>
    </fill>
    <fill>
      <patternFill patternType="solid">
        <fgColor theme="7" tint="0.59999389629810485"/>
        <bgColor indexed="64"/>
      </patternFill>
    </fill>
    <fill>
      <patternFill patternType="solid">
        <fgColor rgb="FFCCFFFF"/>
        <bgColor indexed="64"/>
      </patternFill>
    </fill>
    <fill>
      <patternFill patternType="solid">
        <fgColor rgb="FF66FFFF"/>
        <bgColor indexed="64"/>
      </patternFill>
    </fill>
    <fill>
      <patternFill patternType="solid">
        <fgColor rgb="FFFFCC99"/>
        <bgColor indexed="64"/>
      </patternFill>
    </fill>
    <fill>
      <patternFill patternType="darkUp">
        <fgColor theme="0" tint="-0.14996795556505021"/>
        <bgColor indexed="65"/>
      </patternFill>
    </fill>
    <fill>
      <patternFill patternType="solid">
        <fgColor theme="9" tint="-0.249977111117893"/>
        <bgColor indexed="64"/>
      </patternFill>
    </fill>
    <fill>
      <patternFill patternType="solid">
        <fgColor theme="0" tint="-0.14999847407452621"/>
        <bgColor indexed="64"/>
      </patternFill>
    </fill>
    <fill>
      <patternFill patternType="solid">
        <fgColor rgb="FFE26B0A"/>
        <bgColor indexed="64"/>
      </patternFill>
    </fill>
    <fill>
      <patternFill patternType="solid">
        <fgColor indexed="26"/>
        <bgColor indexed="64"/>
      </patternFill>
    </fill>
    <fill>
      <patternFill patternType="solid">
        <fgColor theme="5"/>
        <bgColor indexed="64"/>
      </patternFill>
    </fill>
    <fill>
      <patternFill patternType="solid">
        <fgColor theme="1" tint="0.499984740745262"/>
        <bgColor indexed="64"/>
      </patternFill>
    </fill>
    <fill>
      <patternFill patternType="solid">
        <fgColor rgb="FFA5A5A5"/>
      </patternFill>
    </fill>
    <fill>
      <patternFill patternType="solid">
        <fgColor rgb="FFFFFFCC"/>
      </patternFill>
    </fill>
    <fill>
      <patternFill patternType="solid">
        <fgColor theme="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13">
    <xf numFmtId="0" fontId="0" fillId="0" borderId="0"/>
    <xf numFmtId="165" fontId="3" fillId="0" borderId="0" applyFont="0" applyFill="0" applyBorder="0" applyAlignment="0" applyProtection="0"/>
    <xf numFmtId="9" fontId="3" fillId="0" borderId="0" applyFont="0" applyFill="0" applyBorder="0" applyAlignment="0" applyProtection="0"/>
    <xf numFmtId="0" fontId="5" fillId="0" borderId="0"/>
    <xf numFmtId="166" fontId="3" fillId="0" borderId="0" applyFont="0" applyFill="0" applyBorder="0" applyAlignment="0" applyProtection="0"/>
    <xf numFmtId="0" fontId="2" fillId="0" borderId="0"/>
    <xf numFmtId="0" fontId="3" fillId="0" borderId="0"/>
    <xf numFmtId="0" fontId="9" fillId="0" borderId="0"/>
    <xf numFmtId="0" fontId="10" fillId="0" borderId="0"/>
    <xf numFmtId="0" fontId="2" fillId="0" borderId="0"/>
    <xf numFmtId="0" fontId="2" fillId="0" borderId="0"/>
    <xf numFmtId="0" fontId="18" fillId="15" borderId="21" applyNumberFormat="0" applyAlignment="0" applyProtection="0"/>
    <xf numFmtId="0" fontId="3" fillId="16" borderId="22" applyNumberFormat="0" applyFont="0" applyAlignment="0" applyProtection="0"/>
  </cellStyleXfs>
  <cellXfs count="169">
    <xf numFmtId="0" fontId="0" fillId="0" borderId="0" xfId="0"/>
    <xf numFmtId="0" fontId="4" fillId="0" borderId="0" xfId="5" applyFont="1"/>
    <xf numFmtId="0" fontId="4" fillId="9" borderId="0" xfId="6" applyFont="1" applyFill="1"/>
    <xf numFmtId="0" fontId="4" fillId="0" borderId="14" xfId="5" applyFont="1" applyBorder="1"/>
    <xf numFmtId="0" fontId="4" fillId="0" borderId="15" xfId="5" applyFont="1" applyBorder="1"/>
    <xf numFmtId="0" fontId="6" fillId="0" borderId="0" xfId="7" applyFont="1"/>
    <xf numFmtId="0" fontId="6" fillId="0" borderId="16" xfId="5" applyFont="1" applyBorder="1" applyAlignment="1">
      <alignment horizontal="left" indent="3"/>
    </xf>
    <xf numFmtId="0" fontId="4" fillId="0" borderId="17" xfId="5" applyFont="1" applyBorder="1"/>
    <xf numFmtId="0" fontId="7" fillId="2" borderId="0" xfId="7" applyFont="1" applyFill="1" applyAlignment="1">
      <alignment horizontal="center"/>
    </xf>
    <xf numFmtId="0" fontId="4" fillId="0" borderId="19" xfId="5" applyFont="1" applyBorder="1"/>
    <xf numFmtId="0" fontId="4" fillId="0" borderId="20" xfId="5" applyFont="1" applyBorder="1"/>
    <xf numFmtId="0" fontId="4" fillId="0" borderId="0" xfId="5" quotePrefix="1" applyFont="1"/>
    <xf numFmtId="0" fontId="4" fillId="0" borderId="13" xfId="5" applyFont="1" applyBorder="1"/>
    <xf numFmtId="0" fontId="4" fillId="0" borderId="14" xfId="5" quotePrefix="1" applyFont="1" applyBorder="1"/>
    <xf numFmtId="0" fontId="4" fillId="0" borderId="16" xfId="5" applyFont="1" applyBorder="1"/>
    <xf numFmtId="3" fontId="4" fillId="0" borderId="0" xfId="8" applyNumberFormat="1" applyFont="1"/>
    <xf numFmtId="0" fontId="4" fillId="0" borderId="18" xfId="5" applyFont="1" applyBorder="1"/>
    <xf numFmtId="3" fontId="4" fillId="0" borderId="19" xfId="8" applyNumberFormat="1" applyFont="1" applyBorder="1"/>
    <xf numFmtId="0" fontId="4" fillId="0" borderId="0" xfId="5" applyFont="1" applyAlignment="1">
      <alignment horizontal="left"/>
    </xf>
    <xf numFmtId="0" fontId="4" fillId="0" borderId="19" xfId="5" quotePrefix="1" applyFont="1" applyBorder="1"/>
    <xf numFmtId="3" fontId="4" fillId="0" borderId="14" xfId="8" applyNumberFormat="1" applyFont="1" applyBorder="1"/>
    <xf numFmtId="0" fontId="4" fillId="2" borderId="1" xfId="9" applyFont="1" applyFill="1" applyBorder="1"/>
    <xf numFmtId="0" fontId="4" fillId="0" borderId="0" xfId="9" applyFont="1"/>
    <xf numFmtId="0" fontId="4" fillId="3" borderId="1" xfId="9" applyFont="1" applyFill="1" applyBorder="1"/>
    <xf numFmtId="164" fontId="4" fillId="4" borderId="1" xfId="9" applyNumberFormat="1" applyFont="1" applyFill="1" applyBorder="1"/>
    <xf numFmtId="168" fontId="4" fillId="5" borderId="1" xfId="9" applyNumberFormat="1" applyFont="1" applyFill="1" applyBorder="1"/>
    <xf numFmtId="0" fontId="4" fillId="6" borderId="1" xfId="9" applyFont="1" applyFill="1" applyBorder="1"/>
    <xf numFmtId="174" fontId="4" fillId="10" borderId="1" xfId="8" applyNumberFormat="1" applyFont="1" applyFill="1" applyBorder="1" applyAlignment="1">
      <alignment horizontal="center" vertical="center"/>
    </xf>
    <xf numFmtId="0" fontId="4" fillId="7" borderId="1" xfId="9" applyFont="1" applyFill="1" applyBorder="1"/>
    <xf numFmtId="175" fontId="4" fillId="10" borderId="1" xfId="4" applyNumberFormat="1" applyFont="1" applyFill="1" applyBorder="1" applyAlignment="1" applyProtection="1">
      <alignment horizontal="center"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171" fontId="2" fillId="0" borderId="0" xfId="0" applyNumberFormat="1" applyFont="1" applyAlignment="1">
      <alignment horizontal="right" vertical="center"/>
    </xf>
    <xf numFmtId="0" fontId="2" fillId="0" borderId="0" xfId="0" applyFont="1"/>
    <xf numFmtId="0" fontId="2" fillId="0" borderId="0" xfId="0" applyFont="1" applyAlignment="1">
      <alignment vertical="center" wrapText="1"/>
    </xf>
    <xf numFmtId="0" fontId="7" fillId="0" borderId="1" xfId="0" applyFont="1" applyBorder="1" applyAlignment="1">
      <alignment horizontal="center" vertical="center" wrapText="1"/>
    </xf>
    <xf numFmtId="0" fontId="2" fillId="0" borderId="0" xfId="9"/>
    <xf numFmtId="169" fontId="4" fillId="2" borderId="3" xfId="0" applyNumberFormat="1" applyFont="1" applyFill="1" applyBorder="1" applyAlignment="1" applyProtection="1">
      <alignment horizontal="right" vertical="center"/>
      <protection locked="0"/>
    </xf>
    <xf numFmtId="169" fontId="4" fillId="2" borderId="4" xfId="0" applyNumberFormat="1" applyFont="1" applyFill="1" applyBorder="1" applyAlignment="1" applyProtection="1">
      <alignment horizontal="right" vertical="center"/>
      <protection locked="0"/>
    </xf>
    <xf numFmtId="0" fontId="4" fillId="8" borderId="1" xfId="10" applyFont="1" applyFill="1" applyBorder="1"/>
    <xf numFmtId="0" fontId="4" fillId="0" borderId="0" xfId="10" applyFont="1"/>
    <xf numFmtId="0" fontId="4" fillId="0" borderId="1" xfId="10" applyFont="1" applyBorder="1"/>
    <xf numFmtId="169" fontId="4" fillId="2" borderId="1" xfId="0" applyNumberFormat="1" applyFont="1" applyFill="1" applyBorder="1" applyAlignment="1" applyProtection="1">
      <alignment horizontal="right" vertical="center"/>
      <protection locked="0"/>
    </xf>
    <xf numFmtId="0" fontId="7" fillId="0" borderId="0" xfId="0" applyFont="1"/>
    <xf numFmtId="0" fontId="2" fillId="0" borderId="0" xfId="0" applyFont="1" applyAlignment="1">
      <alignment horizontal="center"/>
    </xf>
    <xf numFmtId="0" fontId="7" fillId="0" borderId="6" xfId="0" applyFont="1" applyBorder="1"/>
    <xf numFmtId="0" fontId="7" fillId="0" borderId="9" xfId="0" applyFont="1" applyBorder="1"/>
    <xf numFmtId="0" fontId="7" fillId="0" borderId="0" xfId="0" applyFont="1" applyAlignment="1">
      <alignment horizontal="center"/>
    </xf>
    <xf numFmtId="0" fontId="7" fillId="0" borderId="10" xfId="0" applyFont="1" applyBorder="1" applyAlignment="1">
      <alignment horizontal="center"/>
    </xf>
    <xf numFmtId="167" fontId="4" fillId="3" borderId="1" xfId="1" applyNumberFormat="1" applyFont="1" applyFill="1" applyBorder="1" applyAlignment="1">
      <alignment horizontal="center" vertical="center" wrapText="1"/>
    </xf>
    <xf numFmtId="0" fontId="4" fillId="7" borderId="1" xfId="0" applyFont="1" applyFill="1" applyBorder="1" applyAlignment="1">
      <alignment horizontal="center" vertical="center" wrapText="1"/>
    </xf>
    <xf numFmtId="10" fontId="4" fillId="3" borderId="1" xfId="2" applyNumberFormat="1" applyFont="1" applyFill="1" applyBorder="1" applyAlignment="1">
      <alignment horizontal="center" vertical="center" wrapText="1"/>
    </xf>
    <xf numFmtId="0" fontId="4" fillId="0" borderId="0" xfId="0" applyFont="1" applyAlignment="1">
      <alignment horizontal="center" vertical="center" wrapText="1"/>
    </xf>
    <xf numFmtId="170" fontId="4" fillId="5" borderId="1" xfId="0" applyNumberFormat="1" applyFont="1" applyFill="1" applyBorder="1" applyAlignment="1">
      <alignment horizontal="center" vertical="center" wrapText="1"/>
    </xf>
    <xf numFmtId="170" fontId="4" fillId="3" borderId="1" xfId="2" applyNumberFormat="1" applyFont="1" applyFill="1" applyBorder="1" applyAlignment="1">
      <alignment horizontal="center" vertical="center" wrapText="1"/>
    </xf>
    <xf numFmtId="1" fontId="4" fillId="3" borderId="1" xfId="2" applyNumberFormat="1" applyFont="1" applyFill="1" applyBorder="1" applyAlignment="1">
      <alignment horizontal="center" vertical="center" wrapText="1"/>
    </xf>
    <xf numFmtId="167" fontId="4" fillId="3" borderId="1" xfId="0" applyNumberFormat="1" applyFont="1" applyFill="1" applyBorder="1" applyAlignment="1">
      <alignment horizontal="center" vertical="center" wrapText="1"/>
    </xf>
    <xf numFmtId="0" fontId="4" fillId="0" borderId="0" xfId="0" applyFont="1" applyAlignment="1">
      <alignment vertical="center" wrapText="1"/>
    </xf>
    <xf numFmtId="0" fontId="4" fillId="11" borderId="0" xfId="0" applyFont="1" applyFill="1"/>
    <xf numFmtId="0" fontId="4" fillId="11" borderId="0" xfId="0" applyFont="1" applyFill="1" applyAlignment="1">
      <alignment horizontal="center"/>
    </xf>
    <xf numFmtId="0" fontId="12" fillId="0" borderId="0" xfId="0" applyFont="1" applyAlignment="1">
      <alignment vertical="center"/>
    </xf>
    <xf numFmtId="0" fontId="7" fillId="0" borderId="0" xfId="0" applyFont="1" applyAlignment="1">
      <alignment vertical="center" wrapText="1"/>
    </xf>
    <xf numFmtId="0" fontId="11" fillId="11" borderId="0" xfId="0" applyFont="1" applyFill="1" applyAlignment="1">
      <alignment vertical="center"/>
    </xf>
    <xf numFmtId="0" fontId="4" fillId="11" borderId="0" xfId="0" applyFont="1" applyFill="1" applyAlignment="1">
      <alignment vertical="center"/>
    </xf>
    <xf numFmtId="176" fontId="11" fillId="11" borderId="0" xfId="0" applyNumberFormat="1" applyFont="1" applyFill="1" applyAlignment="1">
      <alignment horizontal="left" vertical="center"/>
    </xf>
    <xf numFmtId="0" fontId="0" fillId="0" borderId="0" xfId="0" applyAlignment="1">
      <alignment vertical="center"/>
    </xf>
    <xf numFmtId="0" fontId="7" fillId="0" borderId="0" xfId="0" applyFont="1" applyAlignment="1">
      <alignment vertical="center"/>
    </xf>
    <xf numFmtId="0" fontId="6" fillId="11" borderId="0" xfId="0" applyFont="1" applyFill="1"/>
    <xf numFmtId="168" fontId="6" fillId="3" borderId="1" xfId="0" applyNumberFormat="1" applyFont="1" applyFill="1" applyBorder="1"/>
    <xf numFmtId="1" fontId="11" fillId="11" borderId="0" xfId="0" applyNumberFormat="1" applyFont="1" applyFill="1" applyAlignment="1">
      <alignment horizontal="left" vertical="center"/>
    </xf>
    <xf numFmtId="167" fontId="6" fillId="3" borderId="1" xfId="0" applyNumberFormat="1" applyFont="1" applyFill="1" applyBorder="1" applyAlignment="1">
      <alignment horizontal="right"/>
    </xf>
    <xf numFmtId="167" fontId="6" fillId="3" borderId="1" xfId="0" applyNumberFormat="1" applyFont="1" applyFill="1" applyBorder="1" applyAlignment="1">
      <alignment horizontal="right" vertical="center"/>
    </xf>
    <xf numFmtId="0" fontId="13" fillId="0" borderId="0" xfId="0" applyFont="1"/>
    <xf numFmtId="168" fontId="6" fillId="0" borderId="0" xfId="0" applyNumberFormat="1" applyFont="1"/>
    <xf numFmtId="0" fontId="14" fillId="0" borderId="0" xfId="0" applyFont="1" applyAlignment="1">
      <alignment vertical="center"/>
    </xf>
    <xf numFmtId="0" fontId="4" fillId="0" borderId="0" xfId="0" applyFont="1" applyAlignment="1">
      <alignment vertical="center"/>
    </xf>
    <xf numFmtId="0" fontId="6" fillId="0" borderId="0" xfId="0" applyFont="1" applyAlignment="1">
      <alignment vertical="center" wrapText="1"/>
    </xf>
    <xf numFmtId="0" fontId="15" fillId="11" borderId="0" xfId="0" applyFont="1" applyFill="1" applyAlignment="1">
      <alignment vertical="center"/>
    </xf>
    <xf numFmtId="176" fontId="15" fillId="11" borderId="0" xfId="0" applyNumberFormat="1" applyFont="1" applyFill="1" applyAlignment="1">
      <alignment horizontal="left" vertical="center"/>
    </xf>
    <xf numFmtId="0" fontId="16" fillId="0" borderId="0" xfId="0" applyFont="1" applyAlignment="1">
      <alignment vertical="center"/>
    </xf>
    <xf numFmtId="0" fontId="16" fillId="0" borderId="0" xfId="0" applyFont="1" applyAlignment="1">
      <alignment vertical="center" wrapText="1"/>
    </xf>
    <xf numFmtId="167" fontId="4" fillId="2" borderId="1" xfId="1" applyNumberFormat="1" applyFont="1" applyFill="1" applyBorder="1" applyAlignment="1" applyProtection="1">
      <alignment horizontal="center" vertical="center" wrapText="1"/>
      <protection locked="0"/>
    </xf>
    <xf numFmtId="170" fontId="4" fillId="2" borderId="1" xfId="1" applyNumberFormat="1" applyFont="1" applyFill="1" applyBorder="1" applyAlignment="1" applyProtection="1">
      <alignment horizontal="center" vertical="center" wrapText="1"/>
      <protection locked="0"/>
    </xf>
    <xf numFmtId="167" fontId="4" fillId="2" borderId="4" xfId="1" applyNumberFormat="1" applyFont="1" applyFill="1" applyBorder="1" applyAlignment="1" applyProtection="1">
      <alignment horizontal="center" vertical="center" wrapText="1"/>
      <protection locked="0"/>
    </xf>
    <xf numFmtId="0" fontId="4" fillId="0" borderId="1" xfId="0" applyFont="1" applyBorder="1" applyAlignment="1">
      <alignment horizontal="center" vertical="center"/>
    </xf>
    <xf numFmtId="0" fontId="7" fillId="0" borderId="1" xfId="0" applyFont="1" applyBorder="1" applyAlignment="1">
      <alignment horizontal="left" vertical="center" wrapText="1"/>
    </xf>
    <xf numFmtId="171" fontId="7" fillId="0" borderId="1" xfId="0" applyNumberFormat="1" applyFont="1" applyBorder="1" applyAlignment="1">
      <alignment horizontal="left" vertical="center" wrapText="1"/>
    </xf>
    <xf numFmtId="166" fontId="4" fillId="6" borderId="1" xfId="4" applyFont="1" applyFill="1" applyBorder="1"/>
    <xf numFmtId="0" fontId="4" fillId="9" borderId="0" xfId="0" applyFont="1" applyFill="1"/>
    <xf numFmtId="0" fontId="6" fillId="9" borderId="0" xfId="0" applyFont="1" applyFill="1"/>
    <xf numFmtId="172" fontId="8" fillId="9" borderId="0" xfId="0" applyNumberFormat="1" applyFont="1" applyFill="1" applyAlignment="1">
      <alignment vertical="center"/>
    </xf>
    <xf numFmtId="0" fontId="6" fillId="0" borderId="1" xfId="0" applyFont="1" applyBorder="1" applyAlignment="1">
      <alignment horizontal="center" vertical="center"/>
    </xf>
    <xf numFmtId="0" fontId="6" fillId="0" borderId="1" xfId="0" applyFont="1" applyBorder="1" applyAlignment="1">
      <alignment horizontal="centerContinuous" vertical="center" wrapText="1"/>
    </xf>
    <xf numFmtId="0" fontId="6" fillId="11" borderId="0" xfId="0" applyFont="1" applyFill="1" applyAlignment="1">
      <alignment vertical="center"/>
    </xf>
    <xf numFmtId="0" fontId="6" fillId="0" borderId="1" xfId="0" applyFont="1" applyBorder="1" applyAlignment="1">
      <alignment horizontal="center" vertical="center" wrapText="1"/>
    </xf>
    <xf numFmtId="164" fontId="1" fillId="12" borderId="1" xfId="0" applyNumberFormat="1" applyFont="1" applyFill="1" applyBorder="1" applyAlignment="1">
      <alignment horizontal="center" wrapText="1"/>
    </xf>
    <xf numFmtId="173" fontId="1" fillId="9" borderId="0" xfId="6" applyNumberFormat="1" applyFont="1" applyFill="1" applyAlignment="1">
      <alignment vertical="center"/>
    </xf>
    <xf numFmtId="0" fontId="1" fillId="0" borderId="13" xfId="7" applyFont="1" applyBorder="1"/>
    <xf numFmtId="0" fontId="1" fillId="0" borderId="14" xfId="7" applyFont="1" applyBorder="1"/>
    <xf numFmtId="0" fontId="1" fillId="0" borderId="0" xfId="7" applyFont="1"/>
    <xf numFmtId="0" fontId="1" fillId="0" borderId="16" xfId="7" applyFont="1" applyBorder="1"/>
    <xf numFmtId="0" fontId="1" fillId="0" borderId="0" xfId="7" applyFont="1" applyAlignment="1">
      <alignment horizontal="right"/>
    </xf>
    <xf numFmtId="0" fontId="1" fillId="0" borderId="0" xfId="7" applyFont="1" applyAlignment="1">
      <alignment horizontal="center"/>
    </xf>
    <xf numFmtId="0" fontId="1" fillId="0" borderId="18" xfId="7" applyFont="1" applyBorder="1"/>
    <xf numFmtId="0" fontId="1" fillId="0" borderId="19" xfId="7" applyFont="1" applyBorder="1"/>
    <xf numFmtId="173" fontId="1" fillId="9" borderId="0" xfId="0" applyNumberFormat="1" applyFont="1" applyFill="1" applyAlignment="1">
      <alignment vertical="center"/>
    </xf>
    <xf numFmtId="14" fontId="1" fillId="12" borderId="1" xfId="0" applyNumberFormat="1" applyFont="1" applyFill="1" applyBorder="1" applyAlignment="1">
      <alignment horizontal="center"/>
    </xf>
    <xf numFmtId="164" fontId="1" fillId="12" borderId="1" xfId="0" applyNumberFormat="1" applyFont="1" applyFill="1" applyBorder="1" applyAlignment="1">
      <alignment horizontal="center"/>
    </xf>
    <xf numFmtId="0" fontId="1" fillId="0" borderId="0" xfId="0" applyFont="1" applyAlignment="1">
      <alignment horizontal="center" vertical="center"/>
    </xf>
    <xf numFmtId="0" fontId="1" fillId="0" borderId="0" xfId="0" applyFont="1" applyAlignment="1">
      <alignment horizontal="righ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1" fillId="0" borderId="0" xfId="0" applyFont="1"/>
    <xf numFmtId="0" fontId="1" fillId="11" borderId="0" xfId="0" applyFont="1" applyFill="1" applyAlignment="1">
      <alignment horizontal="center"/>
    </xf>
    <xf numFmtId="0" fontId="1" fillId="11" borderId="0" xfId="0" applyFont="1" applyFill="1" applyAlignment="1">
      <alignment horizontal="center" vertical="center" wrapText="1"/>
    </xf>
    <xf numFmtId="0" fontId="1" fillId="0" borderId="0" xfId="0" applyFont="1" applyAlignment="1">
      <alignment vertical="center"/>
    </xf>
    <xf numFmtId="168" fontId="1" fillId="0" borderId="0" xfId="0" applyNumberFormat="1" applyFont="1" applyAlignment="1">
      <alignment horizontal="center"/>
    </xf>
    <xf numFmtId="168" fontId="1" fillId="12" borderId="1" xfId="0" applyNumberFormat="1" applyFont="1" applyFill="1" applyBorder="1" applyAlignment="1" applyProtection="1">
      <alignment horizontal="center" vertical="center"/>
      <protection locked="0"/>
    </xf>
    <xf numFmtId="0" fontId="1" fillId="0" borderId="0" xfId="0" applyFont="1" applyAlignment="1">
      <alignment horizontal="center" vertical="center" wrapText="1"/>
    </xf>
    <xf numFmtId="165" fontId="1" fillId="0" borderId="0" xfId="1" applyFont="1" applyAlignment="1">
      <alignment horizontal="center" vertical="center" wrapText="1"/>
    </xf>
    <xf numFmtId="0" fontId="1" fillId="0" borderId="0" xfId="0" applyFont="1" applyAlignment="1">
      <alignment horizontal="center"/>
    </xf>
    <xf numFmtId="0" fontId="1" fillId="0" borderId="0" xfId="0" applyFont="1" applyAlignment="1">
      <alignment vertical="center" wrapText="1"/>
    </xf>
    <xf numFmtId="167" fontId="1" fillId="0" borderId="0" xfId="1" applyNumberFormat="1" applyFont="1" applyAlignment="1">
      <alignment horizontal="center" vertical="center" wrapText="1"/>
    </xf>
    <xf numFmtId="170" fontId="1" fillId="0" borderId="0" xfId="0" applyNumberFormat="1" applyFont="1" applyAlignment="1">
      <alignment horizontal="center" vertical="center" wrapText="1"/>
    </xf>
    <xf numFmtId="167" fontId="1" fillId="0" borderId="0" xfId="0" applyNumberFormat="1" applyFont="1" applyAlignment="1">
      <alignment vertical="center"/>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xf numFmtId="0" fontId="1" fillId="0" borderId="10" xfId="0" applyFont="1" applyBorder="1" applyAlignment="1">
      <alignment horizontal="center"/>
    </xf>
    <xf numFmtId="0" fontId="1" fillId="0" borderId="11" xfId="0" applyFont="1" applyBorder="1"/>
    <xf numFmtId="0" fontId="1" fillId="0" borderId="12" xfId="0" applyFont="1" applyBorder="1" applyAlignment="1">
      <alignment horizontal="center"/>
    </xf>
    <xf numFmtId="0" fontId="1" fillId="11" borderId="0" xfId="0" applyFont="1" applyFill="1"/>
    <xf numFmtId="168" fontId="1" fillId="12" borderId="1" xfId="0" applyNumberFormat="1" applyFont="1" applyFill="1" applyBorder="1" applyAlignment="1" applyProtection="1">
      <alignment horizontal="center"/>
      <protection locked="0"/>
    </xf>
    <xf numFmtId="0" fontId="1" fillId="8" borderId="5" xfId="0" applyFont="1" applyFill="1" applyBorder="1"/>
    <xf numFmtId="0" fontId="1" fillId="8" borderId="2" xfId="0" applyFont="1" applyFill="1" applyBorder="1"/>
    <xf numFmtId="0" fontId="1" fillId="11" borderId="0" xfId="0" applyFont="1" applyFill="1" applyAlignment="1">
      <alignment vertical="center"/>
    </xf>
    <xf numFmtId="0" fontId="6" fillId="13" borderId="0" xfId="5" applyFont="1" applyFill="1"/>
    <xf numFmtId="0" fontId="4" fillId="13" borderId="0" xfId="5" applyFont="1" applyFill="1"/>
    <xf numFmtId="0" fontId="4" fillId="13" borderId="0" xfId="6" applyFont="1" applyFill="1"/>
    <xf numFmtId="0" fontId="6" fillId="13" borderId="0" xfId="6" applyFont="1" applyFill="1"/>
    <xf numFmtId="172" fontId="8" fillId="13" borderId="0" xfId="6" applyNumberFormat="1" applyFont="1" applyFill="1" applyAlignment="1">
      <alignment vertical="center"/>
    </xf>
    <xf numFmtId="176" fontId="7" fillId="0" borderId="0" xfId="7" applyNumberFormat="1" applyFont="1" applyAlignment="1">
      <alignment horizontal="center"/>
    </xf>
    <xf numFmtId="0" fontId="4" fillId="11" borderId="0" xfId="0" applyFont="1" applyFill="1" applyAlignment="1">
      <alignment horizontal="center" vertical="center" wrapText="1"/>
    </xf>
    <xf numFmtId="0" fontId="4" fillId="11" borderId="0" xfId="0" applyFont="1" applyFill="1" applyAlignment="1">
      <alignment horizontal="center" vertical="top"/>
    </xf>
    <xf numFmtId="0" fontId="1" fillId="11" borderId="0" xfId="0" applyFont="1" applyFill="1" applyAlignment="1">
      <alignment horizontal="center" vertical="top" wrapText="1"/>
    </xf>
    <xf numFmtId="0" fontId="4" fillId="11" borderId="0" xfId="0" applyFont="1" applyFill="1" applyAlignment="1">
      <alignment horizontal="center" vertical="top" wrapText="1"/>
    </xf>
    <xf numFmtId="175" fontId="4" fillId="14" borderId="1" xfId="4" applyNumberFormat="1" applyFont="1" applyFill="1" applyBorder="1" applyAlignment="1" applyProtection="1">
      <alignment horizontal="center" vertical="center"/>
    </xf>
    <xf numFmtId="175" fontId="4" fillId="2" borderId="1" xfId="4" applyNumberFormat="1" applyFont="1" applyFill="1" applyBorder="1" applyAlignment="1" applyProtection="1">
      <alignment horizontal="center" vertical="center"/>
    </xf>
    <xf numFmtId="170" fontId="4" fillId="14" borderId="1" xfId="0" applyNumberFormat="1" applyFont="1" applyFill="1" applyBorder="1" applyAlignment="1">
      <alignment horizontal="center" vertical="center" wrapText="1"/>
    </xf>
    <xf numFmtId="0" fontId="1" fillId="16" borderId="22" xfId="12" applyFont="1" applyAlignment="1">
      <alignment horizontal="left" vertical="center" wrapText="1"/>
    </xf>
    <xf numFmtId="170" fontId="4" fillId="14" borderId="1" xfId="2" applyNumberFormat="1" applyFont="1" applyFill="1" applyBorder="1" applyAlignment="1">
      <alignment horizontal="center" vertical="center" wrapText="1"/>
    </xf>
    <xf numFmtId="169" fontId="4" fillId="14" borderId="1" xfId="0" applyNumberFormat="1" applyFont="1" applyFill="1" applyBorder="1" applyAlignment="1" applyProtection="1">
      <alignment horizontal="right" vertical="center"/>
      <protection locked="0"/>
    </xf>
    <xf numFmtId="169" fontId="4" fillId="14" borderId="4" xfId="0" applyNumberFormat="1" applyFont="1" applyFill="1" applyBorder="1" applyAlignment="1" applyProtection="1">
      <alignment horizontal="right" vertical="center"/>
      <protection locked="0"/>
    </xf>
    <xf numFmtId="167" fontId="6" fillId="14" borderId="1" xfId="0" applyNumberFormat="1" applyFont="1" applyFill="1" applyBorder="1" applyAlignment="1">
      <alignment horizontal="right"/>
    </xf>
    <xf numFmtId="169" fontId="18" fillId="14" borderId="1" xfId="11" applyNumberFormat="1" applyFill="1" applyBorder="1" applyAlignment="1" applyProtection="1">
      <alignment horizontal="right" vertical="center"/>
      <protection locked="0"/>
    </xf>
    <xf numFmtId="167" fontId="18" fillId="14" borderId="1" xfId="11" applyNumberFormat="1" applyFill="1" applyBorder="1" applyAlignment="1">
      <alignment horizontal="right"/>
    </xf>
    <xf numFmtId="14" fontId="1" fillId="12" borderId="1" xfId="0" applyNumberFormat="1" applyFont="1" applyFill="1" applyBorder="1" applyAlignment="1">
      <alignment horizontal="center" vertical="center"/>
    </xf>
    <xf numFmtId="164" fontId="1" fillId="12" borderId="1" xfId="0" applyNumberFormat="1" applyFont="1" applyFill="1" applyBorder="1" applyAlignment="1">
      <alignment horizontal="left" vertical="center" wrapText="1"/>
    </xf>
    <xf numFmtId="0" fontId="4" fillId="17" borderId="0" xfId="0" applyFont="1" applyFill="1" applyAlignment="1">
      <alignment vertical="center" wrapText="1"/>
    </xf>
    <xf numFmtId="164" fontId="1" fillId="12" borderId="1" xfId="0" applyNumberFormat="1" applyFont="1" applyFill="1" applyBorder="1" applyAlignment="1">
      <alignment horizontal="left" wrapText="1"/>
    </xf>
    <xf numFmtId="0" fontId="1" fillId="12" borderId="1" xfId="0" applyFont="1" applyFill="1" applyBorder="1" applyAlignment="1">
      <alignment horizontal="center" wrapText="1"/>
    </xf>
    <xf numFmtId="7" fontId="4" fillId="3" borderId="1" xfId="1" applyNumberFormat="1" applyFont="1" applyFill="1" applyBorder="1" applyAlignment="1">
      <alignment horizontal="center" vertical="center" wrapText="1"/>
    </xf>
    <xf numFmtId="0" fontId="0" fillId="0" borderId="0" xfId="0" applyAlignment="1">
      <alignment horizontal="center"/>
    </xf>
    <xf numFmtId="1" fontId="1" fillId="0" borderId="12" xfId="0" applyNumberFormat="1" applyFont="1" applyBorder="1" applyAlignment="1">
      <alignment horizontal="center" vertical="center"/>
    </xf>
    <xf numFmtId="1" fontId="1" fillId="0" borderId="12" xfId="0" applyNumberFormat="1" applyFont="1" applyBorder="1" applyAlignment="1">
      <alignment horizontal="center" vertical="center" wrapText="1"/>
    </xf>
    <xf numFmtId="0" fontId="4" fillId="11" borderId="0" xfId="0" applyFont="1" applyFill="1" applyAlignment="1">
      <alignment horizontal="center" vertical="center"/>
    </xf>
    <xf numFmtId="0" fontId="4" fillId="11" borderId="0" xfId="0" applyFont="1" applyFill="1" applyAlignment="1">
      <alignment horizontal="center"/>
    </xf>
  </cellXfs>
  <cellStyles count="13">
    <cellStyle name="=C:\WINNT\SYSTEM32\COMMAND.COM 2 2" xfId="7" xr:uid="{00000000-0005-0000-0000-000000000000}"/>
    <cellStyle name="Check Cell" xfId="11" builtinId="23"/>
    <cellStyle name="Comma" xfId="1" builtinId="3"/>
    <cellStyle name="Currency" xfId="4" builtinId="4"/>
    <cellStyle name="Normal" xfId="0" builtinId="0"/>
    <cellStyle name="Normal 11 26" xfId="6" xr:uid="{00000000-0005-0000-0000-000004000000}"/>
    <cellStyle name="Normal 2" xfId="9" xr:uid="{00000000-0005-0000-0000-000005000000}"/>
    <cellStyle name="Normal 3" xfId="8" xr:uid="{00000000-0005-0000-0000-000006000000}"/>
    <cellStyle name="Normal 4" xfId="5" xr:uid="{00000000-0005-0000-0000-000007000000}"/>
    <cellStyle name="Normal 4 2 3" xfId="10" xr:uid="{00000000-0005-0000-0000-000008000000}"/>
    <cellStyle name="Normal 68" xfId="3" xr:uid="{00000000-0005-0000-0000-000009000000}"/>
    <cellStyle name="Note" xfId="12" builtinId="10"/>
    <cellStyle name="Percent" xfId="2" builtinId="5"/>
  </cellStyles>
  <dxfs count="0"/>
  <tableStyles count="0" defaultTableStyle="TableStyleMedium2" defaultPivotStyle="PivotStyleLight16"/>
  <colors>
    <mruColors>
      <color rgb="FFFFFFCC"/>
      <color rgb="FFE26B0A"/>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3</xdr:col>
      <xdr:colOff>1555</xdr:colOff>
      <xdr:row>1</xdr:row>
      <xdr:rowOff>0</xdr:rowOff>
    </xdr:to>
    <xdr:pic>
      <xdr:nvPicPr>
        <xdr:cNvPr id="2" name="Picture 1" descr="image of the Ofgem logo" title="Ofgem logo">
          <a:extLst>
            <a:ext uri="{FF2B5EF4-FFF2-40B4-BE49-F238E27FC236}">
              <a16:creationId xmlns:a16="http://schemas.microsoft.com/office/drawing/2014/main" id="{387FB8A6-5576-41A9-8C97-3641F157EE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1"/>
          <a:ext cx="3036219" cy="714374"/>
        </a:xfrm>
        <a:prstGeom prst="rect">
          <a:avLst/>
        </a:prstGeom>
      </xdr:spPr>
    </xdr:pic>
    <xdr:clientData/>
  </xdr:twoCellAnchor>
  <xdr:twoCellAnchor editAs="oneCell">
    <xdr:from>
      <xdr:col>5</xdr:col>
      <xdr:colOff>177235</xdr:colOff>
      <xdr:row>0</xdr:row>
      <xdr:rowOff>181604</xdr:rowOff>
    </xdr:from>
    <xdr:to>
      <xdr:col>7</xdr:col>
      <xdr:colOff>343477</xdr:colOff>
      <xdr:row>0</xdr:row>
      <xdr:rowOff>609600</xdr:rowOff>
    </xdr:to>
    <xdr:pic>
      <xdr:nvPicPr>
        <xdr:cNvPr id="3" name="Picture 2" title="white box">
          <a:extLst>
            <a:ext uri="{FF2B5EF4-FFF2-40B4-BE49-F238E27FC236}">
              <a16:creationId xmlns:a16="http://schemas.microsoft.com/office/drawing/2014/main" id="{3E40A522-E3B5-434D-85FD-586772C1B4C9}"/>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730435" y="181604"/>
          <a:ext cx="918717" cy="42799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R124"/>
  <sheetViews>
    <sheetView tabSelected="1" workbookViewId="0">
      <selection activeCell="G6" sqref="G6"/>
    </sheetView>
  </sheetViews>
  <sheetFormatPr defaultColWidth="0" defaultRowHeight="13.5" zeroHeight="1"/>
  <cols>
    <col min="1" max="1" width="8.54296875" style="1" customWidth="1"/>
    <col min="2" max="2" width="20.453125" style="1" customWidth="1"/>
    <col min="3" max="3" width="15.453125" style="1" customWidth="1"/>
    <col min="4" max="4" width="42.54296875" style="1" customWidth="1"/>
    <col min="5" max="5" width="8.54296875" style="1" customWidth="1"/>
    <col min="6" max="6" width="5.453125" style="1" customWidth="1"/>
    <col min="7" max="7" width="5.54296875" style="1" customWidth="1"/>
    <col min="8" max="8" width="6.54296875" style="1" customWidth="1"/>
    <col min="9" max="10" width="8.54296875" style="1" customWidth="1"/>
    <col min="11" max="44" width="0" style="1" hidden="1" customWidth="1"/>
    <col min="45" max="16384" width="8.54296875" style="1" hidden="1"/>
  </cols>
  <sheetData>
    <row r="1" spans="1:43" s="164" customFormat="1" ht="57" customHeight="1"/>
    <row r="2" spans="1:43" s="140" customFormat="1">
      <c r="A2" s="138" t="s">
        <v>0</v>
      </c>
      <c r="B2" s="139"/>
      <c r="C2" s="139"/>
      <c r="D2" s="139"/>
      <c r="E2" s="139"/>
      <c r="F2" s="139"/>
      <c r="G2" s="139"/>
      <c r="H2" s="139"/>
      <c r="I2" s="139"/>
      <c r="J2" s="139"/>
      <c r="O2" s="141"/>
      <c r="P2" s="141"/>
      <c r="Q2" s="141"/>
      <c r="R2" s="141"/>
      <c r="AM2" s="141"/>
    </row>
    <row r="3" spans="1:43" s="140" customFormat="1">
      <c r="A3" s="139"/>
      <c r="B3" s="139"/>
      <c r="C3" s="139"/>
      <c r="D3" s="139"/>
      <c r="E3" s="139"/>
      <c r="F3" s="139"/>
      <c r="G3" s="139"/>
      <c r="H3" s="139"/>
      <c r="I3" s="139"/>
      <c r="J3" s="139"/>
    </row>
    <row r="4" spans="1:43" s="140" customFormat="1">
      <c r="A4" s="139"/>
      <c r="B4" s="139"/>
      <c r="C4" s="139"/>
      <c r="D4" s="139"/>
      <c r="E4" s="139"/>
      <c r="F4" s="139"/>
      <c r="G4" s="139"/>
      <c r="H4" s="139"/>
      <c r="I4" s="139"/>
      <c r="J4" s="139"/>
    </row>
    <row r="5" spans="1:43" s="140" customFormat="1">
      <c r="A5" s="139"/>
      <c r="B5" s="139"/>
      <c r="C5" s="139"/>
      <c r="D5" s="139"/>
      <c r="E5" s="139"/>
      <c r="F5" s="139"/>
      <c r="G5" s="139"/>
      <c r="H5" s="139"/>
      <c r="I5" s="139"/>
      <c r="J5" s="139"/>
      <c r="AJ5" s="142"/>
    </row>
    <row r="6" spans="1:43" s="2" customFormat="1">
      <c r="A6" s="1"/>
      <c r="B6" s="1"/>
      <c r="C6" s="1"/>
      <c r="D6" s="1"/>
      <c r="E6" s="1"/>
      <c r="F6" s="1"/>
      <c r="G6" s="1"/>
      <c r="H6" s="1"/>
      <c r="I6" s="1"/>
      <c r="J6" s="1"/>
      <c r="AJ6" s="97"/>
      <c r="AK6" s="97"/>
      <c r="AL6" s="97"/>
      <c r="AM6" s="97"/>
      <c r="AN6" s="97"/>
      <c r="AO6" s="97"/>
      <c r="AP6" s="97"/>
      <c r="AQ6" s="97"/>
    </row>
    <row r="7" spans="1:43" ht="14" thickBot="1"/>
    <row r="8" spans="1:43">
      <c r="B8" s="98"/>
      <c r="C8" s="99"/>
      <c r="D8" s="99"/>
      <c r="E8" s="99"/>
      <c r="F8" s="99"/>
      <c r="G8" s="99"/>
      <c r="H8" s="3"/>
      <c r="I8" s="4"/>
      <c r="AK8" s="5"/>
    </row>
    <row r="9" spans="1:43">
      <c r="B9" s="6" t="s">
        <v>1</v>
      </c>
      <c r="C9" s="100"/>
      <c r="E9" s="100"/>
      <c r="F9" s="100"/>
      <c r="G9" s="100"/>
      <c r="I9" s="7"/>
    </row>
    <row r="10" spans="1:43">
      <c r="B10" s="101"/>
      <c r="C10" s="100"/>
      <c r="E10" s="100"/>
      <c r="F10" s="100"/>
      <c r="G10" s="100"/>
      <c r="I10" s="7"/>
    </row>
    <row r="11" spans="1:43">
      <c r="B11" s="101"/>
      <c r="C11" s="102" t="s">
        <v>2</v>
      </c>
      <c r="D11" s="143">
        <v>2</v>
      </c>
      <c r="E11" s="100"/>
      <c r="F11" s="100"/>
      <c r="G11" s="100"/>
      <c r="I11" s="7"/>
    </row>
    <row r="12" spans="1:43">
      <c r="B12" s="101"/>
      <c r="C12" s="100"/>
      <c r="D12" s="100"/>
      <c r="E12" s="100"/>
      <c r="F12" s="100"/>
      <c r="G12" s="100"/>
      <c r="I12" s="7"/>
    </row>
    <row r="13" spans="1:43">
      <c r="B13" s="101"/>
      <c r="C13" s="102" t="s">
        <v>3</v>
      </c>
      <c r="D13" s="8"/>
      <c r="E13" s="100"/>
      <c r="F13" s="100"/>
      <c r="G13" s="100"/>
      <c r="I13" s="7"/>
    </row>
    <row r="14" spans="1:43">
      <c r="B14" s="101"/>
      <c r="C14" s="102"/>
      <c r="D14" s="103"/>
      <c r="E14" s="100"/>
      <c r="F14" s="100"/>
      <c r="G14" s="100"/>
      <c r="I14" s="7"/>
    </row>
    <row r="15" spans="1:43">
      <c r="B15" s="101"/>
      <c r="C15" s="102" t="s">
        <v>4</v>
      </c>
      <c r="D15" s="8">
        <v>2025</v>
      </c>
      <c r="E15" s="100"/>
      <c r="F15" s="100"/>
      <c r="G15" s="100"/>
      <c r="I15" s="7"/>
    </row>
    <row r="16" spans="1:43" ht="14" thickBot="1">
      <c r="B16" s="104"/>
      <c r="C16" s="105"/>
      <c r="D16" s="105"/>
      <c r="E16" s="105"/>
      <c r="F16" s="105"/>
      <c r="G16" s="105"/>
      <c r="H16" s="9"/>
      <c r="I16" s="10"/>
    </row>
    <row r="17" spans="2:9" ht="3" customHeight="1"/>
    <row r="18" spans="2:9" ht="3" customHeight="1" thickBot="1">
      <c r="C18" s="11"/>
    </row>
    <row r="19" spans="2:9">
      <c r="B19" s="12"/>
      <c r="C19" s="13"/>
      <c r="D19" s="3"/>
      <c r="E19" s="3"/>
      <c r="F19" s="3"/>
      <c r="G19" s="3"/>
      <c r="H19" s="3"/>
      <c r="I19" s="4"/>
    </row>
    <row r="20" spans="2:9">
      <c r="B20" s="6" t="s">
        <v>5</v>
      </c>
      <c r="C20" s="11"/>
      <c r="I20" s="7"/>
    </row>
    <row r="21" spans="2:9">
      <c r="B21" s="14"/>
      <c r="D21" s="15" t="s">
        <v>6</v>
      </c>
      <c r="I21" s="7"/>
    </row>
    <row r="22" spans="2:9">
      <c r="B22" s="14"/>
      <c r="D22" s="15" t="s">
        <v>7</v>
      </c>
      <c r="I22" s="7"/>
    </row>
    <row r="23" spans="2:9">
      <c r="B23" s="14"/>
      <c r="D23" s="15" t="s">
        <v>8</v>
      </c>
      <c r="I23" s="7"/>
    </row>
    <row r="24" spans="2:9">
      <c r="B24" s="14"/>
      <c r="D24" s="15" t="s">
        <v>9</v>
      </c>
      <c r="I24" s="7"/>
    </row>
    <row r="25" spans="2:9">
      <c r="B25" s="14"/>
      <c r="D25" s="15" t="s">
        <v>10</v>
      </c>
      <c r="I25" s="7"/>
    </row>
    <row r="26" spans="2:9">
      <c r="B26" s="14"/>
      <c r="D26" s="15" t="s">
        <v>11</v>
      </c>
      <c r="I26" s="7"/>
    </row>
    <row r="27" spans="2:9">
      <c r="B27" s="14"/>
      <c r="D27" s="15" t="s">
        <v>12</v>
      </c>
      <c r="I27" s="7"/>
    </row>
    <row r="28" spans="2:9">
      <c r="B28" s="14"/>
      <c r="D28" s="15" t="s">
        <v>13</v>
      </c>
      <c r="I28" s="7"/>
    </row>
    <row r="29" spans="2:9">
      <c r="B29" s="14"/>
      <c r="D29" s="15" t="s">
        <v>14</v>
      </c>
      <c r="I29" s="7"/>
    </row>
    <row r="30" spans="2:9">
      <c r="B30" s="14"/>
      <c r="D30" s="15" t="s">
        <v>15</v>
      </c>
      <c r="I30" s="7"/>
    </row>
    <row r="31" spans="2:9">
      <c r="B31" s="14"/>
      <c r="D31" s="15" t="s">
        <v>16</v>
      </c>
      <c r="I31" s="7"/>
    </row>
    <row r="32" spans="2:9">
      <c r="B32" s="14"/>
      <c r="D32" s="15" t="s">
        <v>17</v>
      </c>
      <c r="I32" s="7"/>
    </row>
    <row r="33" spans="2:9">
      <c r="B33" s="14"/>
      <c r="D33" s="15" t="s">
        <v>18</v>
      </c>
      <c r="I33" s="7"/>
    </row>
    <row r="34" spans="2:9">
      <c r="B34" s="14"/>
      <c r="D34" s="15" t="s">
        <v>19</v>
      </c>
      <c r="I34" s="7"/>
    </row>
    <row r="35" spans="2:9" ht="14" thickBot="1">
      <c r="B35" s="16"/>
      <c r="C35" s="9"/>
      <c r="D35" s="17"/>
      <c r="E35" s="9"/>
      <c r="F35" s="9"/>
      <c r="G35" s="9"/>
      <c r="H35" s="9"/>
      <c r="I35" s="10"/>
    </row>
    <row r="36" spans="2:9" ht="3" customHeight="1" thickBot="1">
      <c r="C36" s="11"/>
    </row>
    <row r="37" spans="2:9" ht="12.75" customHeight="1">
      <c r="B37" s="12"/>
      <c r="C37" s="13"/>
      <c r="D37" s="3"/>
      <c r="E37" s="3"/>
      <c r="F37" s="3"/>
      <c r="G37" s="3"/>
      <c r="H37" s="3"/>
      <c r="I37" s="4"/>
    </row>
    <row r="38" spans="2:9" ht="12.75" customHeight="1">
      <c r="B38" s="6" t="s">
        <v>20</v>
      </c>
      <c r="C38" s="11"/>
      <c r="I38" s="7"/>
    </row>
    <row r="39" spans="2:9" ht="12.75" customHeight="1">
      <c r="B39" s="14"/>
      <c r="C39" s="11"/>
      <c r="D39" s="18">
        <v>2024</v>
      </c>
      <c r="I39" s="7"/>
    </row>
    <row r="40" spans="2:9" ht="12.75" customHeight="1">
      <c r="B40" s="14"/>
      <c r="C40" s="11"/>
      <c r="D40" s="18">
        <v>2025</v>
      </c>
      <c r="I40" s="7"/>
    </row>
    <row r="41" spans="2:9" ht="12.75" customHeight="1">
      <c r="B41" s="14"/>
      <c r="C41" s="11"/>
      <c r="D41" s="18">
        <v>2026</v>
      </c>
      <c r="I41" s="7"/>
    </row>
    <row r="42" spans="2:9" ht="12.75" customHeight="1">
      <c r="B42" s="14"/>
      <c r="C42" s="11"/>
      <c r="D42" s="18">
        <v>2027</v>
      </c>
      <c r="I42" s="7"/>
    </row>
    <row r="43" spans="2:9" ht="12.75" customHeight="1">
      <c r="B43" s="14"/>
      <c r="C43" s="11"/>
      <c r="D43" s="18">
        <v>2028</v>
      </c>
      <c r="I43" s="7"/>
    </row>
    <row r="44" spans="2:9" ht="12.75" customHeight="1" thickBot="1">
      <c r="B44" s="16"/>
      <c r="C44" s="19"/>
      <c r="D44" s="9"/>
      <c r="E44" s="9"/>
      <c r="F44" s="9"/>
      <c r="G44" s="9"/>
      <c r="H44" s="9"/>
      <c r="I44" s="10"/>
    </row>
    <row r="45" spans="2:9" ht="3" customHeight="1" thickBot="1">
      <c r="C45" s="11"/>
    </row>
    <row r="46" spans="2:9">
      <c r="B46" s="12"/>
      <c r="C46" s="3"/>
      <c r="D46" s="20"/>
      <c r="E46" s="3"/>
      <c r="F46" s="3"/>
      <c r="G46" s="3"/>
      <c r="H46" s="3"/>
      <c r="I46" s="4"/>
    </row>
    <row r="47" spans="2:9">
      <c r="B47" s="6" t="s">
        <v>21</v>
      </c>
      <c r="I47" s="7"/>
    </row>
    <row r="48" spans="2:9">
      <c r="B48" s="14"/>
      <c r="I48" s="7"/>
    </row>
    <row r="49" spans="2:9">
      <c r="B49" s="14"/>
      <c r="C49" s="21"/>
      <c r="D49" s="22" t="s">
        <v>22</v>
      </c>
      <c r="I49" s="7"/>
    </row>
    <row r="50" spans="2:9">
      <c r="B50" s="14"/>
      <c r="C50" s="23"/>
      <c r="D50" s="37" t="s">
        <v>23</v>
      </c>
      <c r="I50" s="7"/>
    </row>
    <row r="51" spans="2:9">
      <c r="B51" s="14"/>
      <c r="C51" s="24"/>
      <c r="D51" s="22" t="s">
        <v>24</v>
      </c>
      <c r="I51" s="7"/>
    </row>
    <row r="52" spans="2:9">
      <c r="B52" s="14"/>
      <c r="C52" s="25"/>
      <c r="D52" s="37" t="s">
        <v>25</v>
      </c>
      <c r="I52" s="7"/>
    </row>
    <row r="53" spans="2:9">
      <c r="B53" s="14"/>
      <c r="C53" s="26"/>
      <c r="D53" s="22" t="s">
        <v>26</v>
      </c>
      <c r="I53" s="7"/>
    </row>
    <row r="54" spans="2:9">
      <c r="B54" s="14"/>
      <c r="C54" s="27"/>
      <c r="D54" s="37" t="s">
        <v>27</v>
      </c>
      <c r="I54" s="7"/>
    </row>
    <row r="55" spans="2:9">
      <c r="B55" s="14"/>
      <c r="C55" s="28"/>
      <c r="D55" s="22" t="s">
        <v>28</v>
      </c>
      <c r="I55" s="7"/>
    </row>
    <row r="56" spans="2:9">
      <c r="B56" s="14"/>
      <c r="C56" s="40"/>
      <c r="D56" s="41" t="s">
        <v>29</v>
      </c>
      <c r="I56" s="7"/>
    </row>
    <row r="57" spans="2:9">
      <c r="B57" s="14"/>
      <c r="C57" s="42"/>
      <c r="D57" s="41" t="s">
        <v>30</v>
      </c>
      <c r="I57" s="7"/>
    </row>
    <row r="58" spans="2:9" ht="14" thickBot="1">
      <c r="B58" s="16"/>
      <c r="C58" s="9"/>
      <c r="D58" s="9"/>
      <c r="E58" s="9"/>
      <c r="F58" s="9"/>
      <c r="G58" s="9"/>
      <c r="H58" s="9"/>
      <c r="I58" s="10"/>
    </row>
    <row r="59" spans="2:9"/>
    <row r="60" spans="2:9"/>
    <row r="61" spans="2:9"/>
    <row r="62" spans="2:9"/>
    <row r="63" spans="2:9"/>
    <row r="64" spans="2:9"/>
    <row r="65"/>
    <row r="66"/>
    <row r="67"/>
    <row r="68"/>
    <row r="69"/>
    <row r="70"/>
    <row r="71"/>
    <row r="72"/>
    <row r="73"/>
    <row r="74"/>
    <row r="75"/>
    <row r="76"/>
    <row r="77"/>
    <row r="78"/>
    <row r="79"/>
    <row r="80"/>
    <row r="81"/>
    <row r="82"/>
    <row r="83"/>
    <row r="84"/>
    <row r="85"/>
    <row r="86"/>
    <row r="87"/>
    <row r="88"/>
    <row r="89"/>
    <row r="90"/>
    <row r="91"/>
    <row r="92"/>
    <row r="93"/>
    <row r="94"/>
    <row r="95"/>
    <row r="96"/>
    <row r="97"/>
    <row r="98"/>
    <row r="99"/>
    <row r="100"/>
    <row r="101"/>
    <row r="102"/>
    <row r="103"/>
    <row r="104"/>
    <row r="105"/>
    <row r="106"/>
    <row r="107"/>
    <row r="108"/>
    <row r="109"/>
    <row r="110"/>
    <row r="111"/>
    <row r="112"/>
    <row r="113"/>
    <row r="115"/>
    <row r="116"/>
    <row r="117"/>
    <row r="118"/>
    <row r="119"/>
    <row r="120"/>
    <row r="121"/>
    <row r="122"/>
    <row r="123"/>
    <row r="124"/>
  </sheetData>
  <mergeCells count="1">
    <mergeCell ref="A1:XFD1"/>
  </mergeCells>
  <dataValidations count="2">
    <dataValidation type="list" allowBlank="1" showInputMessage="1" showErrorMessage="1" promptTitle="Select year from list" sqref="D13" xr:uid="{00000000-0002-0000-0000-000001000000}">
      <formula1>$D$20:$D$34</formula1>
    </dataValidation>
    <dataValidation type="list" allowBlank="1" showInputMessage="1" showErrorMessage="1" sqref="D15" xr:uid="{00000000-0002-0000-0000-000000000000}">
      <formula1>$D$39:$D$43</formula1>
    </dataValidation>
  </dataValidations>
  <pageMargins left="0.70866141732283472" right="0.70866141732283472" top="0.74803149606299213" bottom="0.74803149606299213" header="0.31496062992125984" footer="0.31496062992125984"/>
  <pageSetup paperSize="8" orientation="portrait" r:id="rId1"/>
  <headerFooter>
    <oddHeader>&amp;C&amp;"Calibri"&amp;10&amp;K000000 OFFICIAL&amp;1#_x000D_</oddHeader>
    <oddFooter>&amp;C_x000D_&amp;1#&amp;"Calibri"&amp;10&amp;K000000 OFFICIAL</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N57"/>
  <sheetViews>
    <sheetView topLeftCell="A3" workbookViewId="0">
      <selection activeCell="G3" sqref="G3"/>
    </sheetView>
  </sheetViews>
  <sheetFormatPr defaultColWidth="9" defaultRowHeight="13.5"/>
  <cols>
    <col min="1" max="2" width="9" style="34"/>
    <col min="3" max="3" width="17.54296875" style="34" customWidth="1"/>
    <col min="4" max="4" width="42" style="34" customWidth="1"/>
    <col min="5" max="6" width="2.453125" style="45" customWidth="1"/>
    <col min="7" max="7" width="13.453125" style="45" customWidth="1"/>
    <col min="8" max="13" width="13.453125" style="34" customWidth="1"/>
    <col min="14" max="16384" width="9" style="34"/>
  </cols>
  <sheetData>
    <row r="1" spans="1:13">
      <c r="A1" s="63" t="str">
        <f ca="1">MID(CELL("filename",A1),FIND("]",CELL("filename",A1))+1,256)</f>
        <v>EGS11B exemptions</v>
      </c>
      <c r="B1" s="63"/>
      <c r="C1" s="133"/>
      <c r="D1" s="133"/>
      <c r="E1" s="115"/>
      <c r="F1" s="115"/>
      <c r="G1" s="115"/>
      <c r="H1" s="133"/>
      <c r="I1" s="133"/>
      <c r="J1" s="133"/>
      <c r="K1" s="133"/>
      <c r="L1" s="133"/>
      <c r="M1" s="133"/>
    </row>
    <row r="2" spans="1:13">
      <c r="A2" s="65">
        <f>'Cover Sheet'!$D$13</f>
        <v>0</v>
      </c>
      <c r="B2" s="65"/>
      <c r="C2" s="133"/>
      <c r="D2" s="133"/>
      <c r="E2" s="60"/>
      <c r="F2" s="60"/>
      <c r="G2" s="60"/>
      <c r="H2" s="168" t="s">
        <v>570</v>
      </c>
      <c r="I2" s="168"/>
      <c r="J2" s="168"/>
      <c r="K2" s="168"/>
      <c r="L2" s="168"/>
      <c r="M2" s="168"/>
    </row>
    <row r="3" spans="1:13" ht="33.5">
      <c r="A3" s="70">
        <f>'Cover Sheet'!$D$15</f>
        <v>2025</v>
      </c>
      <c r="B3" s="70"/>
      <c r="C3" s="133"/>
      <c r="D3" s="133"/>
      <c r="E3" s="59"/>
      <c r="F3" s="59"/>
      <c r="G3" s="144" t="s">
        <v>116</v>
      </c>
      <c r="H3" s="144" t="s">
        <v>117</v>
      </c>
      <c r="I3" s="147" t="s">
        <v>118</v>
      </c>
      <c r="J3" s="145">
        <v>2025</v>
      </c>
      <c r="K3" s="146">
        <v>2026</v>
      </c>
      <c r="L3" s="146">
        <v>2027</v>
      </c>
      <c r="M3" s="145">
        <v>2028</v>
      </c>
    </row>
    <row r="4" spans="1:13">
      <c r="A4" s="114"/>
      <c r="B4" s="67" t="s">
        <v>510</v>
      </c>
      <c r="C4" s="114"/>
      <c r="D4" s="123"/>
      <c r="E4" s="114"/>
      <c r="F4" s="114"/>
      <c r="G4" s="114"/>
      <c r="H4" s="114"/>
      <c r="I4" s="114"/>
      <c r="J4" s="114"/>
      <c r="K4" s="114"/>
      <c r="L4" s="114"/>
      <c r="M4" s="114"/>
    </row>
    <row r="5" spans="1:13" ht="27">
      <c r="A5" s="114"/>
      <c r="B5" s="114"/>
      <c r="C5" s="123" t="s">
        <v>545</v>
      </c>
      <c r="D5" s="123" t="s">
        <v>546</v>
      </c>
      <c r="E5" s="118"/>
      <c r="F5" s="118"/>
      <c r="G5" s="43"/>
      <c r="H5" s="43"/>
      <c r="I5" s="71">
        <f>SUM(G5:H5)</f>
        <v>0</v>
      </c>
      <c r="J5" s="43"/>
      <c r="K5" s="43"/>
      <c r="L5" s="43"/>
      <c r="M5" s="43"/>
    </row>
    <row r="6" spans="1:13" ht="54">
      <c r="A6" s="114"/>
      <c r="B6" s="114"/>
      <c r="C6" s="123" t="s">
        <v>547</v>
      </c>
      <c r="D6" s="123" t="s">
        <v>548</v>
      </c>
      <c r="E6" s="114"/>
      <c r="F6" s="114"/>
      <c r="G6" s="39"/>
      <c r="H6" s="39"/>
      <c r="I6" s="71">
        <f t="shared" ref="I6:I18" si="0">SUM(G6:H6)</f>
        <v>0</v>
      </c>
      <c r="J6" s="39"/>
      <c r="K6" s="39"/>
      <c r="L6" s="39"/>
      <c r="M6" s="39"/>
    </row>
    <row r="7" spans="1:13" ht="40.5">
      <c r="A7" s="114"/>
      <c r="B7" s="114"/>
      <c r="C7" s="123" t="s">
        <v>549</v>
      </c>
      <c r="D7" s="58" t="s">
        <v>550</v>
      </c>
      <c r="E7" s="118"/>
      <c r="F7" s="118"/>
      <c r="G7" s="39"/>
      <c r="H7" s="39"/>
      <c r="I7" s="71">
        <f t="shared" si="0"/>
        <v>0</v>
      </c>
      <c r="J7" s="39"/>
      <c r="K7" s="39"/>
      <c r="L7" s="39"/>
      <c r="M7" s="39"/>
    </row>
    <row r="8" spans="1:13">
      <c r="A8" s="114"/>
      <c r="B8" s="114"/>
      <c r="C8" s="123" t="s">
        <v>551</v>
      </c>
      <c r="D8" s="123" t="s">
        <v>516</v>
      </c>
      <c r="E8" s="118"/>
      <c r="F8" s="118"/>
      <c r="G8" s="39"/>
      <c r="H8" s="39"/>
      <c r="I8" s="71">
        <f t="shared" si="0"/>
        <v>0</v>
      </c>
      <c r="J8" s="39"/>
      <c r="K8" s="39"/>
      <c r="L8" s="39"/>
      <c r="M8" s="39"/>
    </row>
    <row r="9" spans="1:13" ht="27">
      <c r="A9" s="114"/>
      <c r="B9" s="114"/>
      <c r="C9" s="123" t="s">
        <v>552</v>
      </c>
      <c r="D9" s="123" t="s">
        <v>553</v>
      </c>
      <c r="E9" s="118"/>
      <c r="F9" s="118"/>
      <c r="G9" s="39"/>
      <c r="H9" s="39"/>
      <c r="I9" s="71">
        <f t="shared" si="0"/>
        <v>0</v>
      </c>
      <c r="J9" s="39"/>
      <c r="K9" s="39"/>
      <c r="L9" s="39"/>
      <c r="M9" s="39"/>
    </row>
    <row r="10" spans="1:13" ht="27">
      <c r="A10" s="114"/>
      <c r="B10" s="114"/>
      <c r="C10" s="123" t="s">
        <v>554</v>
      </c>
      <c r="D10" s="123" t="s">
        <v>555</v>
      </c>
      <c r="E10" s="118"/>
      <c r="F10" s="118"/>
      <c r="G10" s="39"/>
      <c r="H10" s="39"/>
      <c r="I10" s="71">
        <f t="shared" si="0"/>
        <v>0</v>
      </c>
      <c r="J10" s="39"/>
      <c r="K10" s="39"/>
      <c r="L10" s="39"/>
      <c r="M10" s="39"/>
    </row>
    <row r="11" spans="1:13">
      <c r="A11" s="114"/>
      <c r="B11" s="114"/>
      <c r="C11" s="123" t="s">
        <v>556</v>
      </c>
      <c r="D11" s="123" t="s">
        <v>524</v>
      </c>
      <c r="E11" s="118"/>
      <c r="F11" s="118"/>
      <c r="G11" s="39"/>
      <c r="H11" s="39"/>
      <c r="I11" s="71">
        <f t="shared" si="0"/>
        <v>0</v>
      </c>
      <c r="J11" s="39"/>
      <c r="K11" s="39"/>
      <c r="L11" s="39"/>
      <c r="M11" s="39"/>
    </row>
    <row r="12" spans="1:13">
      <c r="A12" s="114"/>
      <c r="B12" s="114"/>
      <c r="C12" s="123" t="s">
        <v>557</v>
      </c>
      <c r="D12" s="123" t="s">
        <v>526</v>
      </c>
      <c r="E12" s="118"/>
      <c r="F12" s="118"/>
      <c r="G12" s="39"/>
      <c r="H12" s="39"/>
      <c r="I12" s="71">
        <f t="shared" si="0"/>
        <v>0</v>
      </c>
      <c r="J12" s="39"/>
      <c r="K12" s="39"/>
      <c r="L12" s="39"/>
      <c r="M12" s="39"/>
    </row>
    <row r="13" spans="1:13">
      <c r="A13" s="114"/>
      <c r="B13" s="114"/>
      <c r="C13" s="123" t="s">
        <v>558</v>
      </c>
      <c r="D13" s="123" t="s">
        <v>528</v>
      </c>
      <c r="E13" s="118"/>
      <c r="F13" s="118"/>
      <c r="G13" s="39"/>
      <c r="H13" s="39"/>
      <c r="I13" s="71">
        <f t="shared" si="0"/>
        <v>0</v>
      </c>
      <c r="J13" s="39"/>
      <c r="K13" s="39"/>
      <c r="L13" s="39"/>
      <c r="M13" s="39"/>
    </row>
    <row r="14" spans="1:13">
      <c r="A14" s="114"/>
      <c r="B14" s="114"/>
      <c r="C14" s="123" t="s">
        <v>559</v>
      </c>
      <c r="D14" s="123" t="s">
        <v>530</v>
      </c>
      <c r="E14" s="118"/>
      <c r="F14" s="118"/>
      <c r="G14" s="39"/>
      <c r="H14" s="39"/>
      <c r="I14" s="71">
        <f t="shared" si="0"/>
        <v>0</v>
      </c>
      <c r="J14" s="39"/>
      <c r="K14" s="39"/>
      <c r="L14" s="39"/>
      <c r="M14" s="39"/>
    </row>
    <row r="15" spans="1:13" ht="27">
      <c r="A15" s="114"/>
      <c r="B15" s="114"/>
      <c r="C15" s="123" t="s">
        <v>560</v>
      </c>
      <c r="D15" s="123" t="s">
        <v>561</v>
      </c>
      <c r="E15" s="118"/>
      <c r="F15" s="118"/>
      <c r="G15" s="39"/>
      <c r="H15" s="39"/>
      <c r="I15" s="71">
        <f t="shared" si="0"/>
        <v>0</v>
      </c>
      <c r="J15" s="39"/>
      <c r="K15" s="39"/>
      <c r="L15" s="39"/>
      <c r="M15" s="39"/>
    </row>
    <row r="16" spans="1:13">
      <c r="A16" s="114"/>
      <c r="B16" s="114"/>
      <c r="C16" s="123" t="s">
        <v>562</v>
      </c>
      <c r="D16" s="123" t="s">
        <v>563</v>
      </c>
      <c r="E16" s="118"/>
      <c r="F16" s="118"/>
      <c r="G16" s="39"/>
      <c r="H16" s="39"/>
      <c r="I16" s="71">
        <f t="shared" si="0"/>
        <v>0</v>
      </c>
      <c r="J16" s="39"/>
      <c r="K16" s="39"/>
      <c r="L16" s="39"/>
      <c r="M16" s="39"/>
    </row>
    <row r="17" spans="2:14" ht="27">
      <c r="B17" s="114"/>
      <c r="C17" s="123" t="s">
        <v>564</v>
      </c>
      <c r="D17" s="123" t="s">
        <v>536</v>
      </c>
      <c r="E17" s="118"/>
      <c r="F17" s="118"/>
      <c r="G17" s="39"/>
      <c r="H17" s="39"/>
      <c r="I17" s="71">
        <f t="shared" si="0"/>
        <v>0</v>
      </c>
      <c r="J17" s="39"/>
      <c r="K17" s="39"/>
      <c r="L17" s="39"/>
      <c r="M17" s="39"/>
      <c r="N17" s="114"/>
    </row>
    <row r="18" spans="2:14" ht="27">
      <c r="B18" s="114"/>
      <c r="C18" s="123" t="s">
        <v>565</v>
      </c>
      <c r="D18" s="123" t="s">
        <v>538</v>
      </c>
      <c r="E18" s="118"/>
      <c r="F18" s="118"/>
      <c r="G18" s="39"/>
      <c r="H18" s="39"/>
      <c r="I18" s="71">
        <f t="shared" si="0"/>
        <v>0</v>
      </c>
      <c r="J18" s="39"/>
      <c r="K18" s="39"/>
      <c r="L18" s="39"/>
      <c r="M18" s="39"/>
      <c r="N18" s="114"/>
    </row>
    <row r="19" spans="2:14">
      <c r="B19" s="114"/>
      <c r="C19" s="62" t="s">
        <v>541</v>
      </c>
      <c r="D19" s="123"/>
      <c r="E19" s="118"/>
      <c r="F19" s="118"/>
      <c r="G19" s="71">
        <f t="shared" ref="G19" si="1">SUM(G5:G18)</f>
        <v>0</v>
      </c>
      <c r="H19" s="71">
        <f t="shared" ref="H19:L19" si="2">SUM(H5:H18)</f>
        <v>0</v>
      </c>
      <c r="I19" s="71">
        <f t="shared" si="2"/>
        <v>0</v>
      </c>
      <c r="J19" s="71">
        <f t="shared" si="2"/>
        <v>0</v>
      </c>
      <c r="K19" s="71">
        <f t="shared" si="2"/>
        <v>0</v>
      </c>
      <c r="L19" s="71">
        <f t="shared" si="2"/>
        <v>0</v>
      </c>
      <c r="M19" s="71">
        <f>SUM(M5:M18)</f>
        <v>0</v>
      </c>
      <c r="N19" s="114"/>
    </row>
    <row r="20" spans="2:14">
      <c r="B20" s="114"/>
      <c r="C20" s="62"/>
      <c r="D20" s="123"/>
      <c r="E20" s="123"/>
      <c r="F20" s="123"/>
      <c r="G20" s="123"/>
      <c r="H20" s="123"/>
      <c r="I20" s="123"/>
      <c r="J20" s="123"/>
      <c r="K20" s="123"/>
      <c r="L20" s="123"/>
      <c r="M20" s="123"/>
      <c r="N20" s="123"/>
    </row>
    <row r="21" spans="2:14">
      <c r="B21" s="114"/>
      <c r="C21" s="114"/>
      <c r="D21" s="114"/>
      <c r="E21" s="122"/>
      <c r="F21" s="122"/>
      <c r="G21" s="168" t="s">
        <v>571</v>
      </c>
      <c r="H21" s="168"/>
      <c r="I21" s="168"/>
      <c r="J21" s="168"/>
      <c r="K21" s="168"/>
      <c r="L21" s="168"/>
      <c r="M21" s="168"/>
      <c r="N21" s="114"/>
    </row>
    <row r="22" spans="2:14" ht="33.5">
      <c r="B22" s="114"/>
      <c r="C22" s="114"/>
      <c r="D22" s="114"/>
      <c r="E22" s="122"/>
      <c r="F22" s="122"/>
      <c r="G22" s="144" t="s">
        <v>116</v>
      </c>
      <c r="H22" s="144" t="s">
        <v>117</v>
      </c>
      <c r="I22" s="147" t="s">
        <v>118</v>
      </c>
      <c r="J22" s="145">
        <v>2025</v>
      </c>
      <c r="K22" s="146">
        <v>2026</v>
      </c>
      <c r="L22" s="146">
        <v>2027</v>
      </c>
      <c r="M22" s="145">
        <v>2028</v>
      </c>
      <c r="N22" s="114"/>
    </row>
    <row r="23" spans="2:14">
      <c r="B23" s="67" t="s">
        <v>510</v>
      </c>
      <c r="C23" s="114"/>
      <c r="D23" s="123"/>
      <c r="E23" s="122"/>
      <c r="F23" s="122"/>
      <c r="G23" s="122"/>
      <c r="H23" s="114"/>
      <c r="I23" s="114"/>
      <c r="J23" s="114"/>
      <c r="K23" s="114"/>
      <c r="L23" s="114"/>
      <c r="M23" s="114"/>
      <c r="N23" s="114"/>
    </row>
    <row r="24" spans="2:14" ht="27">
      <c r="B24" s="114"/>
      <c r="C24" s="123" t="s">
        <v>545</v>
      </c>
      <c r="D24" s="123" t="s">
        <v>546</v>
      </c>
      <c r="E24" s="122"/>
      <c r="F24" s="122"/>
      <c r="G24" s="153"/>
      <c r="H24" s="43"/>
      <c r="I24" s="71">
        <f>SUM(H24)</f>
        <v>0</v>
      </c>
      <c r="J24" s="43"/>
      <c r="K24" s="43"/>
      <c r="L24" s="43"/>
      <c r="M24" s="43"/>
      <c r="N24" s="114"/>
    </row>
    <row r="25" spans="2:14" ht="54">
      <c r="B25" s="114"/>
      <c r="C25" s="123" t="s">
        <v>547</v>
      </c>
      <c r="D25" s="123" t="s">
        <v>548</v>
      </c>
      <c r="E25" s="122"/>
      <c r="F25" s="122"/>
      <c r="G25" s="154"/>
      <c r="H25" s="39"/>
      <c r="I25" s="71">
        <f t="shared" ref="I25:I38" si="3">SUM(H25)</f>
        <v>0</v>
      </c>
      <c r="J25" s="39"/>
      <c r="K25" s="39"/>
      <c r="L25" s="39"/>
      <c r="M25" s="39"/>
      <c r="N25" s="114"/>
    </row>
    <row r="26" spans="2:14" ht="40.5">
      <c r="B26" s="114"/>
      <c r="C26" s="123" t="s">
        <v>549</v>
      </c>
      <c r="D26" s="58" t="s">
        <v>550</v>
      </c>
      <c r="E26" s="122"/>
      <c r="F26" s="122"/>
      <c r="G26" s="154"/>
      <c r="H26" s="39"/>
      <c r="I26" s="71">
        <f t="shared" si="3"/>
        <v>0</v>
      </c>
      <c r="J26" s="39"/>
      <c r="K26" s="39"/>
      <c r="L26" s="39"/>
      <c r="M26" s="39"/>
      <c r="N26" s="114"/>
    </row>
    <row r="27" spans="2:14">
      <c r="B27" s="114"/>
      <c r="C27" s="123" t="s">
        <v>551</v>
      </c>
      <c r="D27" s="123" t="s">
        <v>516</v>
      </c>
      <c r="E27" s="122"/>
      <c r="F27" s="122"/>
      <c r="G27" s="154"/>
      <c r="H27" s="39"/>
      <c r="I27" s="71">
        <f t="shared" si="3"/>
        <v>0</v>
      </c>
      <c r="J27" s="39"/>
      <c r="K27" s="39"/>
      <c r="L27" s="39"/>
      <c r="M27" s="39"/>
      <c r="N27" s="114"/>
    </row>
    <row r="28" spans="2:14" ht="27">
      <c r="B28" s="114"/>
      <c r="C28" s="123" t="s">
        <v>552</v>
      </c>
      <c r="D28" s="123" t="s">
        <v>553</v>
      </c>
      <c r="E28" s="122"/>
      <c r="F28" s="122"/>
      <c r="G28" s="154"/>
      <c r="H28" s="39"/>
      <c r="I28" s="71">
        <f t="shared" si="3"/>
        <v>0</v>
      </c>
      <c r="J28" s="39"/>
      <c r="K28" s="39"/>
      <c r="L28" s="39"/>
      <c r="M28" s="39"/>
      <c r="N28" s="114"/>
    </row>
    <row r="29" spans="2:14" ht="27">
      <c r="B29" s="114"/>
      <c r="C29" s="123" t="s">
        <v>554</v>
      </c>
      <c r="D29" s="123" t="s">
        <v>555</v>
      </c>
      <c r="E29" s="122"/>
      <c r="F29" s="122"/>
      <c r="G29" s="154"/>
      <c r="H29" s="39"/>
      <c r="I29" s="71">
        <f t="shared" si="3"/>
        <v>0</v>
      </c>
      <c r="J29" s="39"/>
      <c r="K29" s="39"/>
      <c r="L29" s="39"/>
      <c r="M29" s="39"/>
      <c r="N29" s="114"/>
    </row>
    <row r="30" spans="2:14">
      <c r="B30" s="114"/>
      <c r="C30" s="123" t="s">
        <v>556</v>
      </c>
      <c r="D30" s="123" t="s">
        <v>524</v>
      </c>
      <c r="E30" s="122"/>
      <c r="F30" s="122"/>
      <c r="G30" s="154"/>
      <c r="H30" s="39"/>
      <c r="I30" s="71">
        <f t="shared" si="3"/>
        <v>0</v>
      </c>
      <c r="J30" s="39"/>
      <c r="K30" s="39"/>
      <c r="L30" s="39"/>
      <c r="M30" s="39"/>
      <c r="N30" s="114"/>
    </row>
    <row r="31" spans="2:14">
      <c r="B31" s="114"/>
      <c r="C31" s="123" t="s">
        <v>557</v>
      </c>
      <c r="D31" s="123" t="s">
        <v>526</v>
      </c>
      <c r="E31" s="122"/>
      <c r="F31" s="122"/>
      <c r="G31" s="154"/>
      <c r="H31" s="39"/>
      <c r="I31" s="71">
        <f t="shared" si="3"/>
        <v>0</v>
      </c>
      <c r="J31" s="39"/>
      <c r="K31" s="39"/>
      <c r="L31" s="39"/>
      <c r="M31" s="39"/>
      <c r="N31" s="114"/>
    </row>
    <row r="32" spans="2:14">
      <c r="B32" s="114"/>
      <c r="C32" s="123" t="s">
        <v>558</v>
      </c>
      <c r="D32" s="123" t="s">
        <v>528</v>
      </c>
      <c r="E32" s="122"/>
      <c r="F32" s="122"/>
      <c r="G32" s="154"/>
      <c r="H32" s="39"/>
      <c r="I32" s="71">
        <f t="shared" si="3"/>
        <v>0</v>
      </c>
      <c r="J32" s="39"/>
      <c r="K32" s="39"/>
      <c r="L32" s="39"/>
      <c r="M32" s="39"/>
      <c r="N32" s="114"/>
    </row>
    <row r="33" spans="2:13">
      <c r="B33" s="114"/>
      <c r="C33" s="123" t="s">
        <v>559</v>
      </c>
      <c r="D33" s="123" t="s">
        <v>530</v>
      </c>
      <c r="E33" s="122"/>
      <c r="F33" s="122"/>
      <c r="G33" s="154"/>
      <c r="H33" s="39"/>
      <c r="I33" s="71">
        <f t="shared" si="3"/>
        <v>0</v>
      </c>
      <c r="J33" s="39"/>
      <c r="K33" s="39"/>
      <c r="L33" s="39"/>
      <c r="M33" s="39"/>
    </row>
    <row r="34" spans="2:13" ht="27">
      <c r="B34" s="114"/>
      <c r="C34" s="123" t="s">
        <v>560</v>
      </c>
      <c r="D34" s="123" t="s">
        <v>561</v>
      </c>
      <c r="E34" s="122"/>
      <c r="F34" s="122"/>
      <c r="G34" s="154"/>
      <c r="H34" s="39"/>
      <c r="I34" s="71">
        <f t="shared" si="3"/>
        <v>0</v>
      </c>
      <c r="J34" s="39"/>
      <c r="K34" s="39"/>
      <c r="L34" s="39"/>
      <c r="M34" s="39"/>
    </row>
    <row r="35" spans="2:13">
      <c r="B35" s="114"/>
      <c r="C35" s="123" t="s">
        <v>562</v>
      </c>
      <c r="D35" s="123" t="s">
        <v>563</v>
      </c>
      <c r="E35" s="122"/>
      <c r="F35" s="122"/>
      <c r="G35" s="154"/>
      <c r="H35" s="39"/>
      <c r="I35" s="71">
        <f t="shared" si="3"/>
        <v>0</v>
      </c>
      <c r="J35" s="39"/>
      <c r="K35" s="39"/>
      <c r="L35" s="39"/>
      <c r="M35" s="39"/>
    </row>
    <row r="36" spans="2:13" ht="27">
      <c r="B36" s="114"/>
      <c r="C36" s="123" t="s">
        <v>564</v>
      </c>
      <c r="D36" s="123" t="s">
        <v>536</v>
      </c>
      <c r="E36" s="122"/>
      <c r="F36" s="122"/>
      <c r="G36" s="154"/>
      <c r="H36" s="39"/>
      <c r="I36" s="71">
        <f t="shared" si="3"/>
        <v>0</v>
      </c>
      <c r="J36" s="39"/>
      <c r="K36" s="39"/>
      <c r="L36" s="39"/>
      <c r="M36" s="39"/>
    </row>
    <row r="37" spans="2:13" ht="27">
      <c r="B37" s="114"/>
      <c r="C37" s="123" t="s">
        <v>565</v>
      </c>
      <c r="D37" s="123" t="s">
        <v>538</v>
      </c>
      <c r="E37" s="122"/>
      <c r="F37" s="122"/>
      <c r="G37" s="154"/>
      <c r="H37" s="39"/>
      <c r="I37" s="71">
        <f t="shared" si="3"/>
        <v>0</v>
      </c>
      <c r="J37" s="39"/>
      <c r="K37" s="39"/>
      <c r="L37" s="39"/>
      <c r="M37" s="39"/>
    </row>
    <row r="38" spans="2:13">
      <c r="B38" s="114"/>
      <c r="C38" s="62" t="s">
        <v>541</v>
      </c>
      <c r="D38" s="123"/>
      <c r="E38" s="122"/>
      <c r="F38" s="122"/>
      <c r="G38" s="155"/>
      <c r="H38" s="71">
        <f t="shared" ref="H38:L38" si="4">SUM(H24:H37)</f>
        <v>0</v>
      </c>
      <c r="I38" s="71">
        <f t="shared" si="3"/>
        <v>0</v>
      </c>
      <c r="J38" s="71">
        <f t="shared" si="4"/>
        <v>0</v>
      </c>
      <c r="K38" s="71">
        <f t="shared" si="4"/>
        <v>0</v>
      </c>
      <c r="L38" s="71">
        <f t="shared" si="4"/>
        <v>0</v>
      </c>
      <c r="M38" s="71">
        <f>SUM(M24:M37)</f>
        <v>0</v>
      </c>
    </row>
    <row r="39" spans="2:13">
      <c r="B39" s="114"/>
      <c r="C39" s="114"/>
      <c r="D39" s="114"/>
      <c r="E39" s="74"/>
      <c r="F39" s="74"/>
      <c r="G39" s="74"/>
      <c r="H39" s="114"/>
      <c r="I39" s="114"/>
      <c r="J39" s="114"/>
      <c r="K39" s="114"/>
      <c r="L39" s="114"/>
      <c r="M39" s="114"/>
    </row>
    <row r="40" spans="2:13" ht="15" customHeight="1">
      <c r="B40" s="114"/>
      <c r="C40" s="114"/>
      <c r="D40" s="114"/>
      <c r="E40" s="122"/>
      <c r="F40" s="122"/>
      <c r="G40" s="168" t="s">
        <v>572</v>
      </c>
      <c r="H40" s="168"/>
      <c r="I40" s="168"/>
      <c r="J40" s="168"/>
      <c r="K40" s="168"/>
      <c r="L40" s="168"/>
      <c r="M40" s="168"/>
    </row>
    <row r="41" spans="2:13" ht="33.5">
      <c r="B41" s="114"/>
      <c r="C41" s="114"/>
      <c r="D41" s="114"/>
      <c r="E41" s="122"/>
      <c r="F41" s="122"/>
      <c r="G41" s="144" t="s">
        <v>116</v>
      </c>
      <c r="H41" s="144" t="s">
        <v>117</v>
      </c>
      <c r="I41" s="147" t="s">
        <v>118</v>
      </c>
      <c r="J41" s="145">
        <v>2025</v>
      </c>
      <c r="K41" s="146">
        <v>2026</v>
      </c>
      <c r="L41" s="146">
        <v>2027</v>
      </c>
      <c r="M41" s="145">
        <v>2028</v>
      </c>
    </row>
    <row r="42" spans="2:13">
      <c r="B42" s="67" t="s">
        <v>510</v>
      </c>
      <c r="C42" s="114"/>
      <c r="D42" s="123"/>
      <c r="E42" s="122"/>
      <c r="F42" s="122"/>
      <c r="G42" s="122"/>
      <c r="H42" s="114"/>
      <c r="I42" s="114"/>
      <c r="J42" s="114"/>
      <c r="K42" s="114"/>
      <c r="L42" s="114"/>
      <c r="M42" s="114"/>
    </row>
    <row r="43" spans="2:13" ht="27">
      <c r="B43" s="114"/>
      <c r="C43" s="123" t="s">
        <v>545</v>
      </c>
      <c r="D43" s="123" t="s">
        <v>546</v>
      </c>
      <c r="E43" s="122"/>
      <c r="F43" s="122"/>
      <c r="G43" s="43"/>
      <c r="H43" s="153"/>
      <c r="I43" s="71">
        <f>SUM(G43:H43)</f>
        <v>0</v>
      </c>
      <c r="J43" s="153"/>
      <c r="K43" s="153"/>
      <c r="L43" s="153"/>
      <c r="M43" s="153"/>
    </row>
    <row r="44" spans="2:13" ht="54">
      <c r="B44" s="114"/>
      <c r="C44" s="123" t="s">
        <v>547</v>
      </c>
      <c r="D44" s="123" t="s">
        <v>548</v>
      </c>
      <c r="E44" s="122"/>
      <c r="F44" s="122"/>
      <c r="G44" s="39"/>
      <c r="H44" s="154"/>
      <c r="I44" s="71">
        <f t="shared" ref="I44:I56" si="5">SUM(G44:H44)</f>
        <v>0</v>
      </c>
      <c r="J44" s="154"/>
      <c r="K44" s="154"/>
      <c r="L44" s="154"/>
      <c r="M44" s="154"/>
    </row>
    <row r="45" spans="2:13" ht="40.5">
      <c r="B45" s="114"/>
      <c r="C45" s="123" t="s">
        <v>549</v>
      </c>
      <c r="D45" s="58" t="s">
        <v>550</v>
      </c>
      <c r="E45" s="122"/>
      <c r="F45" s="122"/>
      <c r="G45" s="39"/>
      <c r="H45" s="154"/>
      <c r="I45" s="71">
        <f t="shared" si="5"/>
        <v>0</v>
      </c>
      <c r="J45" s="154"/>
      <c r="K45" s="154"/>
      <c r="L45" s="154"/>
      <c r="M45" s="154"/>
    </row>
    <row r="46" spans="2:13">
      <c r="B46" s="114"/>
      <c r="C46" s="123" t="s">
        <v>551</v>
      </c>
      <c r="D46" s="123" t="s">
        <v>516</v>
      </c>
      <c r="E46" s="122"/>
      <c r="F46" s="122"/>
      <c r="G46" s="39"/>
      <c r="H46" s="154"/>
      <c r="I46" s="71">
        <f t="shared" si="5"/>
        <v>0</v>
      </c>
      <c r="J46" s="154"/>
      <c r="K46" s="154"/>
      <c r="L46" s="154"/>
      <c r="M46" s="154"/>
    </row>
    <row r="47" spans="2:13" ht="27">
      <c r="B47" s="114"/>
      <c r="C47" s="123" t="s">
        <v>552</v>
      </c>
      <c r="D47" s="123" t="s">
        <v>553</v>
      </c>
      <c r="E47" s="122"/>
      <c r="F47" s="122"/>
      <c r="G47" s="39"/>
      <c r="H47" s="154"/>
      <c r="I47" s="71">
        <f t="shared" si="5"/>
        <v>0</v>
      </c>
      <c r="J47" s="154"/>
      <c r="K47" s="154"/>
      <c r="L47" s="154"/>
      <c r="M47" s="154"/>
    </row>
    <row r="48" spans="2:13" ht="27">
      <c r="B48" s="114"/>
      <c r="C48" s="123" t="s">
        <v>554</v>
      </c>
      <c r="D48" s="123" t="s">
        <v>555</v>
      </c>
      <c r="E48" s="122"/>
      <c r="F48" s="122"/>
      <c r="G48" s="39"/>
      <c r="H48" s="154"/>
      <c r="I48" s="71">
        <f t="shared" si="5"/>
        <v>0</v>
      </c>
      <c r="J48" s="154"/>
      <c r="K48" s="154"/>
      <c r="L48" s="154"/>
      <c r="M48" s="154"/>
    </row>
    <row r="49" spans="2:13">
      <c r="B49" s="114"/>
      <c r="C49" s="123" t="s">
        <v>556</v>
      </c>
      <c r="D49" s="123" t="s">
        <v>524</v>
      </c>
      <c r="E49" s="122"/>
      <c r="F49" s="122"/>
      <c r="G49" s="39"/>
      <c r="H49" s="154"/>
      <c r="I49" s="71">
        <f t="shared" si="5"/>
        <v>0</v>
      </c>
      <c r="J49" s="154"/>
      <c r="K49" s="154"/>
      <c r="L49" s="154"/>
      <c r="M49" s="154"/>
    </row>
    <row r="50" spans="2:13">
      <c r="B50" s="114"/>
      <c r="C50" s="123" t="s">
        <v>557</v>
      </c>
      <c r="D50" s="123" t="s">
        <v>526</v>
      </c>
      <c r="E50" s="122"/>
      <c r="F50" s="122"/>
      <c r="G50" s="39"/>
      <c r="H50" s="154"/>
      <c r="I50" s="71">
        <f t="shared" si="5"/>
        <v>0</v>
      </c>
      <c r="J50" s="154"/>
      <c r="K50" s="154"/>
      <c r="L50" s="154"/>
      <c r="M50" s="154"/>
    </row>
    <row r="51" spans="2:13">
      <c r="B51" s="114"/>
      <c r="C51" s="123" t="s">
        <v>558</v>
      </c>
      <c r="D51" s="123" t="s">
        <v>528</v>
      </c>
      <c r="E51" s="122"/>
      <c r="F51" s="122"/>
      <c r="G51" s="39"/>
      <c r="H51" s="154"/>
      <c r="I51" s="71">
        <f t="shared" si="5"/>
        <v>0</v>
      </c>
      <c r="J51" s="154"/>
      <c r="K51" s="154"/>
      <c r="L51" s="154"/>
      <c r="M51" s="154"/>
    </row>
    <row r="52" spans="2:13">
      <c r="B52" s="114"/>
      <c r="C52" s="123" t="s">
        <v>559</v>
      </c>
      <c r="D52" s="123" t="s">
        <v>530</v>
      </c>
      <c r="E52" s="122"/>
      <c r="F52" s="122"/>
      <c r="G52" s="39"/>
      <c r="H52" s="154"/>
      <c r="I52" s="71">
        <f t="shared" si="5"/>
        <v>0</v>
      </c>
      <c r="J52" s="154"/>
      <c r="K52" s="154"/>
      <c r="L52" s="154"/>
      <c r="M52" s="154"/>
    </row>
    <row r="53" spans="2:13" ht="27">
      <c r="B53" s="114"/>
      <c r="C53" s="123" t="s">
        <v>560</v>
      </c>
      <c r="D53" s="123" t="s">
        <v>561</v>
      </c>
      <c r="E53" s="122"/>
      <c r="F53" s="122"/>
      <c r="G53" s="39"/>
      <c r="H53" s="154"/>
      <c r="I53" s="71">
        <f t="shared" si="5"/>
        <v>0</v>
      </c>
      <c r="J53" s="154"/>
      <c r="K53" s="154"/>
      <c r="L53" s="154"/>
      <c r="M53" s="154"/>
    </row>
    <row r="54" spans="2:13">
      <c r="B54" s="114"/>
      <c r="C54" s="123" t="s">
        <v>562</v>
      </c>
      <c r="D54" s="123" t="s">
        <v>563</v>
      </c>
      <c r="E54" s="122"/>
      <c r="F54" s="122"/>
      <c r="G54" s="39"/>
      <c r="H54" s="154"/>
      <c r="I54" s="71">
        <f t="shared" si="5"/>
        <v>0</v>
      </c>
      <c r="J54" s="154"/>
      <c r="K54" s="154"/>
      <c r="L54" s="154"/>
      <c r="M54" s="154"/>
    </row>
    <row r="55" spans="2:13" ht="27">
      <c r="B55" s="114"/>
      <c r="C55" s="123" t="s">
        <v>564</v>
      </c>
      <c r="D55" s="123" t="s">
        <v>536</v>
      </c>
      <c r="E55" s="122"/>
      <c r="F55" s="122"/>
      <c r="G55" s="39"/>
      <c r="H55" s="154"/>
      <c r="I55" s="71">
        <f t="shared" si="5"/>
        <v>0</v>
      </c>
      <c r="J55" s="154"/>
      <c r="K55" s="154"/>
      <c r="L55" s="154"/>
      <c r="M55" s="154"/>
    </row>
    <row r="56" spans="2:13" ht="27">
      <c r="B56" s="114"/>
      <c r="C56" s="123" t="s">
        <v>565</v>
      </c>
      <c r="D56" s="123" t="s">
        <v>538</v>
      </c>
      <c r="E56" s="122"/>
      <c r="F56" s="122"/>
      <c r="G56" s="39"/>
      <c r="H56" s="154"/>
      <c r="I56" s="71">
        <f t="shared" si="5"/>
        <v>0</v>
      </c>
      <c r="J56" s="154"/>
      <c r="K56" s="154"/>
      <c r="L56" s="154"/>
      <c r="M56" s="154"/>
    </row>
    <row r="57" spans="2:13">
      <c r="B57" s="114"/>
      <c r="C57" s="62" t="s">
        <v>541</v>
      </c>
      <c r="D57" s="123"/>
      <c r="E57" s="122"/>
      <c r="F57" s="122"/>
      <c r="G57" s="71">
        <f t="shared" ref="G57" si="6">SUM(G43:G56)</f>
        <v>0</v>
      </c>
      <c r="H57" s="155"/>
      <c r="I57" s="71">
        <f t="shared" ref="I57" si="7">SUM(I43:I56)</f>
        <v>0</v>
      </c>
      <c r="J57" s="155"/>
      <c r="K57" s="155"/>
      <c r="L57" s="155"/>
      <c r="M57" s="155"/>
    </row>
  </sheetData>
  <mergeCells count="3">
    <mergeCell ref="H2:M2"/>
    <mergeCell ref="G40:M40"/>
    <mergeCell ref="G21:M21"/>
  </mergeCells>
  <dataValidations count="1">
    <dataValidation showInputMessage="1" showErrorMessage="1" sqref="M7:M18 M43:M56 E43:F45 C43:D44 C5:D6 E5:F7 I5:I18 G5:H6 J5:M6 G43:H44 J43:L44 I43:I56 M24:M37 E24:F26 C24:D25 G24:H25 J24:L25 I24:I38" xr:uid="{00000000-0002-0000-09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5"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38"/>
  <sheetViews>
    <sheetView topLeftCell="A21" workbookViewId="0">
      <selection activeCell="G22" sqref="G22"/>
    </sheetView>
  </sheetViews>
  <sheetFormatPr defaultColWidth="9" defaultRowHeight="13.5"/>
  <cols>
    <col min="1" max="2" width="9" style="34"/>
    <col min="3" max="3" width="17.54296875" style="34" customWidth="1"/>
    <col min="4" max="4" width="42" style="34" customWidth="1"/>
    <col min="5" max="6" width="2.453125" style="45" customWidth="1"/>
    <col min="7" max="7" width="13.453125" style="45" customWidth="1"/>
    <col min="8" max="13" width="13.453125" style="34" customWidth="1"/>
    <col min="14" max="16384" width="9" style="34"/>
  </cols>
  <sheetData>
    <row r="1" spans="1:13">
      <c r="A1" s="63" t="str">
        <f ca="1">MID(CELL("filename",A1),FIND("]",CELL("filename",A1))+1,256)</f>
        <v>EGS11C exemptions</v>
      </c>
      <c r="B1" s="63"/>
      <c r="C1" s="133"/>
      <c r="D1" s="133"/>
      <c r="E1" s="115"/>
      <c r="F1" s="115"/>
      <c r="G1" s="115"/>
      <c r="H1" s="133"/>
      <c r="I1" s="133"/>
      <c r="J1" s="133"/>
      <c r="K1" s="133"/>
      <c r="L1" s="133"/>
      <c r="M1" s="133"/>
    </row>
    <row r="2" spans="1:13">
      <c r="A2" s="65">
        <f>'Cover Sheet'!$D$13</f>
        <v>0</v>
      </c>
      <c r="B2" s="65"/>
      <c r="C2" s="133"/>
      <c r="D2" s="133"/>
      <c r="E2" s="60"/>
      <c r="F2" s="60"/>
      <c r="G2" s="60"/>
      <c r="H2" s="168" t="s">
        <v>573</v>
      </c>
      <c r="I2" s="168"/>
      <c r="J2" s="168"/>
      <c r="K2" s="168"/>
      <c r="L2" s="168"/>
      <c r="M2" s="168"/>
    </row>
    <row r="3" spans="1:13" ht="33.5">
      <c r="A3" s="70">
        <f>'Cover Sheet'!$D$15</f>
        <v>2025</v>
      </c>
      <c r="B3" s="70"/>
      <c r="C3" s="133"/>
      <c r="D3" s="133"/>
      <c r="E3" s="59"/>
      <c r="F3" s="59"/>
      <c r="G3" s="144" t="s">
        <v>116</v>
      </c>
      <c r="H3" s="144" t="s">
        <v>117</v>
      </c>
      <c r="I3" s="147" t="s">
        <v>118</v>
      </c>
      <c r="J3" s="145">
        <v>2025</v>
      </c>
      <c r="K3" s="146">
        <v>2026</v>
      </c>
      <c r="L3" s="146">
        <v>2027</v>
      </c>
      <c r="M3" s="145">
        <v>2028</v>
      </c>
    </row>
    <row r="4" spans="1:13">
      <c r="A4" s="114"/>
      <c r="B4" s="67" t="s">
        <v>510</v>
      </c>
      <c r="C4" s="114"/>
      <c r="D4" s="123"/>
      <c r="E4" s="114"/>
      <c r="F4" s="114"/>
      <c r="G4" s="114"/>
      <c r="H4" s="114"/>
      <c r="I4" s="114"/>
      <c r="J4" s="114"/>
      <c r="K4" s="114"/>
      <c r="L4" s="114"/>
      <c r="M4" s="114"/>
    </row>
    <row r="5" spans="1:13" ht="27">
      <c r="A5" s="114"/>
      <c r="B5" s="114"/>
      <c r="C5" s="123" t="s">
        <v>545</v>
      </c>
      <c r="D5" s="123" t="s">
        <v>546</v>
      </c>
      <c r="E5" s="118"/>
      <c r="F5" s="118"/>
      <c r="G5" s="43"/>
      <c r="H5" s="156"/>
      <c r="I5" s="71">
        <f>G5</f>
        <v>0</v>
      </c>
      <c r="J5" s="156"/>
      <c r="K5" s="156"/>
      <c r="L5" s="156"/>
      <c r="M5" s="156"/>
    </row>
    <row r="6" spans="1:13" ht="54">
      <c r="A6" s="114"/>
      <c r="B6" s="114"/>
      <c r="C6" s="123" t="s">
        <v>547</v>
      </c>
      <c r="D6" s="123" t="s">
        <v>548</v>
      </c>
      <c r="E6" s="114"/>
      <c r="F6" s="114"/>
      <c r="G6" s="43"/>
      <c r="H6" s="156"/>
      <c r="I6" s="71">
        <f t="shared" ref="I6:I19" si="0">G6</f>
        <v>0</v>
      </c>
      <c r="J6" s="156"/>
      <c r="K6" s="156"/>
      <c r="L6" s="156"/>
      <c r="M6" s="156"/>
    </row>
    <row r="7" spans="1:13" ht="40.5">
      <c r="A7" s="114"/>
      <c r="B7" s="114"/>
      <c r="C7" s="123" t="s">
        <v>549</v>
      </c>
      <c r="D7" s="58" t="s">
        <v>550</v>
      </c>
      <c r="E7" s="118"/>
      <c r="F7" s="118"/>
      <c r="G7" s="43"/>
      <c r="H7" s="156"/>
      <c r="I7" s="71">
        <f t="shared" si="0"/>
        <v>0</v>
      </c>
      <c r="J7" s="156"/>
      <c r="K7" s="156"/>
      <c r="L7" s="156"/>
      <c r="M7" s="156"/>
    </row>
    <row r="8" spans="1:13" ht="14.5">
      <c r="A8" s="114"/>
      <c r="B8" s="114"/>
      <c r="C8" s="123" t="s">
        <v>551</v>
      </c>
      <c r="D8" s="123" t="s">
        <v>516</v>
      </c>
      <c r="E8" s="118"/>
      <c r="F8" s="118"/>
      <c r="G8" s="43"/>
      <c r="H8" s="156"/>
      <c r="I8" s="71">
        <f t="shared" si="0"/>
        <v>0</v>
      </c>
      <c r="J8" s="156"/>
      <c r="K8" s="156"/>
      <c r="L8" s="156"/>
      <c r="M8" s="156"/>
    </row>
    <row r="9" spans="1:13" ht="27">
      <c r="A9" s="114"/>
      <c r="B9" s="114"/>
      <c r="C9" s="123" t="s">
        <v>552</v>
      </c>
      <c r="D9" s="123" t="s">
        <v>553</v>
      </c>
      <c r="E9" s="118"/>
      <c r="F9" s="118"/>
      <c r="G9" s="43"/>
      <c r="H9" s="156"/>
      <c r="I9" s="71">
        <f t="shared" si="0"/>
        <v>0</v>
      </c>
      <c r="J9" s="156"/>
      <c r="K9" s="156"/>
      <c r="L9" s="156"/>
      <c r="M9" s="156"/>
    </row>
    <row r="10" spans="1:13" ht="27">
      <c r="A10" s="114"/>
      <c r="B10" s="114"/>
      <c r="C10" s="123" t="s">
        <v>554</v>
      </c>
      <c r="D10" s="123" t="s">
        <v>555</v>
      </c>
      <c r="E10" s="118"/>
      <c r="F10" s="118"/>
      <c r="G10" s="43"/>
      <c r="H10" s="156"/>
      <c r="I10" s="71">
        <f t="shared" si="0"/>
        <v>0</v>
      </c>
      <c r="J10" s="156"/>
      <c r="K10" s="156"/>
      <c r="L10" s="156"/>
      <c r="M10" s="156"/>
    </row>
    <row r="11" spans="1:13" ht="14.5">
      <c r="A11" s="114"/>
      <c r="B11" s="114"/>
      <c r="C11" s="123" t="s">
        <v>556</v>
      </c>
      <c r="D11" s="123" t="s">
        <v>524</v>
      </c>
      <c r="E11" s="118"/>
      <c r="F11" s="118"/>
      <c r="G11" s="43"/>
      <c r="H11" s="156"/>
      <c r="I11" s="71">
        <f t="shared" si="0"/>
        <v>0</v>
      </c>
      <c r="J11" s="156"/>
      <c r="K11" s="156"/>
      <c r="L11" s="156"/>
      <c r="M11" s="156"/>
    </row>
    <row r="12" spans="1:13" ht="14.5">
      <c r="A12" s="114"/>
      <c r="B12" s="114"/>
      <c r="C12" s="123" t="s">
        <v>557</v>
      </c>
      <c r="D12" s="123" t="s">
        <v>526</v>
      </c>
      <c r="E12" s="118"/>
      <c r="F12" s="118"/>
      <c r="G12" s="43"/>
      <c r="H12" s="156"/>
      <c r="I12" s="71">
        <f t="shared" si="0"/>
        <v>0</v>
      </c>
      <c r="J12" s="156"/>
      <c r="K12" s="156"/>
      <c r="L12" s="156"/>
      <c r="M12" s="156"/>
    </row>
    <row r="13" spans="1:13" ht="14.5">
      <c r="A13" s="114"/>
      <c r="B13" s="114"/>
      <c r="C13" s="123" t="s">
        <v>558</v>
      </c>
      <c r="D13" s="123" t="s">
        <v>528</v>
      </c>
      <c r="E13" s="118"/>
      <c r="F13" s="118"/>
      <c r="G13" s="43"/>
      <c r="H13" s="156"/>
      <c r="I13" s="71">
        <f t="shared" si="0"/>
        <v>0</v>
      </c>
      <c r="J13" s="156"/>
      <c r="K13" s="156"/>
      <c r="L13" s="156"/>
      <c r="M13" s="156"/>
    </row>
    <row r="14" spans="1:13" ht="14.5">
      <c r="A14" s="114"/>
      <c r="B14" s="114"/>
      <c r="C14" s="123" t="s">
        <v>559</v>
      </c>
      <c r="D14" s="123" t="s">
        <v>530</v>
      </c>
      <c r="E14" s="118"/>
      <c r="F14" s="118"/>
      <c r="G14" s="43"/>
      <c r="H14" s="156"/>
      <c r="I14" s="71">
        <f t="shared" si="0"/>
        <v>0</v>
      </c>
      <c r="J14" s="156"/>
      <c r="K14" s="156"/>
      <c r="L14" s="156"/>
      <c r="M14" s="156"/>
    </row>
    <row r="15" spans="1:13" ht="27">
      <c r="A15" s="114"/>
      <c r="B15" s="114"/>
      <c r="C15" s="123" t="s">
        <v>560</v>
      </c>
      <c r="D15" s="123" t="s">
        <v>561</v>
      </c>
      <c r="E15" s="118"/>
      <c r="F15" s="118"/>
      <c r="G15" s="43"/>
      <c r="H15" s="156"/>
      <c r="I15" s="71">
        <f t="shared" si="0"/>
        <v>0</v>
      </c>
      <c r="J15" s="156"/>
      <c r="K15" s="156"/>
      <c r="L15" s="156"/>
      <c r="M15" s="156"/>
    </row>
    <row r="16" spans="1:13" ht="14.5">
      <c r="A16" s="114"/>
      <c r="B16" s="114"/>
      <c r="C16" s="123" t="s">
        <v>562</v>
      </c>
      <c r="D16" s="123" t="s">
        <v>563</v>
      </c>
      <c r="E16" s="118"/>
      <c r="F16" s="118"/>
      <c r="G16" s="43"/>
      <c r="H16" s="156"/>
      <c r="I16" s="71">
        <f t="shared" si="0"/>
        <v>0</v>
      </c>
      <c r="J16" s="156"/>
      <c r="K16" s="156"/>
      <c r="L16" s="156"/>
      <c r="M16" s="156"/>
    </row>
    <row r="17" spans="2:13" ht="27">
      <c r="B17" s="114"/>
      <c r="C17" s="123" t="s">
        <v>564</v>
      </c>
      <c r="D17" s="123" t="s">
        <v>536</v>
      </c>
      <c r="E17" s="118"/>
      <c r="F17" s="118"/>
      <c r="G17" s="43"/>
      <c r="H17" s="156"/>
      <c r="I17" s="71">
        <f t="shared" si="0"/>
        <v>0</v>
      </c>
      <c r="J17" s="156"/>
      <c r="K17" s="156"/>
      <c r="L17" s="156"/>
      <c r="M17" s="156"/>
    </row>
    <row r="18" spans="2:13" ht="27">
      <c r="B18" s="114"/>
      <c r="C18" s="123" t="s">
        <v>565</v>
      </c>
      <c r="D18" s="123" t="s">
        <v>538</v>
      </c>
      <c r="E18" s="118"/>
      <c r="F18" s="118"/>
      <c r="G18" s="43"/>
      <c r="H18" s="156"/>
      <c r="I18" s="71">
        <f t="shared" si="0"/>
        <v>0</v>
      </c>
      <c r="J18" s="156"/>
      <c r="K18" s="156"/>
      <c r="L18" s="156"/>
      <c r="M18" s="156"/>
    </row>
    <row r="19" spans="2:13" ht="14.5">
      <c r="B19" s="114"/>
      <c r="C19" s="62" t="s">
        <v>541</v>
      </c>
      <c r="D19" s="123"/>
      <c r="E19" s="118"/>
      <c r="F19" s="118"/>
      <c r="G19" s="71">
        <f t="shared" ref="G19" si="1">SUM(G5:G18)</f>
        <v>0</v>
      </c>
      <c r="H19" s="157"/>
      <c r="I19" s="71">
        <f t="shared" si="0"/>
        <v>0</v>
      </c>
      <c r="J19" s="157"/>
      <c r="K19" s="157"/>
      <c r="L19" s="157"/>
      <c r="M19" s="157"/>
    </row>
    <row r="20" spans="2:13">
      <c r="B20" s="114"/>
      <c r="C20" s="114"/>
      <c r="D20" s="114"/>
      <c r="E20" s="74"/>
      <c r="F20" s="74"/>
      <c r="G20" s="74"/>
      <c r="H20" s="114"/>
      <c r="I20" s="114"/>
      <c r="J20" s="114"/>
      <c r="K20" s="114"/>
      <c r="L20" s="114"/>
      <c r="M20" s="114"/>
    </row>
    <row r="21" spans="2:13" ht="15" customHeight="1">
      <c r="B21" s="114"/>
      <c r="C21" s="114"/>
      <c r="D21" s="114"/>
      <c r="E21" s="122"/>
      <c r="F21" s="122"/>
      <c r="G21" s="168" t="s">
        <v>574</v>
      </c>
      <c r="H21" s="168"/>
      <c r="I21" s="168"/>
      <c r="J21" s="168"/>
      <c r="K21" s="168"/>
      <c r="L21" s="168"/>
      <c r="M21" s="168"/>
    </row>
    <row r="22" spans="2:13" ht="33.5">
      <c r="B22" s="114"/>
      <c r="C22" s="114"/>
      <c r="D22" s="114"/>
      <c r="E22" s="122"/>
      <c r="F22" s="122"/>
      <c r="G22" s="144" t="s">
        <v>116</v>
      </c>
      <c r="H22" s="144" t="s">
        <v>117</v>
      </c>
      <c r="I22" s="147" t="s">
        <v>118</v>
      </c>
      <c r="J22" s="145">
        <v>2025</v>
      </c>
      <c r="K22" s="146">
        <v>2026</v>
      </c>
      <c r="L22" s="146">
        <v>2027</v>
      </c>
      <c r="M22" s="145">
        <v>2028</v>
      </c>
    </row>
    <row r="23" spans="2:13">
      <c r="B23" s="67" t="s">
        <v>510</v>
      </c>
      <c r="C23" s="114"/>
      <c r="D23" s="123"/>
      <c r="E23" s="122"/>
      <c r="F23" s="122"/>
      <c r="G23" s="122"/>
      <c r="H23" s="114"/>
      <c r="I23" s="114"/>
      <c r="J23" s="114"/>
      <c r="K23" s="114"/>
      <c r="L23" s="114"/>
      <c r="M23" s="114"/>
    </row>
    <row r="24" spans="2:13" ht="27">
      <c r="B24" s="114"/>
      <c r="C24" s="123" t="s">
        <v>545</v>
      </c>
      <c r="D24" s="123" t="s">
        <v>546</v>
      </c>
      <c r="E24" s="122"/>
      <c r="F24" s="122"/>
      <c r="G24" s="43"/>
      <c r="H24" s="156"/>
      <c r="I24" s="71">
        <f>SUM(G24)</f>
        <v>0</v>
      </c>
      <c r="J24" s="156"/>
      <c r="K24" s="156"/>
      <c r="L24" s="156"/>
      <c r="M24" s="156"/>
    </row>
    <row r="25" spans="2:13" ht="54">
      <c r="B25" s="114"/>
      <c r="C25" s="123" t="s">
        <v>547</v>
      </c>
      <c r="D25" s="123" t="s">
        <v>548</v>
      </c>
      <c r="E25" s="122"/>
      <c r="F25" s="122"/>
      <c r="G25" s="43"/>
      <c r="H25" s="156"/>
      <c r="I25" s="71">
        <f t="shared" ref="I25:I38" si="2">SUM(G25)</f>
        <v>0</v>
      </c>
      <c r="J25" s="156"/>
      <c r="K25" s="156"/>
      <c r="L25" s="156"/>
      <c r="M25" s="156"/>
    </row>
    <row r="26" spans="2:13" ht="40.5">
      <c r="B26" s="114"/>
      <c r="C26" s="123" t="s">
        <v>549</v>
      </c>
      <c r="D26" s="58" t="s">
        <v>550</v>
      </c>
      <c r="E26" s="122"/>
      <c r="F26" s="122"/>
      <c r="G26" s="43"/>
      <c r="H26" s="156"/>
      <c r="I26" s="71">
        <f t="shared" si="2"/>
        <v>0</v>
      </c>
      <c r="J26" s="156"/>
      <c r="K26" s="156"/>
      <c r="L26" s="156"/>
      <c r="M26" s="156"/>
    </row>
    <row r="27" spans="2:13" ht="14.5">
      <c r="B27" s="114"/>
      <c r="C27" s="123" t="s">
        <v>551</v>
      </c>
      <c r="D27" s="123" t="s">
        <v>516</v>
      </c>
      <c r="E27" s="122"/>
      <c r="F27" s="122"/>
      <c r="G27" s="43"/>
      <c r="H27" s="156"/>
      <c r="I27" s="71">
        <f t="shared" si="2"/>
        <v>0</v>
      </c>
      <c r="J27" s="156"/>
      <c r="K27" s="156"/>
      <c r="L27" s="156"/>
      <c r="M27" s="156"/>
    </row>
    <row r="28" spans="2:13" ht="27">
      <c r="B28" s="114"/>
      <c r="C28" s="123" t="s">
        <v>552</v>
      </c>
      <c r="D28" s="123" t="s">
        <v>553</v>
      </c>
      <c r="E28" s="122"/>
      <c r="F28" s="122"/>
      <c r="G28" s="43"/>
      <c r="H28" s="156"/>
      <c r="I28" s="71">
        <f t="shared" si="2"/>
        <v>0</v>
      </c>
      <c r="J28" s="156"/>
      <c r="K28" s="156"/>
      <c r="L28" s="156"/>
      <c r="M28" s="156"/>
    </row>
    <row r="29" spans="2:13" ht="27">
      <c r="B29" s="114"/>
      <c r="C29" s="123" t="s">
        <v>554</v>
      </c>
      <c r="D29" s="123" t="s">
        <v>555</v>
      </c>
      <c r="E29" s="122"/>
      <c r="F29" s="122"/>
      <c r="G29" s="43"/>
      <c r="H29" s="156"/>
      <c r="I29" s="71">
        <f t="shared" si="2"/>
        <v>0</v>
      </c>
      <c r="J29" s="156"/>
      <c r="K29" s="156"/>
      <c r="L29" s="156"/>
      <c r="M29" s="156"/>
    </row>
    <row r="30" spans="2:13" ht="14.5">
      <c r="B30" s="114"/>
      <c r="C30" s="123" t="s">
        <v>556</v>
      </c>
      <c r="D30" s="123" t="s">
        <v>524</v>
      </c>
      <c r="E30" s="122"/>
      <c r="F30" s="122"/>
      <c r="G30" s="43"/>
      <c r="H30" s="156"/>
      <c r="I30" s="71">
        <f t="shared" si="2"/>
        <v>0</v>
      </c>
      <c r="J30" s="156"/>
      <c r="K30" s="156"/>
      <c r="L30" s="156"/>
      <c r="M30" s="156"/>
    </row>
    <row r="31" spans="2:13" ht="14.5">
      <c r="B31" s="114"/>
      <c r="C31" s="123" t="s">
        <v>557</v>
      </c>
      <c r="D31" s="123" t="s">
        <v>526</v>
      </c>
      <c r="E31" s="122"/>
      <c r="F31" s="122"/>
      <c r="G31" s="43"/>
      <c r="H31" s="156"/>
      <c r="I31" s="71">
        <f t="shared" si="2"/>
        <v>0</v>
      </c>
      <c r="J31" s="156"/>
      <c r="K31" s="156"/>
      <c r="L31" s="156"/>
      <c r="M31" s="156"/>
    </row>
    <row r="32" spans="2:13" ht="14.5">
      <c r="B32" s="114"/>
      <c r="C32" s="123" t="s">
        <v>558</v>
      </c>
      <c r="D32" s="123" t="s">
        <v>528</v>
      </c>
      <c r="E32" s="122"/>
      <c r="F32" s="122"/>
      <c r="G32" s="43"/>
      <c r="H32" s="156"/>
      <c r="I32" s="71">
        <f t="shared" si="2"/>
        <v>0</v>
      </c>
      <c r="J32" s="156"/>
      <c r="K32" s="156"/>
      <c r="L32" s="156"/>
      <c r="M32" s="156"/>
    </row>
    <row r="33" spans="3:13" ht="14.5">
      <c r="C33" s="123" t="s">
        <v>559</v>
      </c>
      <c r="D33" s="123" t="s">
        <v>530</v>
      </c>
      <c r="E33" s="122"/>
      <c r="F33" s="122"/>
      <c r="G33" s="43"/>
      <c r="H33" s="156"/>
      <c r="I33" s="71">
        <f t="shared" si="2"/>
        <v>0</v>
      </c>
      <c r="J33" s="156"/>
      <c r="K33" s="156"/>
      <c r="L33" s="156"/>
      <c r="M33" s="156"/>
    </row>
    <row r="34" spans="3:13" ht="27">
      <c r="C34" s="123" t="s">
        <v>560</v>
      </c>
      <c r="D34" s="123" t="s">
        <v>561</v>
      </c>
      <c r="E34" s="122"/>
      <c r="F34" s="122"/>
      <c r="G34" s="43"/>
      <c r="H34" s="156"/>
      <c r="I34" s="71">
        <f t="shared" si="2"/>
        <v>0</v>
      </c>
      <c r="J34" s="156"/>
      <c r="K34" s="156"/>
      <c r="L34" s="156"/>
      <c r="M34" s="156"/>
    </row>
    <row r="35" spans="3:13" ht="14.5">
      <c r="C35" s="123" t="s">
        <v>562</v>
      </c>
      <c r="D35" s="123" t="s">
        <v>563</v>
      </c>
      <c r="E35" s="122"/>
      <c r="F35" s="122"/>
      <c r="G35" s="43"/>
      <c r="H35" s="156"/>
      <c r="I35" s="71">
        <f t="shared" si="2"/>
        <v>0</v>
      </c>
      <c r="J35" s="156"/>
      <c r="K35" s="156"/>
      <c r="L35" s="156"/>
      <c r="M35" s="156"/>
    </row>
    <row r="36" spans="3:13" ht="27">
      <c r="C36" s="123" t="s">
        <v>564</v>
      </c>
      <c r="D36" s="123" t="s">
        <v>536</v>
      </c>
      <c r="E36" s="122"/>
      <c r="F36" s="122"/>
      <c r="G36" s="43"/>
      <c r="H36" s="156"/>
      <c r="I36" s="71">
        <f t="shared" si="2"/>
        <v>0</v>
      </c>
      <c r="J36" s="156"/>
      <c r="K36" s="156"/>
      <c r="L36" s="156"/>
      <c r="M36" s="156"/>
    </row>
    <row r="37" spans="3:13" ht="27">
      <c r="C37" s="123" t="s">
        <v>565</v>
      </c>
      <c r="D37" s="123" t="s">
        <v>538</v>
      </c>
      <c r="E37" s="122"/>
      <c r="F37" s="122"/>
      <c r="G37" s="43"/>
      <c r="H37" s="156"/>
      <c r="I37" s="71">
        <f t="shared" si="2"/>
        <v>0</v>
      </c>
      <c r="J37" s="156"/>
      <c r="K37" s="156"/>
      <c r="L37" s="156"/>
      <c r="M37" s="156"/>
    </row>
    <row r="38" spans="3:13" ht="14.5">
      <c r="C38" s="62" t="s">
        <v>541</v>
      </c>
      <c r="D38" s="123"/>
      <c r="E38" s="122"/>
      <c r="F38" s="122"/>
      <c r="G38" s="71">
        <f t="shared" ref="G38" si="3">SUM(G24:G37)</f>
        <v>0</v>
      </c>
      <c r="H38" s="157"/>
      <c r="I38" s="71">
        <f t="shared" si="2"/>
        <v>0</v>
      </c>
      <c r="J38" s="157"/>
      <c r="K38" s="157"/>
      <c r="L38" s="157"/>
      <c r="M38" s="157"/>
    </row>
  </sheetData>
  <mergeCells count="2">
    <mergeCell ref="H2:M2"/>
    <mergeCell ref="G21:M21"/>
  </mergeCells>
  <dataValidations count="1">
    <dataValidation showInputMessage="1" showErrorMessage="1" sqref="M7:M18 M24:M37 E24:F26 C24:D25 C5:D6 E5:F7 I5:I19 G5:H6 J5:M6 G24:H25 J24:L25 I24:I38" xr:uid="{00000000-0002-0000-0A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0"/>
  <sheetViews>
    <sheetView workbookViewId="0">
      <selection activeCell="G3" sqref="G3"/>
    </sheetView>
  </sheetViews>
  <sheetFormatPr defaultColWidth="9.453125" defaultRowHeight="13.5"/>
  <cols>
    <col min="1" max="2" width="9.453125" style="30"/>
    <col min="3" max="3" width="12.453125" style="30" bestFit="1" customWidth="1"/>
    <col min="4" max="4" width="42" style="30" customWidth="1"/>
    <col min="5" max="6" width="2.453125" style="45" customWidth="1"/>
    <col min="7" max="7" width="13.453125" style="45" customWidth="1"/>
    <col min="8" max="13" width="14.54296875" style="30" customWidth="1"/>
    <col min="14" max="14" width="20.453125" style="30" customWidth="1"/>
    <col min="15" max="16384" width="9.453125" style="30"/>
  </cols>
  <sheetData>
    <row r="1" spans="1:13">
      <c r="A1" s="63" t="str">
        <f ca="1">MID(CELL("filename",A1),FIND("]",CELL("filename",A1))+1,256)</f>
        <v>EGS2A exemptions</v>
      </c>
      <c r="B1" s="63"/>
      <c r="C1" s="137"/>
      <c r="D1" s="137"/>
      <c r="E1" s="115"/>
      <c r="F1" s="115"/>
      <c r="G1" s="115"/>
      <c r="H1" s="137"/>
      <c r="I1" s="137"/>
      <c r="J1" s="137"/>
      <c r="K1" s="137"/>
      <c r="L1" s="137"/>
      <c r="M1" s="137"/>
    </row>
    <row r="2" spans="1:13">
      <c r="A2" s="65">
        <f>'Cover Sheet'!$D$13</f>
        <v>0</v>
      </c>
      <c r="B2" s="65"/>
      <c r="C2" s="137"/>
      <c r="D2" s="137"/>
      <c r="E2" s="60"/>
      <c r="F2" s="60"/>
      <c r="G2" s="60"/>
      <c r="H2" s="167" t="s">
        <v>575</v>
      </c>
      <c r="I2" s="167"/>
      <c r="J2" s="167"/>
      <c r="K2" s="167"/>
      <c r="L2" s="167"/>
      <c r="M2" s="167"/>
    </row>
    <row r="3" spans="1:13" ht="33.5">
      <c r="A3" s="70">
        <f>'Cover Sheet'!$D$15</f>
        <v>2025</v>
      </c>
      <c r="B3" s="70"/>
      <c r="C3" s="137"/>
      <c r="D3" s="137"/>
      <c r="E3" s="59"/>
      <c r="F3" s="59"/>
      <c r="G3" s="144" t="s">
        <v>116</v>
      </c>
      <c r="H3" s="144" t="s">
        <v>117</v>
      </c>
      <c r="I3" s="147" t="s">
        <v>118</v>
      </c>
      <c r="J3" s="145">
        <v>2025</v>
      </c>
      <c r="K3" s="146">
        <v>2026</v>
      </c>
      <c r="L3" s="146">
        <v>2027</v>
      </c>
      <c r="M3" s="145">
        <v>2028</v>
      </c>
    </row>
    <row r="4" spans="1:13">
      <c r="A4" s="117"/>
      <c r="B4" s="67" t="s">
        <v>510</v>
      </c>
      <c r="C4" s="117"/>
      <c r="D4" s="123"/>
      <c r="E4" s="114"/>
      <c r="F4" s="114"/>
      <c r="G4" s="114"/>
      <c r="H4" s="117"/>
      <c r="I4" s="117"/>
      <c r="J4" s="117"/>
      <c r="K4" s="117"/>
      <c r="L4" s="117"/>
      <c r="M4" s="117"/>
    </row>
    <row r="5" spans="1:13" ht="27">
      <c r="A5" s="117"/>
      <c r="B5" s="117"/>
      <c r="C5" s="123" t="s">
        <v>576</v>
      </c>
      <c r="D5" s="123" t="s">
        <v>577</v>
      </c>
      <c r="E5" s="118"/>
      <c r="F5" s="118"/>
      <c r="G5" s="43"/>
      <c r="H5" s="43"/>
      <c r="I5" s="72">
        <f>SUM(G5:H5)</f>
        <v>0</v>
      </c>
      <c r="J5" s="43"/>
      <c r="K5" s="43"/>
      <c r="L5" s="43"/>
      <c r="M5" s="43"/>
    </row>
    <row r="6" spans="1:13" ht="27">
      <c r="A6" s="117"/>
      <c r="B6" s="117"/>
      <c r="C6" s="123" t="s">
        <v>578</v>
      </c>
      <c r="D6" s="123" t="s">
        <v>579</v>
      </c>
      <c r="E6" s="114"/>
      <c r="F6" s="114"/>
      <c r="G6" s="39"/>
      <c r="H6" s="39"/>
      <c r="I6" s="72">
        <f t="shared" ref="I6:I7" si="0">SUM(G6:H6)</f>
        <v>0</v>
      </c>
      <c r="J6" s="39"/>
      <c r="K6" s="39"/>
      <c r="L6" s="39"/>
      <c r="M6" s="39"/>
    </row>
    <row r="7" spans="1:13" ht="27">
      <c r="A7" s="117"/>
      <c r="B7" s="117"/>
      <c r="C7" s="123" t="s">
        <v>580</v>
      </c>
      <c r="D7" s="123" t="s">
        <v>581</v>
      </c>
      <c r="E7" s="118"/>
      <c r="F7" s="118"/>
      <c r="G7" s="39"/>
      <c r="H7" s="39"/>
      <c r="I7" s="72">
        <f t="shared" si="0"/>
        <v>0</v>
      </c>
      <c r="J7" s="39"/>
      <c r="K7" s="39"/>
      <c r="L7" s="39"/>
      <c r="M7" s="39"/>
    </row>
    <row r="8" spans="1:13">
      <c r="A8" s="117"/>
      <c r="B8" s="117"/>
      <c r="C8" s="62" t="s">
        <v>541</v>
      </c>
      <c r="D8" s="123"/>
      <c r="E8" s="118"/>
      <c r="F8" s="118"/>
      <c r="G8" s="72">
        <f t="shared" ref="G8:K8" si="1">SUM(G5:G7)</f>
        <v>0</v>
      </c>
      <c r="H8" s="72">
        <f t="shared" si="1"/>
        <v>0</v>
      </c>
      <c r="I8" s="72">
        <f t="shared" si="1"/>
        <v>0</v>
      </c>
      <c r="J8" s="72">
        <f t="shared" si="1"/>
        <v>0</v>
      </c>
      <c r="K8" s="72">
        <f t="shared" si="1"/>
        <v>0</v>
      </c>
      <c r="L8" s="72">
        <f>SUM(L5:L7)</f>
        <v>0</v>
      </c>
      <c r="M8" s="72">
        <f>SUM(M5:M7)</f>
        <v>0</v>
      </c>
    </row>
    <row r="9" spans="1:13">
      <c r="A9" s="117"/>
      <c r="B9" s="117"/>
      <c r="C9" s="117"/>
      <c r="D9" s="117"/>
      <c r="E9" s="118"/>
      <c r="F9" s="118"/>
      <c r="G9" s="118"/>
      <c r="H9" s="117"/>
      <c r="I9" s="117"/>
      <c r="J9" s="117"/>
      <c r="K9" s="117"/>
      <c r="L9" s="117"/>
      <c r="M9" s="117"/>
    </row>
    <row r="10" spans="1:13">
      <c r="A10" s="117"/>
      <c r="B10" s="117"/>
      <c r="C10" s="117"/>
      <c r="D10" s="117"/>
      <c r="E10" s="118"/>
      <c r="F10" s="118"/>
      <c r="G10" s="118"/>
      <c r="H10" s="117"/>
      <c r="I10" s="117"/>
      <c r="J10" s="117"/>
      <c r="K10" s="117"/>
      <c r="L10" s="117"/>
      <c r="M10" s="117"/>
    </row>
    <row r="11" spans="1:13">
      <c r="A11" s="117"/>
      <c r="B11" s="117"/>
      <c r="C11" s="117"/>
      <c r="D11" s="117"/>
      <c r="E11" s="118"/>
      <c r="F11" s="118"/>
      <c r="G11" s="118"/>
      <c r="H11" s="117"/>
      <c r="I11" s="117"/>
      <c r="J11" s="117"/>
      <c r="K11" s="117"/>
      <c r="L11" s="117"/>
      <c r="M11" s="117"/>
    </row>
    <row r="12" spans="1:13">
      <c r="A12" s="117"/>
      <c r="B12" s="117"/>
      <c r="C12" s="117"/>
      <c r="D12" s="117"/>
      <c r="E12" s="118"/>
      <c r="F12" s="118"/>
      <c r="G12" s="118"/>
      <c r="H12" s="117"/>
      <c r="I12" s="117"/>
      <c r="J12" s="117"/>
      <c r="K12" s="117"/>
      <c r="L12" s="117"/>
      <c r="M12" s="117"/>
    </row>
    <row r="13" spans="1:13">
      <c r="A13" s="117"/>
      <c r="B13" s="117"/>
      <c r="C13" s="117"/>
      <c r="D13" s="117"/>
      <c r="E13" s="118"/>
      <c r="F13" s="118"/>
      <c r="G13" s="118"/>
      <c r="H13" s="117"/>
      <c r="I13" s="117"/>
      <c r="J13" s="117"/>
      <c r="K13" s="117"/>
      <c r="L13" s="117"/>
      <c r="M13" s="117"/>
    </row>
    <row r="14" spans="1:13">
      <c r="A14" s="117"/>
      <c r="B14" s="117"/>
      <c r="C14" s="117"/>
      <c r="D14" s="117"/>
      <c r="E14" s="118"/>
      <c r="F14" s="118"/>
      <c r="G14" s="118"/>
      <c r="H14" s="117"/>
      <c r="I14" s="117"/>
      <c r="J14" s="117"/>
      <c r="K14" s="117"/>
      <c r="L14" s="117"/>
      <c r="M14" s="117"/>
    </row>
    <row r="15" spans="1:13">
      <c r="A15" s="117"/>
      <c r="B15" s="117"/>
      <c r="C15" s="117"/>
      <c r="D15" s="117"/>
      <c r="E15" s="118"/>
      <c r="F15" s="118"/>
      <c r="G15" s="118"/>
      <c r="H15" s="117"/>
      <c r="I15" s="117"/>
      <c r="J15" s="117"/>
      <c r="K15" s="117"/>
      <c r="L15" s="117"/>
      <c r="M15" s="117"/>
    </row>
    <row r="16" spans="1:13">
      <c r="A16" s="117"/>
      <c r="B16" s="117"/>
      <c r="C16" s="117"/>
      <c r="D16" s="117"/>
      <c r="E16" s="118"/>
      <c r="F16" s="118"/>
      <c r="G16" s="118"/>
      <c r="H16" s="117"/>
      <c r="I16" s="117"/>
      <c r="J16" s="117"/>
      <c r="K16" s="117"/>
      <c r="L16" s="117"/>
      <c r="M16" s="117"/>
    </row>
    <row r="17" spans="5:7">
      <c r="E17" s="118"/>
      <c r="F17" s="118"/>
      <c r="G17" s="118"/>
    </row>
    <row r="18" spans="5:7">
      <c r="E18" s="118"/>
      <c r="F18" s="118"/>
      <c r="G18" s="118"/>
    </row>
    <row r="19" spans="5:7">
      <c r="E19" s="118"/>
      <c r="F19" s="118"/>
      <c r="G19" s="118"/>
    </row>
    <row r="20" spans="5:7">
      <c r="E20" s="74"/>
      <c r="F20" s="74"/>
      <c r="G20" s="74"/>
    </row>
  </sheetData>
  <mergeCells count="1">
    <mergeCell ref="H2:M2"/>
  </mergeCells>
  <dataValidations count="1">
    <dataValidation showInputMessage="1" showErrorMessage="1" sqref="E24:G26 C5:M7" xr:uid="{00000000-0002-0000-0B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5:I7" unlocked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96"/>
  <sheetViews>
    <sheetView topLeftCell="A70" workbookViewId="0">
      <selection activeCell="G83" sqref="G83"/>
    </sheetView>
  </sheetViews>
  <sheetFormatPr defaultColWidth="9.453125" defaultRowHeight="13.5"/>
  <cols>
    <col min="1" max="2" width="9.453125" style="30"/>
    <col min="3" max="3" width="15.453125" style="30" customWidth="1"/>
    <col min="4" max="4" width="42" style="30" customWidth="1"/>
    <col min="5" max="6" width="2.453125" style="45" customWidth="1"/>
    <col min="7" max="7" width="13.453125" style="45" customWidth="1"/>
    <col min="8" max="13" width="13.453125" style="30" customWidth="1"/>
    <col min="14" max="14" width="16.453125" style="30" customWidth="1"/>
    <col min="15" max="16384" width="9.453125" style="30"/>
  </cols>
  <sheetData>
    <row r="1" spans="1:13">
      <c r="A1" s="63" t="str">
        <f ca="1">MID(CELL("filename",A1),FIND("]",CELL("filename",A1))+1,256)</f>
        <v>EGS2B exemptions</v>
      </c>
      <c r="B1" s="63"/>
      <c r="C1" s="137"/>
      <c r="D1" s="137"/>
      <c r="E1" s="115"/>
      <c r="F1" s="115"/>
      <c r="G1" s="115"/>
      <c r="H1" s="137"/>
      <c r="I1" s="137"/>
      <c r="J1" s="137"/>
      <c r="K1" s="137"/>
      <c r="L1" s="137"/>
      <c r="M1" s="137"/>
    </row>
    <row r="2" spans="1:13">
      <c r="A2" s="65">
        <f>'Cover Sheet'!$D$13</f>
        <v>0</v>
      </c>
      <c r="B2" s="65"/>
      <c r="C2" s="137"/>
      <c r="D2" s="137"/>
      <c r="E2" s="60"/>
      <c r="F2" s="60"/>
      <c r="G2" s="60"/>
      <c r="H2" s="167" t="s">
        <v>582</v>
      </c>
      <c r="I2" s="167"/>
      <c r="J2" s="167"/>
      <c r="K2" s="167"/>
      <c r="L2" s="167"/>
      <c r="M2" s="167"/>
    </row>
    <row r="3" spans="1:13" ht="33.5">
      <c r="A3" s="70">
        <f>'Cover Sheet'!$D$15</f>
        <v>2025</v>
      </c>
      <c r="B3" s="70"/>
      <c r="C3" s="137"/>
      <c r="D3" s="137"/>
      <c r="E3" s="59"/>
      <c r="F3" s="59"/>
      <c r="G3" s="144" t="s">
        <v>116</v>
      </c>
      <c r="H3" s="144" t="s">
        <v>117</v>
      </c>
      <c r="I3" s="147" t="s">
        <v>118</v>
      </c>
      <c r="J3" s="145">
        <v>2025</v>
      </c>
      <c r="K3" s="146">
        <v>2026</v>
      </c>
      <c r="L3" s="146">
        <v>2027</v>
      </c>
      <c r="M3" s="145">
        <v>2028</v>
      </c>
    </row>
    <row r="4" spans="1:13">
      <c r="A4" s="117"/>
      <c r="B4" s="67" t="s">
        <v>510</v>
      </c>
      <c r="C4" s="117"/>
      <c r="D4" s="123"/>
      <c r="E4" s="114"/>
      <c r="F4" s="114"/>
      <c r="G4" s="114"/>
      <c r="H4" s="117"/>
      <c r="I4" s="117"/>
      <c r="J4" s="117"/>
      <c r="K4" s="117"/>
      <c r="L4" s="117"/>
      <c r="M4" s="117"/>
    </row>
    <row r="5" spans="1:13" ht="27">
      <c r="A5" s="117"/>
      <c r="B5" s="117"/>
      <c r="C5" s="123" t="s">
        <v>545</v>
      </c>
      <c r="D5" s="123" t="s">
        <v>546</v>
      </c>
      <c r="E5" s="118"/>
      <c r="F5" s="118"/>
      <c r="G5" s="43"/>
      <c r="H5" s="43"/>
      <c r="I5" s="72">
        <f>SUM(G5:H5)</f>
        <v>0</v>
      </c>
      <c r="J5" s="43"/>
      <c r="K5" s="43"/>
      <c r="L5" s="43"/>
      <c r="M5" s="43"/>
    </row>
    <row r="6" spans="1:13" ht="54">
      <c r="A6" s="117"/>
      <c r="B6" s="117"/>
      <c r="C6" s="123" t="s">
        <v>547</v>
      </c>
      <c r="D6" s="123" t="s">
        <v>548</v>
      </c>
      <c r="E6" s="114"/>
      <c r="F6" s="114"/>
      <c r="G6" s="43"/>
      <c r="H6" s="43"/>
      <c r="I6" s="72">
        <f t="shared" ref="I6:I15" si="0">SUM(G6:H6)</f>
        <v>0</v>
      </c>
      <c r="J6" s="43"/>
      <c r="K6" s="43"/>
      <c r="L6" s="43"/>
      <c r="M6" s="43"/>
    </row>
    <row r="7" spans="1:13" ht="40.5">
      <c r="A7" s="117"/>
      <c r="B7" s="117"/>
      <c r="C7" s="123" t="s">
        <v>549</v>
      </c>
      <c r="D7" s="58" t="s">
        <v>550</v>
      </c>
      <c r="E7" s="118"/>
      <c r="F7" s="118"/>
      <c r="G7" s="43"/>
      <c r="H7" s="43"/>
      <c r="I7" s="72">
        <f t="shared" si="0"/>
        <v>0</v>
      </c>
      <c r="J7" s="43"/>
      <c r="K7" s="43"/>
      <c r="L7" s="43"/>
      <c r="M7" s="43"/>
    </row>
    <row r="8" spans="1:13">
      <c r="A8" s="117"/>
      <c r="B8" s="117"/>
      <c r="C8" s="123" t="s">
        <v>551</v>
      </c>
      <c r="D8" s="123" t="s">
        <v>516</v>
      </c>
      <c r="E8" s="118"/>
      <c r="F8" s="118"/>
      <c r="G8" s="43"/>
      <c r="H8" s="43"/>
      <c r="I8" s="72">
        <f t="shared" si="0"/>
        <v>0</v>
      </c>
      <c r="J8" s="43"/>
      <c r="K8" s="43"/>
      <c r="L8" s="43"/>
      <c r="M8" s="43"/>
    </row>
    <row r="9" spans="1:13" ht="27">
      <c r="A9" s="117"/>
      <c r="B9" s="117"/>
      <c r="C9" s="123" t="s">
        <v>552</v>
      </c>
      <c r="D9" s="123" t="s">
        <v>553</v>
      </c>
      <c r="E9" s="118"/>
      <c r="F9" s="118"/>
      <c r="G9" s="43"/>
      <c r="H9" s="43"/>
      <c r="I9" s="72">
        <f t="shared" si="0"/>
        <v>0</v>
      </c>
      <c r="J9" s="43"/>
      <c r="K9" s="43"/>
      <c r="L9" s="43"/>
      <c r="M9" s="43"/>
    </row>
    <row r="10" spans="1:13" ht="27">
      <c r="A10" s="117"/>
      <c r="B10" s="117"/>
      <c r="C10" s="123" t="s">
        <v>554</v>
      </c>
      <c r="D10" s="123" t="s">
        <v>555</v>
      </c>
      <c r="E10" s="118"/>
      <c r="F10" s="118"/>
      <c r="G10" s="43"/>
      <c r="H10" s="43"/>
      <c r="I10" s="72">
        <f t="shared" si="0"/>
        <v>0</v>
      </c>
      <c r="J10" s="43"/>
      <c r="K10" s="43"/>
      <c r="L10" s="43"/>
      <c r="M10" s="43"/>
    </row>
    <row r="11" spans="1:13">
      <c r="A11" s="117"/>
      <c r="B11" s="117"/>
      <c r="C11" s="123" t="s">
        <v>556</v>
      </c>
      <c r="D11" s="123" t="s">
        <v>524</v>
      </c>
      <c r="E11" s="118"/>
      <c r="F11" s="118"/>
      <c r="G11" s="43"/>
      <c r="H11" s="43"/>
      <c r="I11" s="72">
        <f t="shared" si="0"/>
        <v>0</v>
      </c>
      <c r="J11" s="43"/>
      <c r="K11" s="43"/>
      <c r="L11" s="43"/>
      <c r="M11" s="43"/>
    </row>
    <row r="12" spans="1:13">
      <c r="A12" s="117"/>
      <c r="B12" s="117"/>
      <c r="C12" s="123" t="s">
        <v>559</v>
      </c>
      <c r="D12" s="123" t="s">
        <v>530</v>
      </c>
      <c r="E12" s="118"/>
      <c r="F12" s="118"/>
      <c r="G12" s="43"/>
      <c r="H12" s="43"/>
      <c r="I12" s="72">
        <f t="shared" si="0"/>
        <v>0</v>
      </c>
      <c r="J12" s="43"/>
      <c r="K12" s="43"/>
      <c r="L12" s="43"/>
      <c r="M12" s="43"/>
    </row>
    <row r="13" spans="1:13">
      <c r="A13" s="117"/>
      <c r="B13" s="117"/>
      <c r="C13" s="123" t="s">
        <v>562</v>
      </c>
      <c r="D13" s="123" t="s">
        <v>563</v>
      </c>
      <c r="E13" s="118"/>
      <c r="F13" s="118"/>
      <c r="G13" s="43"/>
      <c r="H13" s="43"/>
      <c r="I13" s="72">
        <f t="shared" si="0"/>
        <v>0</v>
      </c>
      <c r="J13" s="43"/>
      <c r="K13" s="43"/>
      <c r="L13" s="43"/>
      <c r="M13" s="43"/>
    </row>
    <row r="14" spans="1:13" ht="27">
      <c r="A14" s="117"/>
      <c r="B14" s="117"/>
      <c r="C14" s="123" t="s">
        <v>564</v>
      </c>
      <c r="D14" s="123" t="s">
        <v>536</v>
      </c>
      <c r="E14" s="118"/>
      <c r="F14" s="118"/>
      <c r="G14" s="43"/>
      <c r="H14" s="43"/>
      <c r="I14" s="72">
        <f t="shared" si="0"/>
        <v>0</v>
      </c>
      <c r="J14" s="43"/>
      <c r="K14" s="43"/>
      <c r="L14" s="43"/>
      <c r="M14" s="43"/>
    </row>
    <row r="15" spans="1:13" ht="27">
      <c r="A15" s="117"/>
      <c r="B15" s="117"/>
      <c r="C15" s="123" t="s">
        <v>565</v>
      </c>
      <c r="D15" s="123" t="s">
        <v>538</v>
      </c>
      <c r="E15" s="118"/>
      <c r="F15" s="118"/>
      <c r="G15" s="43"/>
      <c r="H15" s="43"/>
      <c r="I15" s="72">
        <f t="shared" si="0"/>
        <v>0</v>
      </c>
      <c r="J15" s="43"/>
      <c r="K15" s="43"/>
      <c r="L15" s="43"/>
      <c r="M15" s="43"/>
    </row>
    <row r="16" spans="1:13">
      <c r="A16" s="117"/>
      <c r="B16" s="117"/>
      <c r="C16" s="62" t="s">
        <v>541</v>
      </c>
      <c r="D16" s="123"/>
      <c r="E16" s="118"/>
      <c r="F16" s="118"/>
      <c r="G16" s="72">
        <f t="shared" ref="G16:I16" si="1">SUM(G5:G15)</f>
        <v>0</v>
      </c>
      <c r="H16" s="72">
        <f t="shared" si="1"/>
        <v>0</v>
      </c>
      <c r="I16" s="72">
        <f t="shared" si="1"/>
        <v>0</v>
      </c>
      <c r="J16" s="72">
        <f t="shared" ref="J16:K16" si="2">SUM(J5:J15)</f>
        <v>0</v>
      </c>
      <c r="K16" s="72">
        <f t="shared" si="2"/>
        <v>0</v>
      </c>
      <c r="L16" s="72">
        <f>SUM(L5:L15)</f>
        <v>0</v>
      </c>
      <c r="M16" s="72">
        <f>SUM(M5:M15)</f>
        <v>0</v>
      </c>
    </row>
    <row r="17" spans="2:13">
      <c r="B17" s="117"/>
      <c r="C17" s="117"/>
      <c r="D17" s="117"/>
      <c r="E17" s="118"/>
      <c r="F17" s="118"/>
      <c r="G17" s="118"/>
      <c r="H17" s="117"/>
      <c r="I17" s="117"/>
      <c r="J17" s="117"/>
      <c r="K17" s="117"/>
      <c r="L17" s="117"/>
      <c r="M17" s="117"/>
    </row>
    <row r="18" spans="2:13" ht="15" customHeight="1">
      <c r="B18" s="117"/>
      <c r="C18" s="117"/>
      <c r="D18" s="117"/>
      <c r="E18" s="118"/>
      <c r="F18" s="118"/>
      <c r="G18" s="167" t="s">
        <v>583</v>
      </c>
      <c r="H18" s="167"/>
      <c r="I18" s="167"/>
      <c r="J18" s="167"/>
      <c r="K18" s="167"/>
      <c r="L18" s="167"/>
      <c r="M18" s="167"/>
    </row>
    <row r="19" spans="2:13" ht="33.5">
      <c r="B19" s="117"/>
      <c r="C19" s="117"/>
      <c r="D19" s="117"/>
      <c r="E19" s="122"/>
      <c r="F19" s="122"/>
      <c r="G19" s="144" t="s">
        <v>116</v>
      </c>
      <c r="H19" s="144" t="s">
        <v>117</v>
      </c>
      <c r="I19" s="147" t="s">
        <v>118</v>
      </c>
      <c r="J19" s="145">
        <v>2025</v>
      </c>
      <c r="K19" s="146">
        <v>2026</v>
      </c>
      <c r="L19" s="146">
        <v>2027</v>
      </c>
      <c r="M19" s="145">
        <v>2028</v>
      </c>
    </row>
    <row r="20" spans="2:13">
      <c r="B20" s="67" t="s">
        <v>584</v>
      </c>
      <c r="C20" s="117"/>
      <c r="D20" s="123"/>
      <c r="E20" s="118"/>
      <c r="F20" s="118"/>
      <c r="G20" s="118"/>
      <c r="H20" s="117"/>
      <c r="I20" s="117"/>
      <c r="J20" s="117"/>
      <c r="K20" s="117"/>
      <c r="L20" s="117"/>
      <c r="M20" s="117"/>
    </row>
    <row r="21" spans="2:13" ht="27">
      <c r="B21" s="117"/>
      <c r="C21" s="123" t="s">
        <v>545</v>
      </c>
      <c r="D21" s="123" t="s">
        <v>546</v>
      </c>
      <c r="E21" s="74"/>
      <c r="F21" s="74"/>
      <c r="G21" s="43"/>
      <c r="H21" s="43"/>
      <c r="I21" s="72">
        <f>SUM(G21:H21)</f>
        <v>0</v>
      </c>
      <c r="J21" s="43"/>
      <c r="K21" s="43"/>
      <c r="L21" s="43"/>
      <c r="M21" s="43"/>
    </row>
    <row r="22" spans="2:13" ht="54">
      <c r="B22" s="117"/>
      <c r="C22" s="123" t="s">
        <v>547</v>
      </c>
      <c r="D22" s="123" t="s">
        <v>548</v>
      </c>
      <c r="E22" s="122"/>
      <c r="F22" s="122"/>
      <c r="G22" s="43"/>
      <c r="H22" s="43"/>
      <c r="I22" s="72">
        <f t="shared" ref="I22:I31" si="3">SUM(G22:H22)</f>
        <v>0</v>
      </c>
      <c r="J22" s="43"/>
      <c r="K22" s="43"/>
      <c r="L22" s="43"/>
      <c r="M22" s="43"/>
    </row>
    <row r="23" spans="2:13" ht="40.5">
      <c r="B23" s="117"/>
      <c r="C23" s="123" t="s">
        <v>549</v>
      </c>
      <c r="D23" s="58" t="s">
        <v>550</v>
      </c>
      <c r="E23" s="122"/>
      <c r="F23" s="122"/>
      <c r="G23" s="43"/>
      <c r="H23" s="43"/>
      <c r="I23" s="72">
        <f t="shared" si="3"/>
        <v>0</v>
      </c>
      <c r="J23" s="43"/>
      <c r="K23" s="43"/>
      <c r="L23" s="43"/>
      <c r="M23" s="43"/>
    </row>
    <row r="24" spans="2:13">
      <c r="B24" s="117"/>
      <c r="C24" s="123" t="s">
        <v>551</v>
      </c>
      <c r="D24" s="123" t="s">
        <v>516</v>
      </c>
      <c r="E24" s="122"/>
      <c r="F24" s="122"/>
      <c r="G24" s="43"/>
      <c r="H24" s="43"/>
      <c r="I24" s="72">
        <f t="shared" si="3"/>
        <v>0</v>
      </c>
      <c r="J24" s="43"/>
      <c r="K24" s="43"/>
      <c r="L24" s="43"/>
      <c r="M24" s="43"/>
    </row>
    <row r="25" spans="2:13" ht="27">
      <c r="B25" s="117"/>
      <c r="C25" s="123" t="s">
        <v>552</v>
      </c>
      <c r="D25" s="123" t="s">
        <v>553</v>
      </c>
      <c r="E25" s="122"/>
      <c r="F25" s="122"/>
      <c r="G25" s="43"/>
      <c r="H25" s="43"/>
      <c r="I25" s="72">
        <f t="shared" si="3"/>
        <v>0</v>
      </c>
      <c r="J25" s="43"/>
      <c r="K25" s="43"/>
      <c r="L25" s="43"/>
      <c r="M25" s="43"/>
    </row>
    <row r="26" spans="2:13" ht="27">
      <c r="B26" s="117"/>
      <c r="C26" s="123" t="s">
        <v>554</v>
      </c>
      <c r="D26" s="123" t="s">
        <v>555</v>
      </c>
      <c r="E26" s="122"/>
      <c r="F26" s="122"/>
      <c r="G26" s="43"/>
      <c r="H26" s="43"/>
      <c r="I26" s="72">
        <f t="shared" si="3"/>
        <v>0</v>
      </c>
      <c r="J26" s="43"/>
      <c r="K26" s="43"/>
      <c r="L26" s="43"/>
      <c r="M26" s="43"/>
    </row>
    <row r="27" spans="2:13">
      <c r="B27" s="117"/>
      <c r="C27" s="123" t="s">
        <v>556</v>
      </c>
      <c r="D27" s="123" t="s">
        <v>524</v>
      </c>
      <c r="E27" s="122"/>
      <c r="F27" s="122"/>
      <c r="G27" s="43"/>
      <c r="H27" s="43"/>
      <c r="I27" s="72">
        <f t="shared" si="3"/>
        <v>0</v>
      </c>
      <c r="J27" s="43"/>
      <c r="K27" s="43"/>
      <c r="L27" s="43"/>
      <c r="M27" s="43"/>
    </row>
    <row r="28" spans="2:13">
      <c r="B28" s="117"/>
      <c r="C28" s="123" t="s">
        <v>559</v>
      </c>
      <c r="D28" s="123" t="s">
        <v>530</v>
      </c>
      <c r="E28" s="122"/>
      <c r="F28" s="122"/>
      <c r="G28" s="43"/>
      <c r="H28" s="43"/>
      <c r="I28" s="72">
        <f t="shared" si="3"/>
        <v>0</v>
      </c>
      <c r="J28" s="43"/>
      <c r="K28" s="43"/>
      <c r="L28" s="43"/>
      <c r="M28" s="43"/>
    </row>
    <row r="29" spans="2:13">
      <c r="B29" s="117"/>
      <c r="C29" s="123" t="s">
        <v>562</v>
      </c>
      <c r="D29" s="123" t="s">
        <v>563</v>
      </c>
      <c r="E29" s="122"/>
      <c r="F29" s="122"/>
      <c r="G29" s="43"/>
      <c r="H29" s="43"/>
      <c r="I29" s="72">
        <f t="shared" si="3"/>
        <v>0</v>
      </c>
      <c r="J29" s="43"/>
      <c r="K29" s="43"/>
      <c r="L29" s="43"/>
      <c r="M29" s="43"/>
    </row>
    <row r="30" spans="2:13" ht="27">
      <c r="B30" s="117"/>
      <c r="C30" s="123" t="s">
        <v>564</v>
      </c>
      <c r="D30" s="123" t="s">
        <v>536</v>
      </c>
      <c r="E30" s="122"/>
      <c r="F30" s="122"/>
      <c r="G30" s="43"/>
      <c r="H30" s="43"/>
      <c r="I30" s="72">
        <f t="shared" si="3"/>
        <v>0</v>
      </c>
      <c r="J30" s="43"/>
      <c r="K30" s="43"/>
      <c r="L30" s="43"/>
      <c r="M30" s="43"/>
    </row>
    <row r="31" spans="2:13" ht="27">
      <c r="B31" s="117"/>
      <c r="C31" s="123" t="s">
        <v>565</v>
      </c>
      <c r="D31" s="123" t="s">
        <v>538</v>
      </c>
      <c r="E31" s="122"/>
      <c r="F31" s="122"/>
      <c r="G31" s="43"/>
      <c r="H31" s="43"/>
      <c r="I31" s="72">
        <f t="shared" si="3"/>
        <v>0</v>
      </c>
      <c r="J31" s="43"/>
      <c r="K31" s="43"/>
      <c r="L31" s="43"/>
      <c r="M31" s="43"/>
    </row>
    <row r="32" spans="2:13">
      <c r="B32" s="117"/>
      <c r="C32" s="62" t="s">
        <v>541</v>
      </c>
      <c r="D32" s="123"/>
      <c r="E32" s="122"/>
      <c r="F32" s="122"/>
      <c r="G32" s="72">
        <f t="shared" ref="G32:I32" si="4">SUM(G21:G31)</f>
        <v>0</v>
      </c>
      <c r="H32" s="72">
        <f t="shared" si="4"/>
        <v>0</v>
      </c>
      <c r="I32" s="72">
        <f t="shared" si="4"/>
        <v>0</v>
      </c>
      <c r="J32" s="72">
        <f t="shared" ref="J32:K32" si="5">SUM(J21:J31)</f>
        <v>0</v>
      </c>
      <c r="K32" s="72">
        <f t="shared" si="5"/>
        <v>0</v>
      </c>
      <c r="L32" s="72">
        <f>SUM(L21:L31)</f>
        <v>0</v>
      </c>
      <c r="M32" s="72">
        <f>SUM(M21:M31)</f>
        <v>0</v>
      </c>
    </row>
    <row r="34" spans="2:13" ht="15" customHeight="1">
      <c r="B34" s="117"/>
      <c r="C34" s="117"/>
      <c r="D34" s="117"/>
      <c r="E34" s="122"/>
      <c r="F34" s="122"/>
      <c r="G34" s="167" t="s">
        <v>585</v>
      </c>
      <c r="H34" s="167"/>
      <c r="I34" s="167"/>
      <c r="J34" s="167"/>
      <c r="K34" s="167"/>
      <c r="L34" s="167"/>
      <c r="M34" s="167"/>
    </row>
    <row r="35" spans="2:13" ht="33.5">
      <c r="B35" s="117"/>
      <c r="C35" s="117"/>
      <c r="D35" s="117"/>
      <c r="E35" s="122"/>
      <c r="F35" s="122"/>
      <c r="G35" s="144" t="s">
        <v>116</v>
      </c>
      <c r="H35" s="144" t="s">
        <v>117</v>
      </c>
      <c r="I35" s="147" t="s">
        <v>118</v>
      </c>
      <c r="J35" s="145">
        <v>2025</v>
      </c>
      <c r="K35" s="146">
        <v>2026</v>
      </c>
      <c r="L35" s="146">
        <v>2027</v>
      </c>
      <c r="M35" s="145">
        <v>2028</v>
      </c>
    </row>
    <row r="36" spans="2:13">
      <c r="B36" s="67" t="s">
        <v>584</v>
      </c>
      <c r="C36" s="117"/>
      <c r="D36" s="123"/>
      <c r="E36" s="122"/>
      <c r="F36" s="122"/>
      <c r="G36" s="122"/>
      <c r="H36" s="117"/>
      <c r="I36" s="117"/>
      <c r="J36" s="117"/>
      <c r="K36" s="117"/>
      <c r="L36" s="117"/>
      <c r="M36" s="117"/>
    </row>
    <row r="37" spans="2:13" ht="27">
      <c r="B37" s="117"/>
      <c r="C37" s="123" t="s">
        <v>545</v>
      </c>
      <c r="D37" s="123" t="s">
        <v>546</v>
      </c>
      <c r="E37" s="122"/>
      <c r="F37" s="122"/>
      <c r="G37" s="43"/>
      <c r="H37" s="43"/>
      <c r="I37" s="72">
        <f>SUM(G37:H37)</f>
        <v>0</v>
      </c>
      <c r="J37" s="43"/>
      <c r="K37" s="43"/>
      <c r="L37" s="43"/>
      <c r="M37" s="43"/>
    </row>
    <row r="38" spans="2:13" ht="54">
      <c r="B38" s="117"/>
      <c r="C38" s="123" t="s">
        <v>547</v>
      </c>
      <c r="D38" s="123" t="s">
        <v>548</v>
      </c>
      <c r="E38" s="122"/>
      <c r="F38" s="122"/>
      <c r="G38" s="43"/>
      <c r="H38" s="43"/>
      <c r="I38" s="72">
        <f t="shared" ref="I38:I47" si="6">SUM(G38:H38)</f>
        <v>0</v>
      </c>
      <c r="J38" s="43"/>
      <c r="K38" s="43"/>
      <c r="L38" s="43"/>
      <c r="M38" s="43"/>
    </row>
    <row r="39" spans="2:13" ht="40.5">
      <c r="B39" s="117"/>
      <c r="C39" s="123" t="s">
        <v>549</v>
      </c>
      <c r="D39" s="58" t="s">
        <v>550</v>
      </c>
      <c r="E39" s="122"/>
      <c r="F39" s="122"/>
      <c r="G39" s="43"/>
      <c r="H39" s="43"/>
      <c r="I39" s="72">
        <f t="shared" si="6"/>
        <v>0</v>
      </c>
      <c r="J39" s="43"/>
      <c r="K39" s="43"/>
      <c r="L39" s="43"/>
      <c r="M39" s="43"/>
    </row>
    <row r="40" spans="2:13">
      <c r="B40" s="117"/>
      <c r="C40" s="123" t="s">
        <v>551</v>
      </c>
      <c r="D40" s="123" t="s">
        <v>516</v>
      </c>
      <c r="E40" s="122"/>
      <c r="F40" s="122"/>
      <c r="G40" s="43"/>
      <c r="H40" s="43"/>
      <c r="I40" s="72">
        <f t="shared" si="6"/>
        <v>0</v>
      </c>
      <c r="J40" s="43"/>
      <c r="K40" s="43"/>
      <c r="L40" s="43"/>
      <c r="M40" s="43"/>
    </row>
    <row r="41" spans="2:13" ht="27">
      <c r="B41" s="117"/>
      <c r="C41" s="123" t="s">
        <v>552</v>
      </c>
      <c r="D41" s="123" t="s">
        <v>553</v>
      </c>
      <c r="E41" s="122"/>
      <c r="F41" s="122"/>
      <c r="G41" s="43"/>
      <c r="H41" s="43"/>
      <c r="I41" s="72">
        <f t="shared" si="6"/>
        <v>0</v>
      </c>
      <c r="J41" s="43"/>
      <c r="K41" s="43"/>
      <c r="L41" s="43"/>
      <c r="M41" s="43"/>
    </row>
    <row r="42" spans="2:13" ht="27">
      <c r="B42" s="117"/>
      <c r="C42" s="123" t="s">
        <v>554</v>
      </c>
      <c r="D42" s="123" t="s">
        <v>555</v>
      </c>
      <c r="E42" s="122"/>
      <c r="F42" s="122"/>
      <c r="G42" s="43"/>
      <c r="H42" s="43"/>
      <c r="I42" s="72">
        <f t="shared" si="6"/>
        <v>0</v>
      </c>
      <c r="J42" s="43"/>
      <c r="K42" s="43"/>
      <c r="L42" s="43"/>
      <c r="M42" s="43"/>
    </row>
    <row r="43" spans="2:13">
      <c r="B43" s="117"/>
      <c r="C43" s="123" t="s">
        <v>556</v>
      </c>
      <c r="D43" s="123" t="s">
        <v>524</v>
      </c>
      <c r="E43" s="122"/>
      <c r="F43" s="122"/>
      <c r="G43" s="43"/>
      <c r="H43" s="43"/>
      <c r="I43" s="72">
        <f t="shared" si="6"/>
        <v>0</v>
      </c>
      <c r="J43" s="43"/>
      <c r="K43" s="43"/>
      <c r="L43" s="43"/>
      <c r="M43" s="43"/>
    </row>
    <row r="44" spans="2:13">
      <c r="B44" s="117"/>
      <c r="C44" s="123" t="s">
        <v>559</v>
      </c>
      <c r="D44" s="123" t="s">
        <v>530</v>
      </c>
      <c r="E44" s="122"/>
      <c r="F44" s="122"/>
      <c r="G44" s="43"/>
      <c r="H44" s="43"/>
      <c r="I44" s="72">
        <f t="shared" si="6"/>
        <v>0</v>
      </c>
      <c r="J44" s="43"/>
      <c r="K44" s="43"/>
      <c r="L44" s="43"/>
      <c r="M44" s="43"/>
    </row>
    <row r="45" spans="2:13">
      <c r="B45" s="117"/>
      <c r="C45" s="123" t="s">
        <v>562</v>
      </c>
      <c r="D45" s="123" t="s">
        <v>563</v>
      </c>
      <c r="E45" s="122"/>
      <c r="F45" s="122"/>
      <c r="G45" s="43"/>
      <c r="H45" s="43"/>
      <c r="I45" s="72">
        <f t="shared" si="6"/>
        <v>0</v>
      </c>
      <c r="J45" s="43"/>
      <c r="K45" s="43"/>
      <c r="L45" s="43"/>
      <c r="M45" s="43"/>
    </row>
    <row r="46" spans="2:13" ht="27">
      <c r="B46" s="117"/>
      <c r="C46" s="123" t="s">
        <v>564</v>
      </c>
      <c r="D46" s="123" t="s">
        <v>536</v>
      </c>
      <c r="E46" s="122"/>
      <c r="F46" s="122"/>
      <c r="G46" s="43"/>
      <c r="H46" s="43"/>
      <c r="I46" s="72">
        <f t="shared" si="6"/>
        <v>0</v>
      </c>
      <c r="J46" s="43"/>
      <c r="K46" s="43"/>
      <c r="L46" s="43"/>
      <c r="M46" s="43"/>
    </row>
    <row r="47" spans="2:13" ht="27">
      <c r="B47" s="117"/>
      <c r="C47" s="123" t="s">
        <v>565</v>
      </c>
      <c r="D47" s="123" t="s">
        <v>538</v>
      </c>
      <c r="E47" s="122"/>
      <c r="F47" s="122"/>
      <c r="G47" s="43"/>
      <c r="H47" s="43"/>
      <c r="I47" s="72">
        <f t="shared" si="6"/>
        <v>0</v>
      </c>
      <c r="J47" s="43"/>
      <c r="K47" s="43"/>
      <c r="L47" s="43"/>
      <c r="M47" s="43"/>
    </row>
    <row r="48" spans="2:13">
      <c r="B48" s="117"/>
      <c r="C48" s="62" t="s">
        <v>541</v>
      </c>
      <c r="D48" s="123"/>
      <c r="E48" s="122"/>
      <c r="F48" s="122"/>
      <c r="G48" s="72">
        <f t="shared" ref="G48:I48" si="7">SUM(G37:G47)</f>
        <v>0</v>
      </c>
      <c r="H48" s="72">
        <f t="shared" si="7"/>
        <v>0</v>
      </c>
      <c r="I48" s="72">
        <f t="shared" si="7"/>
        <v>0</v>
      </c>
      <c r="J48" s="72">
        <f t="shared" ref="J48:K48" si="8">SUM(J37:J47)</f>
        <v>0</v>
      </c>
      <c r="K48" s="72">
        <f t="shared" si="8"/>
        <v>0</v>
      </c>
      <c r="L48" s="72">
        <f>SUM(L37:L47)</f>
        <v>0</v>
      </c>
      <c r="M48" s="72">
        <f>SUM(M37:M47)</f>
        <v>0</v>
      </c>
    </row>
    <row r="50" spans="2:13" ht="15" customHeight="1">
      <c r="B50" s="117"/>
      <c r="C50" s="117"/>
      <c r="D50" s="117"/>
      <c r="E50" s="122"/>
      <c r="F50" s="122"/>
      <c r="G50" s="167" t="s">
        <v>586</v>
      </c>
      <c r="H50" s="167"/>
      <c r="I50" s="167"/>
      <c r="J50" s="167"/>
      <c r="K50" s="167"/>
      <c r="L50" s="167"/>
      <c r="M50" s="167"/>
    </row>
    <row r="51" spans="2:13" ht="33.5">
      <c r="B51" s="117"/>
      <c r="C51" s="117"/>
      <c r="D51" s="117"/>
      <c r="E51" s="122"/>
      <c r="F51" s="122"/>
      <c r="G51" s="144" t="s">
        <v>116</v>
      </c>
      <c r="H51" s="144" t="s">
        <v>117</v>
      </c>
      <c r="I51" s="147" t="s">
        <v>118</v>
      </c>
      <c r="J51" s="145">
        <v>2025</v>
      </c>
      <c r="K51" s="146">
        <v>2026</v>
      </c>
      <c r="L51" s="146">
        <v>2027</v>
      </c>
      <c r="M51" s="145">
        <v>2028</v>
      </c>
    </row>
    <row r="52" spans="2:13">
      <c r="B52" s="67" t="s">
        <v>584</v>
      </c>
      <c r="C52" s="117"/>
      <c r="D52" s="123"/>
      <c r="E52" s="122"/>
      <c r="F52" s="122"/>
      <c r="G52" s="122"/>
      <c r="H52" s="117"/>
      <c r="I52" s="117"/>
      <c r="J52" s="117"/>
      <c r="K52" s="117"/>
      <c r="L52" s="117"/>
      <c r="M52" s="117"/>
    </row>
    <row r="53" spans="2:13" ht="27">
      <c r="B53" s="117"/>
      <c r="C53" s="123" t="s">
        <v>545</v>
      </c>
      <c r="D53" s="123" t="s">
        <v>546</v>
      </c>
      <c r="E53" s="122"/>
      <c r="F53" s="122"/>
      <c r="G53" s="43"/>
      <c r="H53" s="43"/>
      <c r="I53" s="72">
        <f>SUM(G53:H53)</f>
        <v>0</v>
      </c>
      <c r="J53" s="43"/>
      <c r="K53" s="43"/>
      <c r="L53" s="43"/>
      <c r="M53" s="43"/>
    </row>
    <row r="54" spans="2:13" ht="54">
      <c r="B54" s="117"/>
      <c r="C54" s="123" t="s">
        <v>547</v>
      </c>
      <c r="D54" s="123" t="s">
        <v>548</v>
      </c>
      <c r="E54" s="122"/>
      <c r="F54" s="122"/>
      <c r="G54" s="43"/>
      <c r="H54" s="43"/>
      <c r="I54" s="72">
        <f t="shared" ref="I54:I63" si="9">SUM(G54:H54)</f>
        <v>0</v>
      </c>
      <c r="J54" s="43"/>
      <c r="K54" s="43"/>
      <c r="L54" s="43"/>
      <c r="M54" s="43"/>
    </row>
    <row r="55" spans="2:13" ht="40.5">
      <c r="B55" s="117"/>
      <c r="C55" s="123" t="s">
        <v>549</v>
      </c>
      <c r="D55" s="58" t="s">
        <v>550</v>
      </c>
      <c r="E55" s="122"/>
      <c r="F55" s="122"/>
      <c r="G55" s="43"/>
      <c r="H55" s="43"/>
      <c r="I55" s="72">
        <f t="shared" si="9"/>
        <v>0</v>
      </c>
      <c r="J55" s="43"/>
      <c r="K55" s="43"/>
      <c r="L55" s="43"/>
      <c r="M55" s="43"/>
    </row>
    <row r="56" spans="2:13">
      <c r="B56" s="117"/>
      <c r="C56" s="123" t="s">
        <v>551</v>
      </c>
      <c r="D56" s="123" t="s">
        <v>516</v>
      </c>
      <c r="E56" s="122"/>
      <c r="F56" s="122"/>
      <c r="G56" s="43"/>
      <c r="H56" s="43"/>
      <c r="I56" s="72">
        <f t="shared" si="9"/>
        <v>0</v>
      </c>
      <c r="J56" s="43"/>
      <c r="K56" s="43"/>
      <c r="L56" s="43"/>
      <c r="M56" s="43"/>
    </row>
    <row r="57" spans="2:13" ht="27">
      <c r="B57" s="117"/>
      <c r="C57" s="123" t="s">
        <v>552</v>
      </c>
      <c r="D57" s="123" t="s">
        <v>553</v>
      </c>
      <c r="E57" s="122"/>
      <c r="F57" s="122"/>
      <c r="G57" s="43"/>
      <c r="H57" s="43"/>
      <c r="I57" s="72">
        <f t="shared" si="9"/>
        <v>0</v>
      </c>
      <c r="J57" s="43"/>
      <c r="K57" s="43"/>
      <c r="L57" s="43"/>
      <c r="M57" s="43"/>
    </row>
    <row r="58" spans="2:13" ht="27">
      <c r="B58" s="117"/>
      <c r="C58" s="123" t="s">
        <v>554</v>
      </c>
      <c r="D58" s="123" t="s">
        <v>555</v>
      </c>
      <c r="E58" s="122"/>
      <c r="F58" s="122"/>
      <c r="G58" s="43"/>
      <c r="H58" s="43"/>
      <c r="I58" s="72">
        <f t="shared" si="9"/>
        <v>0</v>
      </c>
      <c r="J58" s="43"/>
      <c r="K58" s="43"/>
      <c r="L58" s="43"/>
      <c r="M58" s="43"/>
    </row>
    <row r="59" spans="2:13">
      <c r="B59" s="117"/>
      <c r="C59" s="123" t="s">
        <v>556</v>
      </c>
      <c r="D59" s="123" t="s">
        <v>524</v>
      </c>
      <c r="E59" s="122"/>
      <c r="F59" s="122"/>
      <c r="G59" s="43"/>
      <c r="H59" s="43"/>
      <c r="I59" s="72">
        <f t="shared" si="9"/>
        <v>0</v>
      </c>
      <c r="J59" s="43"/>
      <c r="K59" s="43"/>
      <c r="L59" s="43"/>
      <c r="M59" s="43"/>
    </row>
    <row r="60" spans="2:13">
      <c r="B60" s="117"/>
      <c r="C60" s="123" t="s">
        <v>559</v>
      </c>
      <c r="D60" s="123" t="s">
        <v>530</v>
      </c>
      <c r="E60" s="122"/>
      <c r="F60" s="122"/>
      <c r="G60" s="43"/>
      <c r="H60" s="43"/>
      <c r="I60" s="72">
        <f t="shared" si="9"/>
        <v>0</v>
      </c>
      <c r="J60" s="43"/>
      <c r="K60" s="43"/>
      <c r="L60" s="43"/>
      <c r="M60" s="43"/>
    </row>
    <row r="61" spans="2:13">
      <c r="B61" s="117"/>
      <c r="C61" s="123" t="s">
        <v>562</v>
      </c>
      <c r="D61" s="123" t="s">
        <v>563</v>
      </c>
      <c r="E61" s="122"/>
      <c r="F61" s="122"/>
      <c r="G61" s="43"/>
      <c r="H61" s="43"/>
      <c r="I61" s="72">
        <f t="shared" si="9"/>
        <v>0</v>
      </c>
      <c r="J61" s="43"/>
      <c r="K61" s="43"/>
      <c r="L61" s="43"/>
      <c r="M61" s="43"/>
    </row>
    <row r="62" spans="2:13" ht="27">
      <c r="B62" s="117"/>
      <c r="C62" s="123" t="s">
        <v>564</v>
      </c>
      <c r="D62" s="123" t="s">
        <v>536</v>
      </c>
      <c r="E62" s="122"/>
      <c r="F62" s="122"/>
      <c r="G62" s="43"/>
      <c r="H62" s="43"/>
      <c r="I62" s="72">
        <f t="shared" si="9"/>
        <v>0</v>
      </c>
      <c r="J62" s="43"/>
      <c r="K62" s="43"/>
      <c r="L62" s="43"/>
      <c r="M62" s="43"/>
    </row>
    <row r="63" spans="2:13" ht="27">
      <c r="B63" s="117"/>
      <c r="C63" s="123" t="s">
        <v>565</v>
      </c>
      <c r="D63" s="123" t="s">
        <v>538</v>
      </c>
      <c r="E63" s="122"/>
      <c r="F63" s="122"/>
      <c r="G63" s="43"/>
      <c r="H63" s="43"/>
      <c r="I63" s="72">
        <f t="shared" si="9"/>
        <v>0</v>
      </c>
      <c r="J63" s="43"/>
      <c r="K63" s="43"/>
      <c r="L63" s="43"/>
      <c r="M63" s="43"/>
    </row>
    <row r="64" spans="2:13">
      <c r="B64" s="117"/>
      <c r="C64" s="62" t="s">
        <v>541</v>
      </c>
      <c r="D64" s="123"/>
      <c r="E64" s="122"/>
      <c r="F64" s="122"/>
      <c r="G64" s="72">
        <f t="shared" ref="G64:I64" si="10">SUM(G53:G63)</f>
        <v>0</v>
      </c>
      <c r="H64" s="72">
        <f t="shared" si="10"/>
        <v>0</v>
      </c>
      <c r="I64" s="72">
        <f t="shared" si="10"/>
        <v>0</v>
      </c>
      <c r="J64" s="72">
        <f t="shared" ref="J64:K64" si="11">SUM(J53:J63)</f>
        <v>0</v>
      </c>
      <c r="K64" s="72">
        <f t="shared" si="11"/>
        <v>0</v>
      </c>
      <c r="L64" s="72">
        <f>SUM(L53:L63)</f>
        <v>0</v>
      </c>
      <c r="M64" s="72">
        <f>SUM(M53:M63)</f>
        <v>0</v>
      </c>
    </row>
    <row r="66" spans="2:13" ht="15" customHeight="1">
      <c r="B66" s="117"/>
      <c r="C66" s="117"/>
      <c r="D66" s="117"/>
      <c r="E66" s="122"/>
      <c r="F66" s="122"/>
      <c r="G66" s="167" t="s">
        <v>587</v>
      </c>
      <c r="H66" s="167"/>
      <c r="I66" s="167"/>
      <c r="J66" s="167"/>
      <c r="K66" s="167"/>
      <c r="L66" s="167"/>
      <c r="M66" s="167"/>
    </row>
    <row r="67" spans="2:13" ht="33.5">
      <c r="B67" s="117"/>
      <c r="C67" s="117"/>
      <c r="D67" s="117"/>
      <c r="E67" s="122"/>
      <c r="F67" s="122"/>
      <c r="G67" s="144" t="s">
        <v>116</v>
      </c>
      <c r="H67" s="144" t="s">
        <v>117</v>
      </c>
      <c r="I67" s="147" t="s">
        <v>118</v>
      </c>
      <c r="J67" s="145">
        <v>2025</v>
      </c>
      <c r="K67" s="146">
        <v>2026</v>
      </c>
      <c r="L67" s="146">
        <v>2027</v>
      </c>
      <c r="M67" s="145">
        <v>2028</v>
      </c>
    </row>
    <row r="68" spans="2:13">
      <c r="B68" s="67" t="s">
        <v>584</v>
      </c>
      <c r="C68" s="117"/>
      <c r="D68" s="123"/>
      <c r="E68" s="122"/>
      <c r="F68" s="122"/>
      <c r="G68" s="122"/>
      <c r="H68" s="117"/>
      <c r="I68" s="117"/>
      <c r="J68" s="117"/>
      <c r="K68" s="117"/>
      <c r="L68" s="117"/>
      <c r="M68" s="117"/>
    </row>
    <row r="69" spans="2:13" ht="27">
      <c r="B69" s="117"/>
      <c r="C69" s="123" t="s">
        <v>545</v>
      </c>
      <c r="D69" s="123" t="s">
        <v>546</v>
      </c>
      <c r="E69" s="122"/>
      <c r="F69" s="122"/>
      <c r="G69" s="43"/>
      <c r="H69" s="43"/>
      <c r="I69" s="72">
        <f>SUM(G69:H69)</f>
        <v>0</v>
      </c>
      <c r="J69" s="43"/>
      <c r="K69" s="43"/>
      <c r="L69" s="43"/>
      <c r="M69" s="43"/>
    </row>
    <row r="70" spans="2:13" ht="54">
      <c r="B70" s="117"/>
      <c r="C70" s="123" t="s">
        <v>547</v>
      </c>
      <c r="D70" s="123" t="s">
        <v>548</v>
      </c>
      <c r="E70" s="122"/>
      <c r="F70" s="122"/>
      <c r="G70" s="43"/>
      <c r="H70" s="43"/>
      <c r="I70" s="72">
        <f t="shared" ref="I70:I79" si="12">SUM(G70:H70)</f>
        <v>0</v>
      </c>
      <c r="J70" s="43"/>
      <c r="K70" s="43"/>
      <c r="L70" s="43"/>
      <c r="M70" s="43"/>
    </row>
    <row r="71" spans="2:13" ht="40.5">
      <c r="B71" s="117"/>
      <c r="C71" s="123" t="s">
        <v>549</v>
      </c>
      <c r="D71" s="58" t="s">
        <v>550</v>
      </c>
      <c r="E71" s="122"/>
      <c r="F71" s="122"/>
      <c r="G71" s="43"/>
      <c r="H71" s="43"/>
      <c r="I71" s="72">
        <f t="shared" si="12"/>
        <v>0</v>
      </c>
      <c r="J71" s="43"/>
      <c r="K71" s="43"/>
      <c r="L71" s="43"/>
      <c r="M71" s="43"/>
    </row>
    <row r="72" spans="2:13">
      <c r="B72" s="117"/>
      <c r="C72" s="123" t="s">
        <v>551</v>
      </c>
      <c r="D72" s="123" t="s">
        <v>516</v>
      </c>
      <c r="E72" s="122"/>
      <c r="F72" s="122"/>
      <c r="G72" s="43"/>
      <c r="H72" s="43"/>
      <c r="I72" s="72">
        <f t="shared" si="12"/>
        <v>0</v>
      </c>
      <c r="J72" s="43"/>
      <c r="K72" s="43"/>
      <c r="L72" s="43"/>
      <c r="M72" s="43"/>
    </row>
    <row r="73" spans="2:13" ht="27">
      <c r="B73" s="117"/>
      <c r="C73" s="123" t="s">
        <v>552</v>
      </c>
      <c r="D73" s="123" t="s">
        <v>553</v>
      </c>
      <c r="E73" s="122"/>
      <c r="F73" s="122"/>
      <c r="G73" s="43"/>
      <c r="H73" s="43"/>
      <c r="I73" s="72">
        <f t="shared" si="12"/>
        <v>0</v>
      </c>
      <c r="J73" s="43"/>
      <c r="K73" s="43"/>
      <c r="L73" s="43"/>
      <c r="M73" s="43"/>
    </row>
    <row r="74" spans="2:13" ht="27">
      <c r="B74" s="117"/>
      <c r="C74" s="123" t="s">
        <v>554</v>
      </c>
      <c r="D74" s="123" t="s">
        <v>555</v>
      </c>
      <c r="E74" s="122"/>
      <c r="F74" s="122"/>
      <c r="G74" s="43"/>
      <c r="H74" s="43"/>
      <c r="I74" s="72">
        <f t="shared" si="12"/>
        <v>0</v>
      </c>
      <c r="J74" s="43"/>
      <c r="K74" s="43"/>
      <c r="L74" s="43"/>
      <c r="M74" s="43"/>
    </row>
    <row r="75" spans="2:13">
      <c r="B75" s="117"/>
      <c r="C75" s="123" t="s">
        <v>556</v>
      </c>
      <c r="D75" s="123" t="s">
        <v>524</v>
      </c>
      <c r="E75" s="122"/>
      <c r="F75" s="122"/>
      <c r="G75" s="43"/>
      <c r="H75" s="43"/>
      <c r="I75" s="72">
        <f t="shared" si="12"/>
        <v>0</v>
      </c>
      <c r="J75" s="43"/>
      <c r="K75" s="43"/>
      <c r="L75" s="43"/>
      <c r="M75" s="43"/>
    </row>
    <row r="76" spans="2:13">
      <c r="B76" s="117"/>
      <c r="C76" s="123" t="s">
        <v>559</v>
      </c>
      <c r="D76" s="123" t="s">
        <v>530</v>
      </c>
      <c r="E76" s="122"/>
      <c r="F76" s="122"/>
      <c r="G76" s="43"/>
      <c r="H76" s="43"/>
      <c r="I76" s="72">
        <f t="shared" si="12"/>
        <v>0</v>
      </c>
      <c r="J76" s="43"/>
      <c r="K76" s="43"/>
      <c r="L76" s="43"/>
      <c r="M76" s="43"/>
    </row>
    <row r="77" spans="2:13">
      <c r="B77" s="117"/>
      <c r="C77" s="123" t="s">
        <v>562</v>
      </c>
      <c r="D77" s="123" t="s">
        <v>563</v>
      </c>
      <c r="E77" s="122"/>
      <c r="F77" s="122"/>
      <c r="G77" s="43"/>
      <c r="H77" s="43"/>
      <c r="I77" s="72">
        <f t="shared" si="12"/>
        <v>0</v>
      </c>
      <c r="J77" s="43"/>
      <c r="K77" s="43"/>
      <c r="L77" s="43"/>
      <c r="M77" s="43"/>
    </row>
    <row r="78" spans="2:13" ht="27">
      <c r="B78" s="117"/>
      <c r="C78" s="123" t="s">
        <v>564</v>
      </c>
      <c r="D78" s="123" t="s">
        <v>536</v>
      </c>
      <c r="E78" s="122"/>
      <c r="F78" s="122"/>
      <c r="G78" s="43"/>
      <c r="H78" s="43"/>
      <c r="I78" s="72">
        <f t="shared" si="12"/>
        <v>0</v>
      </c>
      <c r="J78" s="43"/>
      <c r="K78" s="43"/>
      <c r="L78" s="43"/>
      <c r="M78" s="43"/>
    </row>
    <row r="79" spans="2:13" ht="27">
      <c r="B79" s="117"/>
      <c r="C79" s="123" t="s">
        <v>565</v>
      </c>
      <c r="D79" s="123" t="s">
        <v>538</v>
      </c>
      <c r="E79" s="122"/>
      <c r="F79" s="122"/>
      <c r="G79" s="43"/>
      <c r="H79" s="43"/>
      <c r="I79" s="72">
        <f t="shared" si="12"/>
        <v>0</v>
      </c>
      <c r="J79" s="43"/>
      <c r="K79" s="43"/>
      <c r="L79" s="43"/>
      <c r="M79" s="43"/>
    </row>
    <row r="80" spans="2:13" customFormat="1" ht="14.5">
      <c r="B80" s="117"/>
      <c r="C80" s="62" t="s">
        <v>541</v>
      </c>
      <c r="D80" s="123"/>
      <c r="E80" s="122"/>
      <c r="F80" s="122"/>
      <c r="G80" s="72">
        <f t="shared" ref="G80:I80" si="13">SUM(G69:G79)</f>
        <v>0</v>
      </c>
      <c r="H80" s="72">
        <f t="shared" si="13"/>
        <v>0</v>
      </c>
      <c r="I80" s="72">
        <f t="shared" si="13"/>
        <v>0</v>
      </c>
      <c r="J80" s="72">
        <f t="shared" ref="J80" si="14">SUM(J69:J79)</f>
        <v>0</v>
      </c>
      <c r="K80" s="72">
        <f t="shared" ref="K80" si="15">SUM(K69:K79)</f>
        <v>0</v>
      </c>
      <c r="L80" s="72">
        <f>SUM(L69:L79)</f>
        <v>0</v>
      </c>
      <c r="M80" s="72">
        <f>SUM(M69:M79)</f>
        <v>0</v>
      </c>
    </row>
    <row r="82" spans="2:13" ht="15" customHeight="1">
      <c r="B82" s="117"/>
      <c r="C82" s="117"/>
      <c r="D82" s="117"/>
      <c r="E82" s="122"/>
      <c r="F82" s="122"/>
      <c r="G82" s="167" t="s">
        <v>588</v>
      </c>
      <c r="H82" s="167"/>
      <c r="I82" s="167"/>
      <c r="J82" s="167"/>
      <c r="K82" s="167"/>
      <c r="L82" s="167"/>
      <c r="M82" s="167"/>
    </row>
    <row r="83" spans="2:13" ht="33.5">
      <c r="B83" s="117"/>
      <c r="C83" s="117"/>
      <c r="D83" s="117"/>
      <c r="E83" s="122"/>
      <c r="F83" s="122"/>
      <c r="G83" s="144" t="s">
        <v>116</v>
      </c>
      <c r="H83" s="144" t="s">
        <v>117</v>
      </c>
      <c r="I83" s="147" t="s">
        <v>118</v>
      </c>
      <c r="J83" s="145">
        <v>2025</v>
      </c>
      <c r="K83" s="146">
        <v>2026</v>
      </c>
      <c r="L83" s="146">
        <v>2027</v>
      </c>
      <c r="M83" s="145">
        <v>2028</v>
      </c>
    </row>
    <row r="84" spans="2:13">
      <c r="B84" s="67" t="s">
        <v>584</v>
      </c>
      <c r="C84" s="117"/>
      <c r="D84" s="123"/>
      <c r="E84" s="122"/>
      <c r="F84" s="122"/>
      <c r="G84" s="122"/>
      <c r="H84" s="117"/>
      <c r="I84" s="117"/>
      <c r="J84" s="117"/>
      <c r="K84" s="117"/>
      <c r="L84" s="117"/>
      <c r="M84" s="117"/>
    </row>
    <row r="85" spans="2:13" ht="27">
      <c r="B85" s="117"/>
      <c r="C85" s="123" t="s">
        <v>545</v>
      </c>
      <c r="D85" s="123" t="s">
        <v>546</v>
      </c>
      <c r="E85" s="122"/>
      <c r="F85" s="122"/>
      <c r="G85" s="43"/>
      <c r="H85" s="43"/>
      <c r="I85" s="72">
        <f>SUM(G85:H85)</f>
        <v>0</v>
      </c>
      <c r="J85" s="43"/>
      <c r="K85" s="43"/>
      <c r="L85" s="43"/>
      <c r="M85" s="43"/>
    </row>
    <row r="86" spans="2:13" ht="54">
      <c r="B86" s="117"/>
      <c r="C86" s="123" t="s">
        <v>547</v>
      </c>
      <c r="D86" s="123" t="s">
        <v>548</v>
      </c>
      <c r="E86" s="122"/>
      <c r="F86" s="122"/>
      <c r="G86" s="43"/>
      <c r="H86" s="43"/>
      <c r="I86" s="72">
        <f t="shared" ref="I86:I95" si="16">SUM(G86:H86)</f>
        <v>0</v>
      </c>
      <c r="J86" s="43"/>
      <c r="K86" s="43"/>
      <c r="L86" s="43"/>
      <c r="M86" s="43"/>
    </row>
    <row r="87" spans="2:13" ht="40.5">
      <c r="B87" s="117"/>
      <c r="C87" s="123" t="s">
        <v>549</v>
      </c>
      <c r="D87" s="58" t="s">
        <v>550</v>
      </c>
      <c r="E87" s="122"/>
      <c r="F87" s="122"/>
      <c r="G87" s="43"/>
      <c r="H87" s="43"/>
      <c r="I87" s="72">
        <f t="shared" si="16"/>
        <v>0</v>
      </c>
      <c r="J87" s="43"/>
      <c r="K87" s="43"/>
      <c r="L87" s="43"/>
      <c r="M87" s="43"/>
    </row>
    <row r="88" spans="2:13">
      <c r="B88" s="117"/>
      <c r="C88" s="123" t="s">
        <v>551</v>
      </c>
      <c r="D88" s="123" t="s">
        <v>516</v>
      </c>
      <c r="E88" s="122"/>
      <c r="F88" s="122"/>
      <c r="G88" s="43"/>
      <c r="H88" s="43"/>
      <c r="I88" s="72">
        <f t="shared" si="16"/>
        <v>0</v>
      </c>
      <c r="J88" s="43"/>
      <c r="K88" s="43"/>
      <c r="L88" s="43"/>
      <c r="M88" s="43"/>
    </row>
    <row r="89" spans="2:13" ht="27">
      <c r="B89" s="117"/>
      <c r="C89" s="123" t="s">
        <v>552</v>
      </c>
      <c r="D89" s="123" t="s">
        <v>553</v>
      </c>
      <c r="E89" s="122"/>
      <c r="F89" s="122"/>
      <c r="G89" s="43"/>
      <c r="H89" s="43"/>
      <c r="I89" s="72">
        <f t="shared" si="16"/>
        <v>0</v>
      </c>
      <c r="J89" s="43"/>
      <c r="K89" s="43"/>
      <c r="L89" s="43"/>
      <c r="M89" s="43"/>
    </row>
    <row r="90" spans="2:13" ht="27">
      <c r="B90" s="117"/>
      <c r="C90" s="123" t="s">
        <v>554</v>
      </c>
      <c r="D90" s="123" t="s">
        <v>555</v>
      </c>
      <c r="E90" s="122"/>
      <c r="F90" s="122"/>
      <c r="G90" s="43"/>
      <c r="H90" s="43"/>
      <c r="I90" s="72">
        <f t="shared" si="16"/>
        <v>0</v>
      </c>
      <c r="J90" s="43"/>
      <c r="K90" s="43"/>
      <c r="L90" s="43"/>
      <c r="M90" s="43"/>
    </row>
    <row r="91" spans="2:13">
      <c r="B91" s="117"/>
      <c r="C91" s="123" t="s">
        <v>556</v>
      </c>
      <c r="D91" s="123" t="s">
        <v>524</v>
      </c>
      <c r="E91" s="122"/>
      <c r="F91" s="122"/>
      <c r="G91" s="43"/>
      <c r="H91" s="43"/>
      <c r="I91" s="72">
        <f t="shared" si="16"/>
        <v>0</v>
      </c>
      <c r="J91" s="43"/>
      <c r="K91" s="43"/>
      <c r="L91" s="43"/>
      <c r="M91" s="43"/>
    </row>
    <row r="92" spans="2:13">
      <c r="B92" s="117"/>
      <c r="C92" s="123" t="s">
        <v>559</v>
      </c>
      <c r="D92" s="123" t="s">
        <v>530</v>
      </c>
      <c r="E92" s="122"/>
      <c r="F92" s="122"/>
      <c r="G92" s="43"/>
      <c r="H92" s="43"/>
      <c r="I92" s="72">
        <f t="shared" si="16"/>
        <v>0</v>
      </c>
      <c r="J92" s="43"/>
      <c r="K92" s="43"/>
      <c r="L92" s="43"/>
      <c r="M92" s="43"/>
    </row>
    <row r="93" spans="2:13">
      <c r="B93" s="117"/>
      <c r="C93" s="123" t="s">
        <v>562</v>
      </c>
      <c r="D93" s="123" t="s">
        <v>563</v>
      </c>
      <c r="E93" s="122"/>
      <c r="F93" s="122"/>
      <c r="G93" s="43"/>
      <c r="H93" s="43"/>
      <c r="I93" s="72">
        <f t="shared" si="16"/>
        <v>0</v>
      </c>
      <c r="J93" s="43"/>
      <c r="K93" s="43"/>
      <c r="L93" s="43"/>
      <c r="M93" s="43"/>
    </row>
    <row r="94" spans="2:13" ht="27">
      <c r="B94" s="117"/>
      <c r="C94" s="123" t="s">
        <v>564</v>
      </c>
      <c r="D94" s="123" t="s">
        <v>536</v>
      </c>
      <c r="E94" s="122"/>
      <c r="F94" s="122"/>
      <c r="G94" s="43"/>
      <c r="H94" s="43"/>
      <c r="I94" s="72">
        <f t="shared" si="16"/>
        <v>0</v>
      </c>
      <c r="J94" s="43"/>
      <c r="K94" s="43"/>
      <c r="L94" s="43"/>
      <c r="M94" s="43"/>
    </row>
    <row r="95" spans="2:13" ht="27">
      <c r="B95" s="117"/>
      <c r="C95" s="123" t="s">
        <v>565</v>
      </c>
      <c r="D95" s="123" t="s">
        <v>538</v>
      </c>
      <c r="E95" s="122"/>
      <c r="F95" s="122"/>
      <c r="G95" s="43"/>
      <c r="H95" s="43"/>
      <c r="I95" s="72">
        <f t="shared" si="16"/>
        <v>0</v>
      </c>
      <c r="J95" s="43"/>
      <c r="K95" s="43"/>
      <c r="L95" s="43"/>
      <c r="M95" s="43"/>
    </row>
    <row r="96" spans="2:13" customFormat="1" ht="14.5">
      <c r="B96" s="117"/>
      <c r="C96" s="62" t="s">
        <v>541</v>
      </c>
      <c r="D96" s="123"/>
      <c r="E96" s="122"/>
      <c r="F96" s="122"/>
      <c r="G96" s="72">
        <f t="shared" ref="G96:I96" si="17">SUM(G85:G95)</f>
        <v>0</v>
      </c>
      <c r="H96" s="72">
        <f t="shared" si="17"/>
        <v>0</v>
      </c>
      <c r="I96" s="72">
        <f t="shared" si="17"/>
        <v>0</v>
      </c>
      <c r="J96" s="72">
        <f t="shared" ref="J96:M96" si="18">SUM(J85:J95)</f>
        <v>0</v>
      </c>
      <c r="K96" s="72">
        <f t="shared" si="18"/>
        <v>0</v>
      </c>
      <c r="L96" s="72">
        <f t="shared" si="18"/>
        <v>0</v>
      </c>
      <c r="M96" s="72">
        <f t="shared" si="18"/>
        <v>0</v>
      </c>
    </row>
  </sheetData>
  <mergeCells count="6">
    <mergeCell ref="G82:M82"/>
    <mergeCell ref="H2:M2"/>
    <mergeCell ref="G18:M18"/>
    <mergeCell ref="G34:M34"/>
    <mergeCell ref="G50:M50"/>
    <mergeCell ref="G66:M66"/>
  </mergeCells>
  <dataValidations count="1">
    <dataValidation showInputMessage="1" showErrorMessage="1" sqref="L7:M15 L37:M47 I21:I31 L21:M31 I53:I63 L53:M63 I69:I79 E25:F27 L69:M79 I37:I47 L85:M95 C53:D54 C21:D22 C85:D86 C69:D70 C37:D38 C5:D6 E5:F7 I5:I15 G5:H6 J5:M6 G21:H22 J21:K22 G37:H38 J37:K38 G53:H54 J53:K54 G69:H70 J69:K70 G85:H86 J85:K86 I85:I95" xr:uid="{00000000-0002-0000-0C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5 I21 I53 I85 I69:I79" unlocked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57"/>
  <sheetViews>
    <sheetView topLeftCell="A29" workbookViewId="0">
      <selection activeCell="P50" sqref="P49:P50"/>
    </sheetView>
  </sheetViews>
  <sheetFormatPr defaultColWidth="9" defaultRowHeight="14.5"/>
  <cols>
    <col min="1" max="2" width="9" style="34"/>
    <col min="3" max="3" width="12.453125" style="34" customWidth="1"/>
    <col min="4" max="4" width="42" style="34" customWidth="1"/>
    <col min="5" max="6" width="2.453125" style="45" customWidth="1"/>
    <col min="7" max="7" width="13.453125" style="45" customWidth="1"/>
    <col min="8" max="13" width="13.453125" style="34" customWidth="1"/>
    <col min="14" max="14" width="14.54296875" customWidth="1"/>
    <col min="15" max="16384" width="9" style="34"/>
  </cols>
  <sheetData>
    <row r="1" spans="1:14">
      <c r="A1" s="63" t="str">
        <f ca="1">MID(CELL("filename",A1),FIND("]",CELL("filename",A1))+1,256)</f>
        <v>EGS2C exemptions</v>
      </c>
      <c r="B1" s="63"/>
      <c r="C1" s="137"/>
      <c r="D1" s="137"/>
      <c r="E1" s="115"/>
      <c r="F1" s="115"/>
      <c r="G1" s="115"/>
      <c r="H1" s="137"/>
      <c r="I1" s="137"/>
      <c r="J1" s="137"/>
      <c r="K1" s="137"/>
      <c r="L1" s="137"/>
      <c r="M1" s="137"/>
    </row>
    <row r="2" spans="1:14">
      <c r="A2" s="65">
        <f>'Cover Sheet'!$D$13</f>
        <v>0</v>
      </c>
      <c r="B2" s="65"/>
      <c r="C2" s="137"/>
      <c r="D2" s="137"/>
      <c r="E2" s="60"/>
      <c r="F2" s="60"/>
      <c r="G2" s="60"/>
      <c r="H2" s="167" t="s">
        <v>589</v>
      </c>
      <c r="I2" s="167"/>
      <c r="J2" s="167"/>
      <c r="K2" s="167"/>
      <c r="L2" s="167"/>
      <c r="M2" s="167"/>
    </row>
    <row r="3" spans="1:14" ht="33.5">
      <c r="A3" s="70">
        <f>'Cover Sheet'!$D$15</f>
        <v>2025</v>
      </c>
      <c r="B3" s="70"/>
      <c r="C3" s="137"/>
      <c r="D3" s="137"/>
      <c r="E3" s="59"/>
      <c r="F3" s="59"/>
      <c r="G3" s="144" t="s">
        <v>116</v>
      </c>
      <c r="H3" s="144" t="s">
        <v>117</v>
      </c>
      <c r="I3" s="147" t="s">
        <v>118</v>
      </c>
      <c r="J3" s="145">
        <v>2025</v>
      </c>
      <c r="K3" s="146">
        <v>2026</v>
      </c>
      <c r="L3" s="146">
        <v>2027</v>
      </c>
      <c r="M3" s="145">
        <v>2028</v>
      </c>
    </row>
    <row r="4" spans="1:14" s="30" customFormat="1">
      <c r="A4" s="117"/>
      <c r="B4" s="67" t="s">
        <v>510</v>
      </c>
      <c r="C4" s="117"/>
      <c r="D4" s="123"/>
      <c r="E4" s="114"/>
      <c r="F4" s="114"/>
      <c r="G4" s="117"/>
      <c r="H4" s="117"/>
      <c r="I4" s="117"/>
      <c r="J4" s="117"/>
      <c r="K4" s="117"/>
      <c r="L4" s="117"/>
      <c r="M4" s="117"/>
      <c r="N4"/>
    </row>
    <row r="5" spans="1:14" s="30" customFormat="1" ht="27">
      <c r="A5" s="117"/>
      <c r="B5" s="117"/>
      <c r="C5" s="123" t="s">
        <v>545</v>
      </c>
      <c r="D5" s="123" t="s">
        <v>546</v>
      </c>
      <c r="E5" s="118"/>
      <c r="F5" s="118"/>
      <c r="G5" s="43"/>
      <c r="H5" s="43"/>
      <c r="I5" s="72">
        <f>SUM(G5:H5)</f>
        <v>0</v>
      </c>
      <c r="J5" s="43"/>
      <c r="K5" s="43"/>
      <c r="L5" s="43"/>
      <c r="M5" s="43"/>
      <c r="N5"/>
    </row>
    <row r="6" spans="1:14" ht="54">
      <c r="A6" s="114"/>
      <c r="B6" s="114"/>
      <c r="C6" s="123" t="s">
        <v>547</v>
      </c>
      <c r="D6" s="123" t="s">
        <v>548</v>
      </c>
      <c r="E6" s="114"/>
      <c r="F6" s="114"/>
      <c r="G6" s="43"/>
      <c r="H6" s="43"/>
      <c r="I6" s="72">
        <f t="shared" ref="I6:I18" si="0">SUM(G6:H6)</f>
        <v>0</v>
      </c>
      <c r="J6" s="43"/>
      <c r="K6" s="43"/>
      <c r="L6" s="43"/>
      <c r="M6" s="43"/>
    </row>
    <row r="7" spans="1:14" ht="40.5">
      <c r="A7" s="114"/>
      <c r="B7" s="114"/>
      <c r="C7" s="123" t="s">
        <v>549</v>
      </c>
      <c r="D7" s="58" t="s">
        <v>550</v>
      </c>
      <c r="E7" s="118"/>
      <c r="F7" s="118"/>
      <c r="G7" s="43"/>
      <c r="H7" s="43"/>
      <c r="I7" s="72">
        <f t="shared" si="0"/>
        <v>0</v>
      </c>
      <c r="J7" s="43"/>
      <c r="K7" s="43"/>
      <c r="L7" s="43"/>
      <c r="M7" s="43"/>
    </row>
    <row r="8" spans="1:14">
      <c r="A8" s="114"/>
      <c r="B8" s="114"/>
      <c r="C8" s="123" t="s">
        <v>551</v>
      </c>
      <c r="D8" s="123" t="s">
        <v>516</v>
      </c>
      <c r="E8" s="118"/>
      <c r="F8" s="118"/>
      <c r="G8" s="43"/>
      <c r="H8" s="43"/>
      <c r="I8" s="72">
        <f t="shared" si="0"/>
        <v>0</v>
      </c>
      <c r="J8" s="43"/>
      <c r="K8" s="43"/>
      <c r="L8" s="43"/>
      <c r="M8" s="43"/>
    </row>
    <row r="9" spans="1:14" ht="27">
      <c r="A9" s="114"/>
      <c r="B9" s="114"/>
      <c r="C9" s="123" t="s">
        <v>552</v>
      </c>
      <c r="D9" s="123" t="s">
        <v>553</v>
      </c>
      <c r="E9" s="118"/>
      <c r="F9" s="118"/>
      <c r="G9" s="43"/>
      <c r="H9" s="43"/>
      <c r="I9" s="72">
        <f t="shared" si="0"/>
        <v>0</v>
      </c>
      <c r="J9" s="43"/>
      <c r="K9" s="43"/>
      <c r="L9" s="43"/>
      <c r="M9" s="43"/>
    </row>
    <row r="10" spans="1:14" ht="27">
      <c r="A10" s="114"/>
      <c r="B10" s="114"/>
      <c r="C10" s="123" t="s">
        <v>554</v>
      </c>
      <c r="D10" s="123" t="s">
        <v>555</v>
      </c>
      <c r="E10" s="118"/>
      <c r="F10" s="118"/>
      <c r="G10" s="43"/>
      <c r="H10" s="43"/>
      <c r="I10" s="72">
        <f t="shared" si="0"/>
        <v>0</v>
      </c>
      <c r="J10" s="43"/>
      <c r="K10" s="43"/>
      <c r="L10" s="43"/>
      <c r="M10" s="43"/>
    </row>
    <row r="11" spans="1:14">
      <c r="A11" s="114"/>
      <c r="B11" s="114"/>
      <c r="C11" s="123" t="s">
        <v>556</v>
      </c>
      <c r="D11" s="123" t="s">
        <v>524</v>
      </c>
      <c r="E11" s="118"/>
      <c r="F11" s="118"/>
      <c r="G11" s="43"/>
      <c r="H11" s="43"/>
      <c r="I11" s="72">
        <f t="shared" si="0"/>
        <v>0</v>
      </c>
      <c r="J11" s="43"/>
      <c r="K11" s="43"/>
      <c r="L11" s="43"/>
      <c r="M11" s="43"/>
    </row>
    <row r="12" spans="1:14">
      <c r="A12" s="114"/>
      <c r="B12" s="114"/>
      <c r="C12" s="123" t="s">
        <v>557</v>
      </c>
      <c r="D12" s="123" t="s">
        <v>526</v>
      </c>
      <c r="E12" s="118"/>
      <c r="F12" s="118"/>
      <c r="G12" s="43"/>
      <c r="H12" s="43"/>
      <c r="I12" s="72">
        <f t="shared" si="0"/>
        <v>0</v>
      </c>
      <c r="J12" s="43"/>
      <c r="K12" s="43"/>
      <c r="L12" s="43"/>
      <c r="M12" s="43"/>
    </row>
    <row r="13" spans="1:14">
      <c r="A13" s="114"/>
      <c r="B13" s="114"/>
      <c r="C13" s="123" t="s">
        <v>558</v>
      </c>
      <c r="D13" s="123" t="s">
        <v>528</v>
      </c>
      <c r="E13" s="118"/>
      <c r="F13" s="118"/>
      <c r="G13" s="43"/>
      <c r="H13" s="43"/>
      <c r="I13" s="72">
        <f t="shared" si="0"/>
        <v>0</v>
      </c>
      <c r="J13" s="43"/>
      <c r="K13" s="43"/>
      <c r="L13" s="43"/>
      <c r="M13" s="43"/>
    </row>
    <row r="14" spans="1:14">
      <c r="A14" s="114"/>
      <c r="B14" s="114"/>
      <c r="C14" s="123" t="s">
        <v>559</v>
      </c>
      <c r="D14" s="123" t="s">
        <v>530</v>
      </c>
      <c r="E14" s="118"/>
      <c r="F14" s="118"/>
      <c r="G14" s="43"/>
      <c r="H14" s="43"/>
      <c r="I14" s="72">
        <f t="shared" si="0"/>
        <v>0</v>
      </c>
      <c r="J14" s="43"/>
      <c r="K14" s="43"/>
      <c r="L14" s="43"/>
      <c r="M14" s="43"/>
    </row>
    <row r="15" spans="1:14" ht="27">
      <c r="A15" s="114"/>
      <c r="B15" s="114"/>
      <c r="C15" s="123" t="s">
        <v>560</v>
      </c>
      <c r="D15" s="123" t="s">
        <v>561</v>
      </c>
      <c r="E15" s="118"/>
      <c r="F15" s="118"/>
      <c r="G15" s="43"/>
      <c r="H15" s="43"/>
      <c r="I15" s="72">
        <f t="shared" si="0"/>
        <v>0</v>
      </c>
      <c r="J15" s="43"/>
      <c r="K15" s="43"/>
      <c r="L15" s="43"/>
      <c r="M15" s="43"/>
    </row>
    <row r="16" spans="1:14">
      <c r="A16" s="114"/>
      <c r="B16" s="114"/>
      <c r="C16" s="123" t="s">
        <v>562</v>
      </c>
      <c r="D16" s="123" t="s">
        <v>563</v>
      </c>
      <c r="E16" s="118"/>
      <c r="F16" s="118"/>
      <c r="G16" s="43"/>
      <c r="H16" s="43"/>
      <c r="I16" s="72">
        <f t="shared" si="0"/>
        <v>0</v>
      </c>
      <c r="J16" s="43"/>
      <c r="K16" s="43"/>
      <c r="L16" s="43"/>
      <c r="M16" s="43"/>
    </row>
    <row r="17" spans="2:13" ht="27">
      <c r="B17" s="114"/>
      <c r="C17" s="123" t="s">
        <v>564</v>
      </c>
      <c r="D17" s="123" t="s">
        <v>536</v>
      </c>
      <c r="E17" s="118"/>
      <c r="F17" s="118"/>
      <c r="G17" s="43"/>
      <c r="H17" s="43"/>
      <c r="I17" s="72">
        <f t="shared" si="0"/>
        <v>0</v>
      </c>
      <c r="J17" s="43"/>
      <c r="K17" s="43"/>
      <c r="L17" s="43"/>
      <c r="M17" s="43"/>
    </row>
    <row r="18" spans="2:13" ht="27">
      <c r="B18" s="114"/>
      <c r="C18" s="123" t="s">
        <v>565</v>
      </c>
      <c r="D18" s="123" t="s">
        <v>538</v>
      </c>
      <c r="E18" s="118"/>
      <c r="F18" s="118"/>
      <c r="G18" s="43"/>
      <c r="H18" s="43"/>
      <c r="I18" s="72">
        <f t="shared" si="0"/>
        <v>0</v>
      </c>
      <c r="J18" s="43"/>
      <c r="K18" s="43"/>
      <c r="L18" s="43"/>
      <c r="M18" s="43"/>
    </row>
    <row r="19" spans="2:13" s="30" customFormat="1" ht="13.5">
      <c r="B19" s="117"/>
      <c r="C19" s="62" t="s">
        <v>541</v>
      </c>
      <c r="D19" s="123"/>
      <c r="E19" s="118"/>
      <c r="F19" s="118"/>
      <c r="G19" s="72">
        <f t="shared" ref="G19:I19" si="1">SUM(G5:G18)</f>
        <v>0</v>
      </c>
      <c r="H19" s="72">
        <f t="shared" si="1"/>
        <v>0</v>
      </c>
      <c r="I19" s="72">
        <f t="shared" si="1"/>
        <v>0</v>
      </c>
      <c r="J19" s="72">
        <f t="shared" ref="J19:L19" si="2">SUM(J5:J18)</f>
        <v>0</v>
      </c>
      <c r="K19" s="72">
        <f t="shared" si="2"/>
        <v>0</v>
      </c>
      <c r="L19" s="72">
        <f t="shared" si="2"/>
        <v>0</v>
      </c>
      <c r="M19" s="72">
        <f>SUM(M5:M18)</f>
        <v>0</v>
      </c>
    </row>
    <row r="20" spans="2:13">
      <c r="B20" s="114"/>
      <c r="C20" s="114"/>
      <c r="D20" s="114"/>
      <c r="E20" s="74"/>
      <c r="F20" s="74"/>
      <c r="G20" s="74"/>
      <c r="H20" s="114"/>
      <c r="I20" s="114"/>
      <c r="J20" s="114"/>
      <c r="K20" s="114"/>
      <c r="L20" s="114"/>
      <c r="M20" s="114"/>
    </row>
    <row r="21" spans="2:13">
      <c r="B21" s="114"/>
      <c r="C21" s="114"/>
      <c r="D21" s="114"/>
      <c r="E21" s="122"/>
      <c r="F21" s="122"/>
      <c r="G21" s="167" t="s">
        <v>590</v>
      </c>
      <c r="H21" s="167"/>
      <c r="I21" s="167"/>
      <c r="J21" s="167"/>
      <c r="K21" s="167"/>
      <c r="L21" s="167"/>
      <c r="M21" s="167"/>
    </row>
    <row r="22" spans="2:13" ht="33.5">
      <c r="B22" s="114"/>
      <c r="C22" s="114"/>
      <c r="D22" s="114"/>
      <c r="E22" s="114"/>
      <c r="F22" s="114"/>
      <c r="G22" s="144" t="s">
        <v>116</v>
      </c>
      <c r="H22" s="144" t="s">
        <v>117</v>
      </c>
      <c r="I22" s="147" t="s">
        <v>118</v>
      </c>
      <c r="J22" s="145">
        <v>2025</v>
      </c>
      <c r="K22" s="146">
        <v>2026</v>
      </c>
      <c r="L22" s="146">
        <v>2027</v>
      </c>
      <c r="M22" s="145">
        <v>2028</v>
      </c>
    </row>
    <row r="23" spans="2:13">
      <c r="B23" s="67" t="s">
        <v>510</v>
      </c>
      <c r="C23" s="117"/>
      <c r="D23" s="123"/>
      <c r="E23" s="122"/>
      <c r="F23" s="122"/>
      <c r="G23" s="114"/>
      <c r="H23" s="114"/>
      <c r="I23" s="114"/>
      <c r="J23" s="114"/>
      <c r="K23" s="114"/>
      <c r="L23" s="114"/>
      <c r="M23" s="114"/>
    </row>
    <row r="24" spans="2:13" ht="27">
      <c r="B24" s="114"/>
      <c r="C24" s="123" t="s">
        <v>545</v>
      </c>
      <c r="D24" s="123" t="s">
        <v>546</v>
      </c>
      <c r="E24" s="122"/>
      <c r="F24" s="122"/>
      <c r="G24" s="43"/>
      <c r="H24" s="43"/>
      <c r="I24" s="72">
        <f>SUM(G24:H24)</f>
        <v>0</v>
      </c>
      <c r="J24" s="43"/>
      <c r="K24" s="43"/>
      <c r="L24" s="43"/>
      <c r="M24" s="43"/>
    </row>
    <row r="25" spans="2:13" ht="54">
      <c r="B25" s="114"/>
      <c r="C25" s="123" t="s">
        <v>547</v>
      </c>
      <c r="D25" s="123" t="s">
        <v>548</v>
      </c>
      <c r="E25" s="122"/>
      <c r="F25" s="122"/>
      <c r="G25" s="43"/>
      <c r="H25" s="43"/>
      <c r="I25" s="72">
        <f t="shared" ref="I25:I37" si="3">SUM(G25:H25)</f>
        <v>0</v>
      </c>
      <c r="J25" s="43"/>
      <c r="K25" s="43"/>
      <c r="L25" s="43"/>
      <c r="M25" s="43"/>
    </row>
    <row r="26" spans="2:13" ht="40.5">
      <c r="B26" s="114"/>
      <c r="C26" s="123" t="s">
        <v>549</v>
      </c>
      <c r="D26" s="58" t="s">
        <v>550</v>
      </c>
      <c r="E26" s="122"/>
      <c r="F26" s="122"/>
      <c r="G26" s="43"/>
      <c r="H26" s="43"/>
      <c r="I26" s="72">
        <f t="shared" si="3"/>
        <v>0</v>
      </c>
      <c r="J26" s="43"/>
      <c r="K26" s="43"/>
      <c r="L26" s="43"/>
      <c r="M26" s="43"/>
    </row>
    <row r="27" spans="2:13">
      <c r="B27" s="114"/>
      <c r="C27" s="123" t="s">
        <v>551</v>
      </c>
      <c r="D27" s="123" t="s">
        <v>516</v>
      </c>
      <c r="E27" s="122"/>
      <c r="F27" s="122"/>
      <c r="G27" s="43"/>
      <c r="H27" s="43"/>
      <c r="I27" s="72">
        <f t="shared" si="3"/>
        <v>0</v>
      </c>
      <c r="J27" s="43"/>
      <c r="K27" s="43"/>
      <c r="L27" s="43"/>
      <c r="M27" s="43"/>
    </row>
    <row r="28" spans="2:13" ht="27">
      <c r="B28" s="114"/>
      <c r="C28" s="123" t="s">
        <v>552</v>
      </c>
      <c r="D28" s="123" t="s">
        <v>553</v>
      </c>
      <c r="E28" s="122"/>
      <c r="F28" s="122"/>
      <c r="G28" s="43"/>
      <c r="H28" s="43"/>
      <c r="I28" s="72">
        <f t="shared" si="3"/>
        <v>0</v>
      </c>
      <c r="J28" s="43"/>
      <c r="K28" s="43"/>
      <c r="L28" s="43"/>
      <c r="M28" s="43"/>
    </row>
    <row r="29" spans="2:13" ht="27">
      <c r="B29" s="114"/>
      <c r="C29" s="123" t="s">
        <v>554</v>
      </c>
      <c r="D29" s="123" t="s">
        <v>555</v>
      </c>
      <c r="E29" s="122"/>
      <c r="F29" s="122"/>
      <c r="G29" s="43"/>
      <c r="H29" s="43"/>
      <c r="I29" s="72">
        <f t="shared" si="3"/>
        <v>0</v>
      </c>
      <c r="J29" s="43"/>
      <c r="K29" s="43"/>
      <c r="L29" s="43"/>
      <c r="M29" s="43"/>
    </row>
    <row r="30" spans="2:13">
      <c r="B30" s="114"/>
      <c r="C30" s="123" t="s">
        <v>556</v>
      </c>
      <c r="D30" s="123" t="s">
        <v>524</v>
      </c>
      <c r="E30" s="122"/>
      <c r="F30" s="122"/>
      <c r="G30" s="43"/>
      <c r="H30" s="43"/>
      <c r="I30" s="72">
        <f t="shared" si="3"/>
        <v>0</v>
      </c>
      <c r="J30" s="43"/>
      <c r="K30" s="43"/>
      <c r="L30" s="43"/>
      <c r="M30" s="43"/>
    </row>
    <row r="31" spans="2:13">
      <c r="B31" s="114"/>
      <c r="C31" s="123" t="s">
        <v>557</v>
      </c>
      <c r="D31" s="123" t="s">
        <v>526</v>
      </c>
      <c r="E31" s="122"/>
      <c r="F31" s="122"/>
      <c r="G31" s="43"/>
      <c r="H31" s="43"/>
      <c r="I31" s="72">
        <f t="shared" si="3"/>
        <v>0</v>
      </c>
      <c r="J31" s="43"/>
      <c r="K31" s="43"/>
      <c r="L31" s="43"/>
      <c r="M31" s="43"/>
    </row>
    <row r="32" spans="2:13">
      <c r="B32" s="114"/>
      <c r="C32" s="123" t="s">
        <v>558</v>
      </c>
      <c r="D32" s="123" t="s">
        <v>528</v>
      </c>
      <c r="E32" s="122"/>
      <c r="F32" s="122"/>
      <c r="G32" s="43"/>
      <c r="H32" s="43"/>
      <c r="I32" s="72">
        <f t="shared" si="3"/>
        <v>0</v>
      </c>
      <c r="J32" s="43"/>
      <c r="K32" s="43"/>
      <c r="L32" s="43"/>
      <c r="M32" s="43"/>
    </row>
    <row r="33" spans="2:13">
      <c r="B33" s="114"/>
      <c r="C33" s="123" t="s">
        <v>559</v>
      </c>
      <c r="D33" s="123" t="s">
        <v>530</v>
      </c>
      <c r="E33" s="122"/>
      <c r="F33" s="122"/>
      <c r="G33" s="43"/>
      <c r="H33" s="43"/>
      <c r="I33" s="72">
        <f t="shared" si="3"/>
        <v>0</v>
      </c>
      <c r="J33" s="43"/>
      <c r="K33" s="43"/>
      <c r="L33" s="43"/>
      <c r="M33" s="43"/>
    </row>
    <row r="34" spans="2:13" ht="27">
      <c r="B34" s="114"/>
      <c r="C34" s="123" t="s">
        <v>560</v>
      </c>
      <c r="D34" s="123" t="s">
        <v>561</v>
      </c>
      <c r="E34" s="122"/>
      <c r="F34" s="122"/>
      <c r="G34" s="43"/>
      <c r="H34" s="43"/>
      <c r="I34" s="72">
        <f t="shared" si="3"/>
        <v>0</v>
      </c>
      <c r="J34" s="43"/>
      <c r="K34" s="43"/>
      <c r="L34" s="43"/>
      <c r="M34" s="43"/>
    </row>
    <row r="35" spans="2:13">
      <c r="B35" s="114"/>
      <c r="C35" s="123" t="s">
        <v>562</v>
      </c>
      <c r="D35" s="123" t="s">
        <v>563</v>
      </c>
      <c r="E35" s="122"/>
      <c r="F35" s="122"/>
      <c r="G35" s="43"/>
      <c r="H35" s="43"/>
      <c r="I35" s="72">
        <f t="shared" si="3"/>
        <v>0</v>
      </c>
      <c r="J35" s="43"/>
      <c r="K35" s="43"/>
      <c r="L35" s="43"/>
      <c r="M35" s="43"/>
    </row>
    <row r="36" spans="2:13" ht="27">
      <c r="B36" s="114"/>
      <c r="C36" s="123" t="s">
        <v>564</v>
      </c>
      <c r="D36" s="123" t="s">
        <v>536</v>
      </c>
      <c r="E36" s="122"/>
      <c r="F36" s="122"/>
      <c r="G36" s="43"/>
      <c r="H36" s="43"/>
      <c r="I36" s="72">
        <f t="shared" si="3"/>
        <v>0</v>
      </c>
      <c r="J36" s="43"/>
      <c r="K36" s="43"/>
      <c r="L36" s="43"/>
      <c r="M36" s="43"/>
    </row>
    <row r="37" spans="2:13" s="30" customFormat="1" ht="27">
      <c r="B37" s="114"/>
      <c r="C37" s="123" t="s">
        <v>565</v>
      </c>
      <c r="D37" s="123" t="s">
        <v>538</v>
      </c>
      <c r="E37" s="122"/>
      <c r="F37" s="122"/>
      <c r="G37" s="43"/>
      <c r="H37" s="43"/>
      <c r="I37" s="72">
        <f t="shared" si="3"/>
        <v>0</v>
      </c>
      <c r="J37" s="43"/>
      <c r="K37" s="43"/>
      <c r="L37" s="43"/>
      <c r="M37" s="43"/>
    </row>
    <row r="38" spans="2:13">
      <c r="B38" s="117"/>
      <c r="C38" s="62" t="s">
        <v>541</v>
      </c>
      <c r="D38" s="123"/>
      <c r="E38" s="122"/>
      <c r="F38" s="122"/>
      <c r="G38" s="72">
        <f t="shared" ref="G38:H38" si="4">SUM(G24:G37)</f>
        <v>0</v>
      </c>
      <c r="H38" s="72">
        <f t="shared" si="4"/>
        <v>0</v>
      </c>
      <c r="I38" s="72">
        <f t="shared" ref="I38:J38" si="5">SUM(I24:I37)</f>
        <v>0</v>
      </c>
      <c r="J38" s="72">
        <f t="shared" si="5"/>
        <v>0</v>
      </c>
      <c r="K38" s="72">
        <f t="shared" ref="K38" si="6">SUM(K24:K37)</f>
        <v>0</v>
      </c>
      <c r="L38" s="72">
        <f t="shared" ref="L38" si="7">SUM(L24:L37)</f>
        <v>0</v>
      </c>
      <c r="M38" s="72">
        <f>SUM(M24:M37)</f>
        <v>0</v>
      </c>
    </row>
    <row r="40" spans="2:13">
      <c r="B40" s="114"/>
      <c r="C40" s="114"/>
      <c r="D40" s="114"/>
      <c r="E40" s="122"/>
      <c r="F40" s="122"/>
      <c r="G40" s="167" t="s">
        <v>591</v>
      </c>
      <c r="H40" s="167"/>
      <c r="I40" s="167"/>
      <c r="J40" s="167"/>
      <c r="K40" s="167"/>
      <c r="L40" s="167"/>
      <c r="M40" s="167"/>
    </row>
    <row r="41" spans="2:13" ht="33.5">
      <c r="B41" s="114"/>
      <c r="C41" s="114"/>
      <c r="D41" s="114"/>
      <c r="E41" s="114"/>
      <c r="F41" s="114"/>
      <c r="G41" s="144" t="s">
        <v>116</v>
      </c>
      <c r="H41" s="144" t="s">
        <v>117</v>
      </c>
      <c r="I41" s="147" t="s">
        <v>118</v>
      </c>
      <c r="J41" s="145">
        <v>2025</v>
      </c>
      <c r="K41" s="146">
        <v>2026</v>
      </c>
      <c r="L41" s="146">
        <v>2027</v>
      </c>
      <c r="M41" s="145">
        <v>2028</v>
      </c>
    </row>
    <row r="42" spans="2:13">
      <c r="B42" s="67" t="s">
        <v>510</v>
      </c>
      <c r="C42" s="117"/>
      <c r="D42" s="123"/>
      <c r="E42" s="122"/>
      <c r="F42" s="122"/>
      <c r="G42" s="114"/>
      <c r="H42" s="114"/>
      <c r="I42" s="114"/>
      <c r="J42" s="114"/>
      <c r="K42" s="114"/>
      <c r="L42" s="114"/>
      <c r="M42" s="114"/>
    </row>
    <row r="43" spans="2:13" ht="27">
      <c r="B43" s="114"/>
      <c r="C43" s="123" t="s">
        <v>545</v>
      </c>
      <c r="D43" s="123" t="s">
        <v>546</v>
      </c>
      <c r="E43" s="122"/>
      <c r="F43" s="122"/>
      <c r="G43" s="43"/>
      <c r="H43" s="43"/>
      <c r="I43" s="72">
        <f>SUM(G43:H43)</f>
        <v>0</v>
      </c>
      <c r="J43" s="43"/>
      <c r="K43" s="43"/>
      <c r="L43" s="43"/>
      <c r="M43" s="43"/>
    </row>
    <row r="44" spans="2:13" ht="54">
      <c r="B44" s="114"/>
      <c r="C44" s="123" t="s">
        <v>547</v>
      </c>
      <c r="D44" s="123" t="s">
        <v>548</v>
      </c>
      <c r="E44" s="122"/>
      <c r="F44" s="122"/>
      <c r="G44" s="43"/>
      <c r="H44" s="43"/>
      <c r="I44" s="72">
        <f t="shared" ref="I44:I56" si="8">SUM(G44:H44)</f>
        <v>0</v>
      </c>
      <c r="J44" s="38"/>
      <c r="K44" s="38"/>
      <c r="L44" s="38"/>
      <c r="M44" s="39"/>
    </row>
    <row r="45" spans="2:13" ht="40.5">
      <c r="B45" s="114"/>
      <c r="C45" s="123" t="s">
        <v>549</v>
      </c>
      <c r="D45" s="58" t="s">
        <v>550</v>
      </c>
      <c r="E45" s="122"/>
      <c r="F45" s="122"/>
      <c r="G45" s="43"/>
      <c r="H45" s="43"/>
      <c r="I45" s="72">
        <f t="shared" si="8"/>
        <v>0</v>
      </c>
      <c r="J45" s="38"/>
      <c r="K45" s="38"/>
      <c r="L45" s="38"/>
      <c r="M45" s="39"/>
    </row>
    <row r="46" spans="2:13">
      <c r="B46" s="114"/>
      <c r="C46" s="123" t="s">
        <v>551</v>
      </c>
      <c r="D46" s="123" t="s">
        <v>516</v>
      </c>
      <c r="E46" s="122"/>
      <c r="F46" s="122"/>
      <c r="G46" s="43"/>
      <c r="H46" s="43"/>
      <c r="I46" s="72">
        <f t="shared" si="8"/>
        <v>0</v>
      </c>
      <c r="J46" s="38"/>
      <c r="K46" s="38"/>
      <c r="L46" s="38"/>
      <c r="M46" s="39"/>
    </row>
    <row r="47" spans="2:13" ht="27">
      <c r="B47" s="114"/>
      <c r="C47" s="123" t="s">
        <v>552</v>
      </c>
      <c r="D47" s="123" t="s">
        <v>553</v>
      </c>
      <c r="E47" s="122"/>
      <c r="F47" s="122"/>
      <c r="G47" s="43"/>
      <c r="H47" s="43"/>
      <c r="I47" s="72">
        <f t="shared" si="8"/>
        <v>0</v>
      </c>
      <c r="J47" s="38"/>
      <c r="K47" s="38"/>
      <c r="L47" s="38"/>
      <c r="M47" s="39"/>
    </row>
    <row r="48" spans="2:13" ht="27">
      <c r="B48" s="114"/>
      <c r="C48" s="123" t="s">
        <v>554</v>
      </c>
      <c r="D48" s="123" t="s">
        <v>555</v>
      </c>
      <c r="E48" s="122"/>
      <c r="F48" s="122"/>
      <c r="G48" s="43"/>
      <c r="H48" s="43"/>
      <c r="I48" s="72">
        <f t="shared" si="8"/>
        <v>0</v>
      </c>
      <c r="J48" s="38"/>
      <c r="K48" s="38"/>
      <c r="L48" s="38"/>
      <c r="M48" s="39"/>
    </row>
    <row r="49" spans="2:13">
      <c r="B49" s="114"/>
      <c r="C49" s="123" t="s">
        <v>556</v>
      </c>
      <c r="D49" s="123" t="s">
        <v>524</v>
      </c>
      <c r="E49" s="122"/>
      <c r="F49" s="122"/>
      <c r="G49" s="43"/>
      <c r="H49" s="43"/>
      <c r="I49" s="72">
        <f t="shared" si="8"/>
        <v>0</v>
      </c>
      <c r="J49" s="38"/>
      <c r="K49" s="38"/>
      <c r="L49" s="38"/>
      <c r="M49" s="39"/>
    </row>
    <row r="50" spans="2:13">
      <c r="B50" s="114"/>
      <c r="C50" s="123" t="s">
        <v>557</v>
      </c>
      <c r="D50" s="123" t="s">
        <v>526</v>
      </c>
      <c r="E50" s="122"/>
      <c r="F50" s="122"/>
      <c r="G50" s="43"/>
      <c r="H50" s="43"/>
      <c r="I50" s="72">
        <f t="shared" si="8"/>
        <v>0</v>
      </c>
      <c r="J50" s="38"/>
      <c r="K50" s="38"/>
      <c r="L50" s="38"/>
      <c r="M50" s="39"/>
    </row>
    <row r="51" spans="2:13">
      <c r="B51" s="114"/>
      <c r="C51" s="123" t="s">
        <v>558</v>
      </c>
      <c r="D51" s="123" t="s">
        <v>528</v>
      </c>
      <c r="E51" s="122"/>
      <c r="F51" s="122"/>
      <c r="G51" s="43"/>
      <c r="H51" s="43"/>
      <c r="I51" s="72">
        <f t="shared" si="8"/>
        <v>0</v>
      </c>
      <c r="J51" s="38"/>
      <c r="K51" s="38"/>
      <c r="L51" s="38"/>
      <c r="M51" s="39"/>
    </row>
    <row r="52" spans="2:13">
      <c r="B52" s="114"/>
      <c r="C52" s="123" t="s">
        <v>559</v>
      </c>
      <c r="D52" s="123" t="s">
        <v>530</v>
      </c>
      <c r="E52" s="122"/>
      <c r="F52" s="122"/>
      <c r="G52" s="43"/>
      <c r="H52" s="43"/>
      <c r="I52" s="72">
        <f t="shared" si="8"/>
        <v>0</v>
      </c>
      <c r="J52" s="38"/>
      <c r="K52" s="38"/>
      <c r="L52" s="38"/>
      <c r="M52" s="39"/>
    </row>
    <row r="53" spans="2:13" ht="27">
      <c r="B53" s="114"/>
      <c r="C53" s="123" t="s">
        <v>560</v>
      </c>
      <c r="D53" s="123" t="s">
        <v>561</v>
      </c>
      <c r="E53" s="122"/>
      <c r="F53" s="122"/>
      <c r="G53" s="43"/>
      <c r="H53" s="43"/>
      <c r="I53" s="72">
        <f t="shared" si="8"/>
        <v>0</v>
      </c>
      <c r="J53" s="38"/>
      <c r="K53" s="38"/>
      <c r="L53" s="38"/>
      <c r="M53" s="39"/>
    </row>
    <row r="54" spans="2:13">
      <c r="B54" s="114"/>
      <c r="C54" s="123" t="s">
        <v>562</v>
      </c>
      <c r="D54" s="123" t="s">
        <v>563</v>
      </c>
      <c r="E54" s="122"/>
      <c r="F54" s="122"/>
      <c r="G54" s="43"/>
      <c r="H54" s="43"/>
      <c r="I54" s="72">
        <f t="shared" si="8"/>
        <v>0</v>
      </c>
      <c r="J54" s="38"/>
      <c r="K54" s="38"/>
      <c r="L54" s="38"/>
      <c r="M54" s="39"/>
    </row>
    <row r="55" spans="2:13" ht="27">
      <c r="B55" s="114"/>
      <c r="C55" s="123" t="s">
        <v>564</v>
      </c>
      <c r="D55" s="123" t="s">
        <v>536</v>
      </c>
      <c r="E55" s="122"/>
      <c r="F55" s="122"/>
      <c r="G55" s="43"/>
      <c r="H55" s="43"/>
      <c r="I55" s="72">
        <f t="shared" si="8"/>
        <v>0</v>
      </c>
      <c r="J55" s="38"/>
      <c r="K55" s="38"/>
      <c r="L55" s="38"/>
      <c r="M55" s="39"/>
    </row>
    <row r="56" spans="2:13" s="30" customFormat="1" ht="27">
      <c r="B56" s="114"/>
      <c r="C56" s="123" t="s">
        <v>565</v>
      </c>
      <c r="D56" s="123" t="s">
        <v>538</v>
      </c>
      <c r="E56" s="122"/>
      <c r="F56" s="122"/>
      <c r="G56" s="43"/>
      <c r="H56" s="43"/>
      <c r="I56" s="72">
        <f t="shared" si="8"/>
        <v>0</v>
      </c>
      <c r="J56" s="38"/>
      <c r="K56" s="38"/>
      <c r="L56" s="38"/>
      <c r="M56" s="39"/>
    </row>
    <row r="57" spans="2:13">
      <c r="B57" s="117"/>
      <c r="C57" s="62" t="s">
        <v>541</v>
      </c>
      <c r="D57" s="123"/>
      <c r="E57" s="122"/>
      <c r="F57" s="122"/>
      <c r="G57" s="72">
        <f t="shared" ref="G57:H57" si="9">SUM(G43:G56)</f>
        <v>0</v>
      </c>
      <c r="H57" s="72">
        <f t="shared" si="9"/>
        <v>0</v>
      </c>
      <c r="I57" s="72">
        <f t="shared" ref="I57:J57" si="10">SUM(I43:I56)</f>
        <v>0</v>
      </c>
      <c r="J57" s="72">
        <f t="shared" si="10"/>
        <v>0</v>
      </c>
      <c r="K57" s="72">
        <f t="shared" ref="K57" si="11">SUM(K43:K56)</f>
        <v>0</v>
      </c>
      <c r="L57" s="72">
        <f t="shared" ref="L57" si="12">SUM(L43:L56)</f>
        <v>0</v>
      </c>
      <c r="M57" s="72">
        <f>SUM(M43:M56)</f>
        <v>0</v>
      </c>
    </row>
  </sheetData>
  <mergeCells count="3">
    <mergeCell ref="H2:M2"/>
    <mergeCell ref="G21:M21"/>
    <mergeCell ref="G40:M40"/>
  </mergeCells>
  <dataValidations count="1">
    <dataValidation showInputMessage="1" showErrorMessage="1" sqref="M43:M56 I5:I18 M24:M37 I24:I37 M7:M18 C43:D44 C24:D25 C5:D6 E25:F27 E5:F7 G5:H6 J5:M6 G24:H25 J24:L25 G43:H44 J43:L44 I43:I56" xr:uid="{00000000-0002-0000-0D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5 I24 I43"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N68"/>
  <sheetViews>
    <sheetView topLeftCell="A41" workbookViewId="0">
      <selection activeCell="G54" activeCellId="3" sqref="G3 G20 G37 G54"/>
    </sheetView>
  </sheetViews>
  <sheetFormatPr defaultColWidth="9.453125" defaultRowHeight="14.5"/>
  <cols>
    <col min="1" max="2" width="9.453125" style="34"/>
    <col min="3" max="3" width="19" style="34" bestFit="1" customWidth="1"/>
    <col min="4" max="4" width="42" style="34" customWidth="1"/>
    <col min="5" max="6" width="2.453125" style="45" customWidth="1"/>
    <col min="7" max="7" width="13.453125" style="45" customWidth="1"/>
    <col min="8" max="13" width="13.453125" style="34" customWidth="1"/>
    <col min="14" max="14" width="20.453125" customWidth="1"/>
    <col min="15" max="16384" width="9.453125" style="34"/>
  </cols>
  <sheetData>
    <row r="1" spans="1:14">
      <c r="A1" s="63" t="str">
        <f ca="1">MID(CELL("filename",A1),FIND("]",CELL("filename",A1))+1,256)</f>
        <v>EGS4 exemptions</v>
      </c>
      <c r="B1" s="63"/>
      <c r="C1" s="137"/>
      <c r="D1" s="137"/>
      <c r="E1" s="115"/>
      <c r="F1" s="115"/>
      <c r="G1" s="115"/>
      <c r="H1" s="137"/>
      <c r="I1" s="137"/>
      <c r="J1" s="137"/>
      <c r="K1" s="137"/>
      <c r="L1" s="137"/>
      <c r="M1" s="137"/>
    </row>
    <row r="2" spans="1:14">
      <c r="A2" s="65">
        <f>'Cover Sheet'!$D$13</f>
        <v>0</v>
      </c>
      <c r="B2" s="65"/>
      <c r="C2" s="137"/>
      <c r="D2" s="137"/>
      <c r="E2" s="60"/>
      <c r="F2" s="60"/>
      <c r="G2" s="60"/>
      <c r="H2" s="167" t="s">
        <v>592</v>
      </c>
      <c r="I2" s="167"/>
      <c r="J2" s="167"/>
      <c r="K2" s="167"/>
      <c r="L2" s="167"/>
      <c r="M2" s="167"/>
    </row>
    <row r="3" spans="1:14" ht="33.5">
      <c r="A3" s="70">
        <f>'Cover Sheet'!$D$15</f>
        <v>2025</v>
      </c>
      <c r="B3" s="70"/>
      <c r="C3" s="137"/>
      <c r="D3" s="137"/>
      <c r="E3" s="59"/>
      <c r="F3" s="59"/>
      <c r="G3" s="144" t="s">
        <v>116</v>
      </c>
      <c r="H3" s="144" t="s">
        <v>117</v>
      </c>
      <c r="I3" s="147" t="s">
        <v>118</v>
      </c>
      <c r="J3" s="145">
        <v>2025</v>
      </c>
      <c r="K3" s="146">
        <v>2026</v>
      </c>
      <c r="L3" s="146">
        <v>2027</v>
      </c>
      <c r="M3" s="145">
        <v>2028</v>
      </c>
    </row>
    <row r="4" spans="1:14">
      <c r="A4" s="114"/>
      <c r="B4" s="67" t="s">
        <v>510</v>
      </c>
      <c r="C4" s="117"/>
      <c r="D4" s="123"/>
      <c r="E4" s="114"/>
      <c r="F4" s="114"/>
      <c r="G4" s="114"/>
      <c r="H4" s="117"/>
      <c r="I4" s="117"/>
      <c r="J4" s="117"/>
      <c r="K4" s="117"/>
      <c r="L4" s="117"/>
      <c r="M4" s="117"/>
    </row>
    <row r="5" spans="1:14" ht="27">
      <c r="A5" s="114"/>
      <c r="B5" s="117"/>
      <c r="C5" s="123" t="s">
        <v>593</v>
      </c>
      <c r="D5" s="123" t="s">
        <v>594</v>
      </c>
      <c r="E5" s="118"/>
      <c r="F5" s="118"/>
      <c r="G5" s="43"/>
      <c r="H5" s="43"/>
      <c r="I5" s="71">
        <f>SUM(G5:H5)</f>
        <v>0</v>
      </c>
      <c r="J5" s="43"/>
      <c r="K5" s="43"/>
      <c r="L5" s="43"/>
      <c r="M5" s="43"/>
    </row>
    <row r="6" spans="1:14">
      <c r="A6" s="114"/>
      <c r="B6" s="114"/>
      <c r="C6" s="123" t="s">
        <v>595</v>
      </c>
      <c r="D6" s="123" t="s">
        <v>596</v>
      </c>
      <c r="E6" s="114"/>
      <c r="F6" s="114"/>
      <c r="G6" s="43"/>
      <c r="H6" s="43"/>
      <c r="I6" s="71">
        <f t="shared" ref="I6:I15" si="0">SUM(G6:H6)</f>
        <v>0</v>
      </c>
      <c r="J6" s="43"/>
      <c r="K6" s="43"/>
      <c r="L6" s="43"/>
      <c r="M6" s="43"/>
    </row>
    <row r="7" spans="1:14" ht="27">
      <c r="A7" s="114"/>
      <c r="B7" s="114"/>
      <c r="C7" s="123" t="s">
        <v>517</v>
      </c>
      <c r="D7" s="123" t="s">
        <v>518</v>
      </c>
      <c r="E7" s="118"/>
      <c r="F7" s="118"/>
      <c r="G7" s="43"/>
      <c r="H7" s="43"/>
      <c r="I7" s="71">
        <f t="shared" si="0"/>
        <v>0</v>
      </c>
      <c r="J7" s="43"/>
      <c r="K7" s="43"/>
      <c r="L7" s="43"/>
      <c r="M7" s="43"/>
    </row>
    <row r="8" spans="1:14">
      <c r="A8" s="114"/>
      <c r="B8" s="114"/>
      <c r="C8" s="123" t="s">
        <v>521</v>
      </c>
      <c r="D8" s="123" t="s">
        <v>522</v>
      </c>
      <c r="E8" s="118"/>
      <c r="F8" s="118"/>
      <c r="G8" s="43"/>
      <c r="H8" s="43"/>
      <c r="I8" s="71">
        <f t="shared" si="0"/>
        <v>0</v>
      </c>
      <c r="J8" s="43"/>
      <c r="K8" s="43"/>
      <c r="L8" s="43"/>
      <c r="M8" s="43"/>
    </row>
    <row r="9" spans="1:14">
      <c r="A9" s="114"/>
      <c r="B9" s="114"/>
      <c r="C9" s="123" t="s">
        <v>523</v>
      </c>
      <c r="D9" s="123" t="s">
        <v>524</v>
      </c>
      <c r="E9" s="118"/>
      <c r="F9" s="118"/>
      <c r="G9" s="43"/>
      <c r="H9" s="43"/>
      <c r="I9" s="71">
        <f t="shared" si="0"/>
        <v>0</v>
      </c>
      <c r="J9" s="43"/>
      <c r="K9" s="43"/>
      <c r="L9" s="43"/>
      <c r="M9" s="43"/>
    </row>
    <row r="10" spans="1:14">
      <c r="A10" s="114"/>
      <c r="B10" s="114"/>
      <c r="C10" s="123" t="s">
        <v>525</v>
      </c>
      <c r="D10" s="123" t="s">
        <v>526</v>
      </c>
      <c r="E10" s="118"/>
      <c r="F10" s="118"/>
      <c r="G10" s="43"/>
      <c r="H10" s="43"/>
      <c r="I10" s="71">
        <f t="shared" si="0"/>
        <v>0</v>
      </c>
      <c r="J10" s="43"/>
      <c r="K10" s="43"/>
      <c r="L10" s="43"/>
      <c r="M10" s="43"/>
    </row>
    <row r="11" spans="1:14">
      <c r="A11" s="114"/>
      <c r="B11" s="114"/>
      <c r="C11" s="123" t="s">
        <v>527</v>
      </c>
      <c r="D11" s="123" t="s">
        <v>528</v>
      </c>
      <c r="E11" s="118"/>
      <c r="F11" s="118"/>
      <c r="G11" s="43"/>
      <c r="H11" s="43"/>
      <c r="I11" s="71">
        <f t="shared" si="0"/>
        <v>0</v>
      </c>
      <c r="J11" s="43"/>
      <c r="K11" s="43"/>
      <c r="L11" s="43"/>
      <c r="M11" s="43"/>
    </row>
    <row r="12" spans="1:14">
      <c r="A12" s="114"/>
      <c r="B12" s="114"/>
      <c r="C12" s="123" t="s">
        <v>529</v>
      </c>
      <c r="D12" s="123" t="s">
        <v>530</v>
      </c>
      <c r="E12" s="118"/>
      <c r="F12" s="118"/>
      <c r="G12" s="43"/>
      <c r="H12" s="43"/>
      <c r="I12" s="71">
        <f t="shared" si="0"/>
        <v>0</v>
      </c>
      <c r="J12" s="43"/>
      <c r="K12" s="43"/>
      <c r="L12" s="43"/>
      <c r="M12" s="43"/>
    </row>
    <row r="13" spans="1:14" ht="27">
      <c r="A13" s="114"/>
      <c r="B13" s="114"/>
      <c r="C13" s="123" t="s">
        <v>531</v>
      </c>
      <c r="D13" s="123" t="s">
        <v>555</v>
      </c>
      <c r="E13" s="118"/>
      <c r="F13" s="118"/>
      <c r="G13" s="43"/>
      <c r="H13" s="43"/>
      <c r="I13" s="71">
        <f t="shared" si="0"/>
        <v>0</v>
      </c>
      <c r="J13" s="43"/>
      <c r="K13" s="43"/>
      <c r="L13" s="43"/>
      <c r="M13" s="43"/>
    </row>
    <row r="14" spans="1:14" ht="27">
      <c r="A14" s="114"/>
      <c r="B14" s="114"/>
      <c r="C14" s="123" t="s">
        <v>533</v>
      </c>
      <c r="D14" s="123" t="s">
        <v>534</v>
      </c>
      <c r="E14" s="118"/>
      <c r="F14" s="118"/>
      <c r="G14" s="43"/>
      <c r="H14" s="43"/>
      <c r="I14" s="71">
        <f t="shared" si="0"/>
        <v>0</v>
      </c>
      <c r="J14" s="43"/>
      <c r="K14" s="43"/>
      <c r="L14" s="43"/>
      <c r="M14" s="43"/>
    </row>
    <row r="15" spans="1:14" ht="27">
      <c r="A15" s="114"/>
      <c r="B15" s="114"/>
      <c r="C15" s="123" t="s">
        <v>535</v>
      </c>
      <c r="D15" s="123" t="s">
        <v>536</v>
      </c>
      <c r="E15" s="118"/>
      <c r="F15" s="118"/>
      <c r="G15" s="43"/>
      <c r="H15" s="43"/>
      <c r="I15" s="71">
        <f t="shared" si="0"/>
        <v>0</v>
      </c>
      <c r="J15" s="43"/>
      <c r="K15" s="43"/>
      <c r="L15" s="43"/>
      <c r="M15" s="43"/>
    </row>
    <row r="16" spans="1:14" s="44" customFormat="1">
      <c r="C16" s="62" t="s">
        <v>541</v>
      </c>
      <c r="D16" s="62"/>
      <c r="E16" s="118"/>
      <c r="F16" s="118"/>
      <c r="G16" s="71">
        <f t="shared" ref="G16:I16" si="1">SUM(G5:G15)</f>
        <v>0</v>
      </c>
      <c r="H16" s="71">
        <f t="shared" si="1"/>
        <v>0</v>
      </c>
      <c r="I16" s="71">
        <f t="shared" si="1"/>
        <v>0</v>
      </c>
      <c r="J16" s="71">
        <f t="shared" ref="J16:L16" si="2">SUM(J5:J15)</f>
        <v>0</v>
      </c>
      <c r="K16" s="71">
        <f t="shared" si="2"/>
        <v>0</v>
      </c>
      <c r="L16" s="71">
        <f t="shared" si="2"/>
        <v>0</v>
      </c>
      <c r="M16" s="71">
        <f>SUM(M5:M15)</f>
        <v>0</v>
      </c>
      <c r="N16" s="73"/>
    </row>
    <row r="17" spans="2:14" s="44" customFormat="1" ht="27">
      <c r="C17" s="62" t="s">
        <v>597</v>
      </c>
      <c r="D17" s="62"/>
      <c r="E17" s="118"/>
      <c r="F17" s="118"/>
      <c r="G17" s="71">
        <f t="shared" ref="G17:I17" si="3">G16-G6</f>
        <v>0</v>
      </c>
      <c r="H17" s="71">
        <f t="shared" si="3"/>
        <v>0</v>
      </c>
      <c r="I17" s="71">
        <f t="shared" si="3"/>
        <v>0</v>
      </c>
      <c r="J17" s="71">
        <f t="shared" ref="J17:L17" si="4">J16-J6</f>
        <v>0</v>
      </c>
      <c r="K17" s="71">
        <f t="shared" si="4"/>
        <v>0</v>
      </c>
      <c r="L17" s="71">
        <f t="shared" si="4"/>
        <v>0</v>
      </c>
      <c r="M17" s="71">
        <f>M16-M6</f>
        <v>0</v>
      </c>
      <c r="N17" s="73"/>
    </row>
    <row r="18" spans="2:14">
      <c r="B18" s="114"/>
      <c r="C18" s="114"/>
      <c r="D18" s="114"/>
      <c r="E18" s="118"/>
      <c r="F18" s="118"/>
      <c r="G18" s="118"/>
      <c r="H18" s="114"/>
      <c r="I18" s="114"/>
      <c r="J18" s="114"/>
      <c r="K18" s="114"/>
      <c r="L18" s="114"/>
      <c r="M18" s="114"/>
    </row>
    <row r="19" spans="2:14">
      <c r="B19" s="114"/>
      <c r="C19" s="114"/>
      <c r="D19" s="114"/>
      <c r="E19" s="118"/>
      <c r="F19" s="118"/>
      <c r="G19" s="167" t="s">
        <v>598</v>
      </c>
      <c r="H19" s="167"/>
      <c r="I19" s="167"/>
      <c r="J19" s="167"/>
      <c r="K19" s="167"/>
      <c r="L19" s="167"/>
      <c r="M19" s="167"/>
    </row>
    <row r="20" spans="2:14" ht="33.5">
      <c r="B20" s="114"/>
      <c r="C20" s="114"/>
      <c r="D20" s="114"/>
      <c r="E20" s="114"/>
      <c r="F20" s="114"/>
      <c r="G20" s="144" t="s">
        <v>116</v>
      </c>
      <c r="H20" s="144" t="s">
        <v>117</v>
      </c>
      <c r="I20" s="147" t="s">
        <v>118</v>
      </c>
      <c r="J20" s="145">
        <v>2025</v>
      </c>
      <c r="K20" s="146">
        <v>2026</v>
      </c>
      <c r="L20" s="146">
        <v>2027</v>
      </c>
      <c r="M20" s="145">
        <v>2028</v>
      </c>
    </row>
    <row r="21" spans="2:14">
      <c r="B21" s="67" t="s">
        <v>510</v>
      </c>
      <c r="C21" s="117"/>
      <c r="D21" s="123"/>
      <c r="E21" s="74"/>
      <c r="F21" s="74"/>
      <c r="G21" s="74"/>
      <c r="H21" s="114"/>
      <c r="I21" s="114"/>
      <c r="J21" s="114"/>
      <c r="K21" s="114"/>
      <c r="L21" s="114"/>
      <c r="M21" s="114"/>
    </row>
    <row r="22" spans="2:14" ht="27">
      <c r="B22" s="117"/>
      <c r="C22" s="123" t="s">
        <v>593</v>
      </c>
      <c r="D22" s="123" t="s">
        <v>594</v>
      </c>
      <c r="E22" s="122"/>
      <c r="F22" s="122"/>
      <c r="G22" s="43"/>
      <c r="H22" s="43"/>
      <c r="I22" s="71">
        <f>SUM(G22:H22)</f>
        <v>0</v>
      </c>
      <c r="J22" s="43"/>
      <c r="K22" s="43"/>
      <c r="L22" s="43"/>
      <c r="M22" s="43"/>
    </row>
    <row r="23" spans="2:14">
      <c r="B23" s="114"/>
      <c r="C23" s="123" t="s">
        <v>595</v>
      </c>
      <c r="D23" s="123" t="s">
        <v>596</v>
      </c>
      <c r="E23" s="122"/>
      <c r="F23" s="122"/>
      <c r="G23" s="43"/>
      <c r="H23" s="43"/>
      <c r="I23" s="71">
        <f t="shared" ref="I23:I32" si="5">SUM(G23:H23)</f>
        <v>0</v>
      </c>
      <c r="J23" s="43"/>
      <c r="K23" s="43"/>
      <c r="L23" s="43"/>
      <c r="M23" s="43"/>
    </row>
    <row r="24" spans="2:14" ht="27">
      <c r="B24" s="114"/>
      <c r="C24" s="123" t="s">
        <v>517</v>
      </c>
      <c r="D24" s="123" t="s">
        <v>518</v>
      </c>
      <c r="E24" s="122"/>
      <c r="F24" s="122"/>
      <c r="G24" s="43"/>
      <c r="H24" s="43"/>
      <c r="I24" s="71">
        <f t="shared" si="5"/>
        <v>0</v>
      </c>
      <c r="J24" s="43"/>
      <c r="K24" s="43"/>
      <c r="L24" s="43"/>
      <c r="M24" s="43"/>
    </row>
    <row r="25" spans="2:14">
      <c r="B25" s="114"/>
      <c r="C25" s="123" t="s">
        <v>521</v>
      </c>
      <c r="D25" s="123" t="s">
        <v>522</v>
      </c>
      <c r="E25" s="122"/>
      <c r="F25" s="122"/>
      <c r="G25" s="43"/>
      <c r="H25" s="43"/>
      <c r="I25" s="71">
        <f t="shared" si="5"/>
        <v>0</v>
      </c>
      <c r="J25" s="43"/>
      <c r="K25" s="43"/>
      <c r="L25" s="43"/>
      <c r="M25" s="43"/>
    </row>
    <row r="26" spans="2:14">
      <c r="B26" s="114"/>
      <c r="C26" s="123" t="s">
        <v>523</v>
      </c>
      <c r="D26" s="123" t="s">
        <v>524</v>
      </c>
      <c r="E26" s="122"/>
      <c r="F26" s="122"/>
      <c r="G26" s="43"/>
      <c r="H26" s="43"/>
      <c r="I26" s="71">
        <f t="shared" si="5"/>
        <v>0</v>
      </c>
      <c r="J26" s="43"/>
      <c r="K26" s="43"/>
      <c r="L26" s="43"/>
      <c r="M26" s="43"/>
    </row>
    <row r="27" spans="2:14">
      <c r="B27" s="114"/>
      <c r="C27" s="123" t="s">
        <v>525</v>
      </c>
      <c r="D27" s="123" t="s">
        <v>526</v>
      </c>
      <c r="E27" s="122"/>
      <c r="F27" s="122"/>
      <c r="G27" s="43"/>
      <c r="H27" s="43"/>
      <c r="I27" s="71">
        <f t="shared" si="5"/>
        <v>0</v>
      </c>
      <c r="J27" s="43"/>
      <c r="K27" s="43"/>
      <c r="L27" s="43"/>
      <c r="M27" s="43"/>
    </row>
    <row r="28" spans="2:14">
      <c r="B28" s="114"/>
      <c r="C28" s="123" t="s">
        <v>527</v>
      </c>
      <c r="D28" s="123" t="s">
        <v>528</v>
      </c>
      <c r="E28" s="122"/>
      <c r="F28" s="122"/>
      <c r="G28" s="43"/>
      <c r="H28" s="43"/>
      <c r="I28" s="71">
        <f t="shared" si="5"/>
        <v>0</v>
      </c>
      <c r="J28" s="43"/>
      <c r="K28" s="43"/>
      <c r="L28" s="43"/>
      <c r="M28" s="43"/>
    </row>
    <row r="29" spans="2:14">
      <c r="B29" s="114"/>
      <c r="C29" s="123" t="s">
        <v>529</v>
      </c>
      <c r="D29" s="123" t="s">
        <v>530</v>
      </c>
      <c r="E29" s="122"/>
      <c r="F29" s="122"/>
      <c r="G29" s="43"/>
      <c r="H29" s="43"/>
      <c r="I29" s="71">
        <f t="shared" si="5"/>
        <v>0</v>
      </c>
      <c r="J29" s="43"/>
      <c r="K29" s="43"/>
      <c r="L29" s="43"/>
      <c r="M29" s="43"/>
    </row>
    <row r="30" spans="2:14" ht="27">
      <c r="B30" s="114"/>
      <c r="C30" s="123" t="s">
        <v>531</v>
      </c>
      <c r="D30" s="123" t="s">
        <v>555</v>
      </c>
      <c r="E30" s="122"/>
      <c r="F30" s="122"/>
      <c r="G30" s="43"/>
      <c r="H30" s="43"/>
      <c r="I30" s="71">
        <f t="shared" si="5"/>
        <v>0</v>
      </c>
      <c r="J30" s="43"/>
      <c r="K30" s="43"/>
      <c r="L30" s="43"/>
      <c r="M30" s="43"/>
    </row>
    <row r="31" spans="2:14" ht="27">
      <c r="B31" s="114"/>
      <c r="C31" s="123" t="s">
        <v>533</v>
      </c>
      <c r="D31" s="123" t="s">
        <v>534</v>
      </c>
      <c r="E31" s="122"/>
      <c r="F31" s="122"/>
      <c r="G31" s="43"/>
      <c r="H31" s="43"/>
      <c r="I31" s="71">
        <f t="shared" si="5"/>
        <v>0</v>
      </c>
      <c r="J31" s="43"/>
      <c r="K31" s="43"/>
      <c r="L31" s="43"/>
      <c r="M31" s="43"/>
    </row>
    <row r="32" spans="2:14" ht="27">
      <c r="B32" s="114"/>
      <c r="C32" s="123" t="s">
        <v>535</v>
      </c>
      <c r="D32" s="123" t="s">
        <v>536</v>
      </c>
      <c r="E32" s="122"/>
      <c r="F32" s="122"/>
      <c r="G32" s="43"/>
      <c r="H32" s="43"/>
      <c r="I32" s="71">
        <f t="shared" si="5"/>
        <v>0</v>
      </c>
      <c r="J32" s="43"/>
      <c r="K32" s="43"/>
      <c r="L32" s="43"/>
      <c r="M32" s="43"/>
    </row>
    <row r="33" spans="2:13">
      <c r="B33" s="44"/>
      <c r="C33" s="62" t="s">
        <v>541</v>
      </c>
      <c r="D33" s="62"/>
      <c r="E33" s="122"/>
      <c r="F33" s="122"/>
      <c r="G33" s="71">
        <f t="shared" ref="G33:I33" si="6">SUM(G22:G32)</f>
        <v>0</v>
      </c>
      <c r="H33" s="71">
        <f t="shared" si="6"/>
        <v>0</v>
      </c>
      <c r="I33" s="71">
        <f t="shared" si="6"/>
        <v>0</v>
      </c>
      <c r="J33" s="71">
        <f t="shared" ref="J33:L33" si="7">SUM(J22:J32)</f>
        <v>0</v>
      </c>
      <c r="K33" s="71">
        <f t="shared" si="7"/>
        <v>0</v>
      </c>
      <c r="L33" s="71">
        <f t="shared" si="7"/>
        <v>0</v>
      </c>
      <c r="M33" s="71">
        <f>SUM(M22:M32)</f>
        <v>0</v>
      </c>
    </row>
    <row r="34" spans="2:13" ht="27">
      <c r="B34" s="44"/>
      <c r="C34" s="62" t="s">
        <v>597</v>
      </c>
      <c r="D34" s="62"/>
      <c r="E34" s="122"/>
      <c r="F34" s="122"/>
      <c r="G34" s="71">
        <f t="shared" ref="G34:I34" si="8">G33-G23</f>
        <v>0</v>
      </c>
      <c r="H34" s="71">
        <f t="shared" si="8"/>
        <v>0</v>
      </c>
      <c r="I34" s="71">
        <f t="shared" si="8"/>
        <v>0</v>
      </c>
      <c r="J34" s="71">
        <f t="shared" ref="J34:L34" si="9">J33-J23</f>
        <v>0</v>
      </c>
      <c r="K34" s="71">
        <f t="shared" si="9"/>
        <v>0</v>
      </c>
      <c r="L34" s="71">
        <f t="shared" si="9"/>
        <v>0</v>
      </c>
      <c r="M34" s="71">
        <f>M33-M23</f>
        <v>0</v>
      </c>
    </row>
    <row r="36" spans="2:13">
      <c r="B36" s="114"/>
      <c r="C36" s="114"/>
      <c r="D36" s="114"/>
      <c r="E36" s="122"/>
      <c r="F36" s="122"/>
      <c r="G36" s="167" t="s">
        <v>599</v>
      </c>
      <c r="H36" s="167"/>
      <c r="I36" s="167"/>
      <c r="J36" s="167"/>
      <c r="K36" s="167"/>
      <c r="L36" s="167"/>
      <c r="M36" s="167"/>
    </row>
    <row r="37" spans="2:13" ht="33.5">
      <c r="B37" s="114"/>
      <c r="C37" s="114"/>
      <c r="D37" s="114"/>
      <c r="E37" s="114"/>
      <c r="F37" s="114"/>
      <c r="G37" s="144" t="s">
        <v>116</v>
      </c>
      <c r="H37" s="144" t="s">
        <v>117</v>
      </c>
      <c r="I37" s="147" t="s">
        <v>118</v>
      </c>
      <c r="J37" s="145">
        <v>2025</v>
      </c>
      <c r="K37" s="146">
        <v>2026</v>
      </c>
      <c r="L37" s="146">
        <v>2027</v>
      </c>
      <c r="M37" s="145">
        <v>2028</v>
      </c>
    </row>
    <row r="38" spans="2:13">
      <c r="B38" s="67" t="s">
        <v>510</v>
      </c>
      <c r="C38" s="117"/>
      <c r="D38" s="123"/>
      <c r="E38" s="122"/>
      <c r="F38" s="122"/>
      <c r="G38" s="122"/>
      <c r="H38" s="114"/>
      <c r="I38" s="114"/>
      <c r="J38" s="114"/>
      <c r="K38" s="114"/>
      <c r="L38" s="114"/>
      <c r="M38" s="114"/>
    </row>
    <row r="39" spans="2:13" ht="27">
      <c r="B39" s="117"/>
      <c r="C39" s="123" t="s">
        <v>593</v>
      </c>
      <c r="D39" s="123" t="s">
        <v>594</v>
      </c>
      <c r="E39" s="122"/>
      <c r="F39" s="122"/>
      <c r="G39" s="43"/>
      <c r="H39" s="43"/>
      <c r="I39" s="71">
        <f>SUM(G39:H39)</f>
        <v>0</v>
      </c>
      <c r="J39" s="43"/>
      <c r="K39" s="43"/>
      <c r="L39" s="43"/>
      <c r="M39" s="43"/>
    </row>
    <row r="40" spans="2:13">
      <c r="B40" s="114"/>
      <c r="C40" s="123" t="s">
        <v>595</v>
      </c>
      <c r="D40" s="123" t="s">
        <v>596</v>
      </c>
      <c r="E40" s="122"/>
      <c r="F40" s="122"/>
      <c r="G40" s="43"/>
      <c r="H40" s="43"/>
      <c r="I40" s="71">
        <f t="shared" ref="I40:I49" si="10">SUM(G40:H40)</f>
        <v>0</v>
      </c>
      <c r="J40" s="43"/>
      <c r="K40" s="43"/>
      <c r="L40" s="43"/>
      <c r="M40" s="43"/>
    </row>
    <row r="41" spans="2:13" ht="27">
      <c r="B41" s="114"/>
      <c r="C41" s="123" t="s">
        <v>517</v>
      </c>
      <c r="D41" s="123" t="s">
        <v>518</v>
      </c>
      <c r="E41" s="122"/>
      <c r="F41" s="122"/>
      <c r="G41" s="43"/>
      <c r="H41" s="43"/>
      <c r="I41" s="71">
        <f t="shared" si="10"/>
        <v>0</v>
      </c>
      <c r="J41" s="43"/>
      <c r="K41" s="43"/>
      <c r="L41" s="43"/>
      <c r="M41" s="43"/>
    </row>
    <row r="42" spans="2:13">
      <c r="B42" s="114"/>
      <c r="C42" s="123" t="s">
        <v>521</v>
      </c>
      <c r="D42" s="123" t="s">
        <v>522</v>
      </c>
      <c r="E42" s="122"/>
      <c r="F42" s="122"/>
      <c r="G42" s="43"/>
      <c r="H42" s="43"/>
      <c r="I42" s="71">
        <f t="shared" si="10"/>
        <v>0</v>
      </c>
      <c r="J42" s="43"/>
      <c r="K42" s="43"/>
      <c r="L42" s="43"/>
      <c r="M42" s="43"/>
    </row>
    <row r="43" spans="2:13">
      <c r="B43" s="114"/>
      <c r="C43" s="123" t="s">
        <v>523</v>
      </c>
      <c r="D43" s="123" t="s">
        <v>524</v>
      </c>
      <c r="E43" s="122"/>
      <c r="F43" s="122"/>
      <c r="G43" s="43"/>
      <c r="H43" s="43"/>
      <c r="I43" s="71">
        <f t="shared" si="10"/>
        <v>0</v>
      </c>
      <c r="J43" s="43"/>
      <c r="K43" s="43"/>
      <c r="L43" s="43"/>
      <c r="M43" s="43"/>
    </row>
    <row r="44" spans="2:13">
      <c r="B44" s="114"/>
      <c r="C44" s="123" t="s">
        <v>525</v>
      </c>
      <c r="D44" s="123" t="s">
        <v>526</v>
      </c>
      <c r="E44" s="122"/>
      <c r="F44" s="122"/>
      <c r="G44" s="43"/>
      <c r="H44" s="43"/>
      <c r="I44" s="71">
        <f t="shared" si="10"/>
        <v>0</v>
      </c>
      <c r="J44" s="43"/>
      <c r="K44" s="43"/>
      <c r="L44" s="43"/>
      <c r="M44" s="43"/>
    </row>
    <row r="45" spans="2:13">
      <c r="B45" s="114"/>
      <c r="C45" s="123" t="s">
        <v>527</v>
      </c>
      <c r="D45" s="123" t="s">
        <v>528</v>
      </c>
      <c r="E45" s="122"/>
      <c r="F45" s="122"/>
      <c r="G45" s="43"/>
      <c r="H45" s="43"/>
      <c r="I45" s="71">
        <f t="shared" si="10"/>
        <v>0</v>
      </c>
      <c r="J45" s="43"/>
      <c r="K45" s="43"/>
      <c r="L45" s="43"/>
      <c r="M45" s="43"/>
    </row>
    <row r="46" spans="2:13">
      <c r="B46" s="114"/>
      <c r="C46" s="123" t="s">
        <v>529</v>
      </c>
      <c r="D46" s="123" t="s">
        <v>530</v>
      </c>
      <c r="E46" s="122"/>
      <c r="F46" s="122"/>
      <c r="G46" s="43"/>
      <c r="H46" s="43"/>
      <c r="I46" s="71">
        <f t="shared" si="10"/>
        <v>0</v>
      </c>
      <c r="J46" s="43"/>
      <c r="K46" s="43"/>
      <c r="L46" s="43"/>
      <c r="M46" s="43"/>
    </row>
    <row r="47" spans="2:13" ht="27">
      <c r="B47" s="114"/>
      <c r="C47" s="123" t="s">
        <v>531</v>
      </c>
      <c r="D47" s="123" t="s">
        <v>555</v>
      </c>
      <c r="E47" s="122"/>
      <c r="F47" s="122"/>
      <c r="G47" s="43"/>
      <c r="H47" s="43"/>
      <c r="I47" s="71">
        <f t="shared" si="10"/>
        <v>0</v>
      </c>
      <c r="J47" s="43"/>
      <c r="K47" s="43"/>
      <c r="L47" s="43"/>
      <c r="M47" s="43"/>
    </row>
    <row r="48" spans="2:13" ht="27">
      <c r="B48" s="114"/>
      <c r="C48" s="123" t="s">
        <v>533</v>
      </c>
      <c r="D48" s="123" t="s">
        <v>534</v>
      </c>
      <c r="E48" s="122"/>
      <c r="F48" s="122"/>
      <c r="G48" s="43"/>
      <c r="H48" s="43"/>
      <c r="I48" s="71">
        <f t="shared" si="10"/>
        <v>0</v>
      </c>
      <c r="J48" s="43"/>
      <c r="K48" s="43"/>
      <c r="L48" s="43"/>
      <c r="M48" s="43"/>
    </row>
    <row r="49" spans="2:13" ht="27">
      <c r="B49" s="114"/>
      <c r="C49" s="123" t="s">
        <v>535</v>
      </c>
      <c r="D49" s="123" t="s">
        <v>536</v>
      </c>
      <c r="E49" s="122"/>
      <c r="F49" s="122"/>
      <c r="G49" s="43"/>
      <c r="H49" s="43"/>
      <c r="I49" s="71">
        <f t="shared" si="10"/>
        <v>0</v>
      </c>
      <c r="J49" s="43"/>
      <c r="K49" s="43"/>
      <c r="L49" s="43"/>
      <c r="M49" s="43"/>
    </row>
    <row r="50" spans="2:13">
      <c r="B50" s="44"/>
      <c r="C50" s="62" t="s">
        <v>541</v>
      </c>
      <c r="D50" s="62"/>
      <c r="E50" s="122"/>
      <c r="F50" s="122"/>
      <c r="G50" s="71">
        <f t="shared" ref="G50:I50" si="11">SUM(G39:G49)</f>
        <v>0</v>
      </c>
      <c r="H50" s="71">
        <f t="shared" si="11"/>
        <v>0</v>
      </c>
      <c r="I50" s="71">
        <f t="shared" si="11"/>
        <v>0</v>
      </c>
      <c r="J50" s="71">
        <f t="shared" ref="J50:L50" si="12">SUM(J39:J49)</f>
        <v>0</v>
      </c>
      <c r="K50" s="71">
        <f t="shared" si="12"/>
        <v>0</v>
      </c>
      <c r="L50" s="71">
        <f t="shared" si="12"/>
        <v>0</v>
      </c>
      <c r="M50" s="71">
        <f>SUM(M39:M49)</f>
        <v>0</v>
      </c>
    </row>
    <row r="51" spans="2:13" ht="27">
      <c r="B51" s="44"/>
      <c r="C51" s="62" t="s">
        <v>597</v>
      </c>
      <c r="D51" s="62"/>
      <c r="E51" s="122"/>
      <c r="F51" s="122"/>
      <c r="G51" s="71">
        <f t="shared" ref="G51:I51" si="13">G50-G40</f>
        <v>0</v>
      </c>
      <c r="H51" s="71">
        <f t="shared" si="13"/>
        <v>0</v>
      </c>
      <c r="I51" s="71">
        <f t="shared" si="13"/>
        <v>0</v>
      </c>
      <c r="J51" s="71">
        <f t="shared" ref="J51:L51" si="14">J50-J40</f>
        <v>0</v>
      </c>
      <c r="K51" s="71">
        <f t="shared" si="14"/>
        <v>0</v>
      </c>
      <c r="L51" s="71">
        <f t="shared" si="14"/>
        <v>0</v>
      </c>
      <c r="M51" s="71">
        <f>M50-M40</f>
        <v>0</v>
      </c>
    </row>
    <row r="53" spans="2:13">
      <c r="B53" s="114"/>
      <c r="C53" s="114"/>
      <c r="D53" s="114"/>
      <c r="E53" s="122"/>
      <c r="F53" s="122"/>
      <c r="G53" s="167" t="s">
        <v>600</v>
      </c>
      <c r="H53" s="167"/>
      <c r="I53" s="167"/>
      <c r="J53" s="167"/>
      <c r="K53" s="167"/>
      <c r="L53" s="167"/>
      <c r="M53" s="167"/>
    </row>
    <row r="54" spans="2:13" ht="33.5">
      <c r="B54" s="114"/>
      <c r="C54" s="114"/>
      <c r="D54" s="114"/>
      <c r="E54" s="114"/>
      <c r="F54" s="114"/>
      <c r="G54" s="144" t="s">
        <v>116</v>
      </c>
      <c r="H54" s="144" t="s">
        <v>117</v>
      </c>
      <c r="I54" s="147" t="s">
        <v>118</v>
      </c>
      <c r="J54" s="145">
        <v>2025</v>
      </c>
      <c r="K54" s="146">
        <v>2026</v>
      </c>
      <c r="L54" s="146">
        <v>2027</v>
      </c>
      <c r="M54" s="145">
        <v>2028</v>
      </c>
    </row>
    <row r="55" spans="2:13">
      <c r="B55" s="67" t="s">
        <v>510</v>
      </c>
      <c r="C55" s="117"/>
      <c r="D55" s="123"/>
      <c r="E55" s="122"/>
      <c r="F55" s="122"/>
      <c r="G55" s="122"/>
      <c r="H55" s="114"/>
      <c r="I55" s="114"/>
      <c r="J55" s="114"/>
      <c r="K55" s="114"/>
      <c r="L55" s="114"/>
      <c r="M55" s="114"/>
    </row>
    <row r="56" spans="2:13" ht="27">
      <c r="B56" s="117"/>
      <c r="C56" s="123" t="s">
        <v>593</v>
      </c>
      <c r="D56" s="123" t="s">
        <v>594</v>
      </c>
      <c r="E56" s="122"/>
      <c r="F56" s="122"/>
      <c r="G56" s="43"/>
      <c r="H56" s="43"/>
      <c r="I56" s="71">
        <f>SUM(G56:H56)</f>
        <v>0</v>
      </c>
      <c r="J56" s="43"/>
      <c r="K56" s="43"/>
      <c r="L56" s="43"/>
      <c r="M56" s="43"/>
    </row>
    <row r="57" spans="2:13">
      <c r="B57" s="114"/>
      <c r="C57" s="123" t="s">
        <v>595</v>
      </c>
      <c r="D57" s="123" t="s">
        <v>596</v>
      </c>
      <c r="E57" s="122"/>
      <c r="F57" s="122"/>
      <c r="G57" s="43"/>
      <c r="H57" s="43"/>
      <c r="I57" s="71">
        <f t="shared" ref="I57:I66" si="15">SUM(G57:H57)</f>
        <v>0</v>
      </c>
      <c r="J57" s="43"/>
      <c r="K57" s="43"/>
      <c r="L57" s="43"/>
      <c r="M57" s="43"/>
    </row>
    <row r="58" spans="2:13" ht="27">
      <c r="B58" s="114"/>
      <c r="C58" s="123" t="s">
        <v>517</v>
      </c>
      <c r="D58" s="123" t="s">
        <v>518</v>
      </c>
      <c r="E58" s="122"/>
      <c r="F58" s="122"/>
      <c r="G58" s="43"/>
      <c r="H58" s="43"/>
      <c r="I58" s="71">
        <f t="shared" si="15"/>
        <v>0</v>
      </c>
      <c r="J58" s="43"/>
      <c r="K58" s="43"/>
      <c r="L58" s="43"/>
      <c r="M58" s="43"/>
    </row>
    <row r="59" spans="2:13">
      <c r="B59" s="114"/>
      <c r="C59" s="123" t="s">
        <v>521</v>
      </c>
      <c r="D59" s="123" t="s">
        <v>522</v>
      </c>
      <c r="E59" s="122"/>
      <c r="F59" s="122"/>
      <c r="G59" s="43"/>
      <c r="H59" s="43"/>
      <c r="I59" s="71">
        <f t="shared" si="15"/>
        <v>0</v>
      </c>
      <c r="J59" s="43"/>
      <c r="K59" s="43"/>
      <c r="L59" s="43"/>
      <c r="M59" s="43"/>
    </row>
    <row r="60" spans="2:13">
      <c r="B60" s="114"/>
      <c r="C60" s="123" t="s">
        <v>523</v>
      </c>
      <c r="D60" s="123" t="s">
        <v>524</v>
      </c>
      <c r="E60" s="122"/>
      <c r="F60" s="122"/>
      <c r="G60" s="43"/>
      <c r="H60" s="43"/>
      <c r="I60" s="71">
        <f t="shared" si="15"/>
        <v>0</v>
      </c>
      <c r="J60" s="43"/>
      <c r="K60" s="43"/>
      <c r="L60" s="43"/>
      <c r="M60" s="43"/>
    </row>
    <row r="61" spans="2:13">
      <c r="B61" s="114"/>
      <c r="C61" s="123" t="s">
        <v>525</v>
      </c>
      <c r="D61" s="123" t="s">
        <v>526</v>
      </c>
      <c r="E61" s="122"/>
      <c r="F61" s="122"/>
      <c r="G61" s="43"/>
      <c r="H61" s="43"/>
      <c r="I61" s="71">
        <f t="shared" si="15"/>
        <v>0</v>
      </c>
      <c r="J61" s="43"/>
      <c r="K61" s="43"/>
      <c r="L61" s="43"/>
      <c r="M61" s="43"/>
    </row>
    <row r="62" spans="2:13">
      <c r="B62" s="114"/>
      <c r="C62" s="123" t="s">
        <v>527</v>
      </c>
      <c r="D62" s="123" t="s">
        <v>528</v>
      </c>
      <c r="E62" s="122"/>
      <c r="F62" s="122"/>
      <c r="G62" s="43"/>
      <c r="H62" s="43"/>
      <c r="I62" s="71">
        <f t="shared" si="15"/>
        <v>0</v>
      </c>
      <c r="J62" s="43"/>
      <c r="K62" s="43"/>
      <c r="L62" s="43"/>
      <c r="M62" s="43"/>
    </row>
    <row r="63" spans="2:13">
      <c r="B63" s="114"/>
      <c r="C63" s="123" t="s">
        <v>529</v>
      </c>
      <c r="D63" s="123" t="s">
        <v>530</v>
      </c>
      <c r="E63" s="122"/>
      <c r="F63" s="122"/>
      <c r="G63" s="43"/>
      <c r="H63" s="43"/>
      <c r="I63" s="71">
        <f t="shared" si="15"/>
        <v>0</v>
      </c>
      <c r="J63" s="43"/>
      <c r="K63" s="43"/>
      <c r="L63" s="43"/>
      <c r="M63" s="43"/>
    </row>
    <row r="64" spans="2:13" ht="27">
      <c r="B64" s="114"/>
      <c r="C64" s="123" t="s">
        <v>531</v>
      </c>
      <c r="D64" s="123" t="s">
        <v>555</v>
      </c>
      <c r="E64" s="122"/>
      <c r="F64" s="122"/>
      <c r="G64" s="43"/>
      <c r="H64" s="43"/>
      <c r="I64" s="71">
        <f t="shared" si="15"/>
        <v>0</v>
      </c>
      <c r="J64" s="43"/>
      <c r="K64" s="43"/>
      <c r="L64" s="43"/>
      <c r="M64" s="43"/>
    </row>
    <row r="65" spans="2:13" ht="27">
      <c r="B65" s="114"/>
      <c r="C65" s="123" t="s">
        <v>533</v>
      </c>
      <c r="D65" s="123" t="s">
        <v>534</v>
      </c>
      <c r="E65" s="122"/>
      <c r="F65" s="122"/>
      <c r="G65" s="43"/>
      <c r="H65" s="43"/>
      <c r="I65" s="71">
        <f t="shared" si="15"/>
        <v>0</v>
      </c>
      <c r="J65" s="43"/>
      <c r="K65" s="43"/>
      <c r="L65" s="43"/>
      <c r="M65" s="43"/>
    </row>
    <row r="66" spans="2:13" ht="27">
      <c r="B66" s="114"/>
      <c r="C66" s="123" t="s">
        <v>535</v>
      </c>
      <c r="D66" s="123" t="s">
        <v>536</v>
      </c>
      <c r="E66" s="122"/>
      <c r="F66" s="122"/>
      <c r="G66" s="43"/>
      <c r="H66" s="43"/>
      <c r="I66" s="71">
        <f t="shared" si="15"/>
        <v>0</v>
      </c>
      <c r="J66" s="43"/>
      <c r="K66" s="43"/>
      <c r="L66" s="43"/>
      <c r="M66" s="43"/>
    </row>
    <row r="67" spans="2:13">
      <c r="B67" s="44"/>
      <c r="C67" s="62" t="s">
        <v>541</v>
      </c>
      <c r="D67" s="62"/>
      <c r="E67" s="122"/>
      <c r="F67" s="122"/>
      <c r="G67" s="71">
        <f t="shared" ref="G67:I67" si="16">SUM(G56:G66)</f>
        <v>0</v>
      </c>
      <c r="H67" s="71">
        <f t="shared" si="16"/>
        <v>0</v>
      </c>
      <c r="I67" s="71">
        <f t="shared" si="16"/>
        <v>0</v>
      </c>
      <c r="J67" s="71">
        <f t="shared" ref="J67:L67" si="17">SUM(J56:J66)</f>
        <v>0</v>
      </c>
      <c r="K67" s="71">
        <f t="shared" si="17"/>
        <v>0</v>
      </c>
      <c r="L67" s="71">
        <f t="shared" si="17"/>
        <v>0</v>
      </c>
      <c r="M67" s="71">
        <f>SUM(M56:M66)</f>
        <v>0</v>
      </c>
    </row>
    <row r="68" spans="2:13" ht="27">
      <c r="B68" s="44"/>
      <c r="C68" s="62" t="s">
        <v>597</v>
      </c>
      <c r="D68" s="62"/>
      <c r="E68" s="122"/>
      <c r="F68" s="122"/>
      <c r="G68" s="71">
        <f t="shared" ref="G68:I68" si="18">G67-G57</f>
        <v>0</v>
      </c>
      <c r="H68" s="71">
        <f t="shared" si="18"/>
        <v>0</v>
      </c>
      <c r="I68" s="71">
        <f t="shared" si="18"/>
        <v>0</v>
      </c>
      <c r="J68" s="71">
        <f t="shared" ref="J68:L68" si="19">J67-J57</f>
        <v>0</v>
      </c>
      <c r="K68" s="71">
        <f t="shared" si="19"/>
        <v>0</v>
      </c>
      <c r="L68" s="71">
        <f t="shared" si="19"/>
        <v>0</v>
      </c>
      <c r="M68" s="71">
        <f>M67-M57</f>
        <v>0</v>
      </c>
    </row>
  </sheetData>
  <mergeCells count="4">
    <mergeCell ref="G53:M53"/>
    <mergeCell ref="H2:M2"/>
    <mergeCell ref="G19:M19"/>
    <mergeCell ref="G36:M36"/>
  </mergeCells>
  <dataValidations count="1">
    <dataValidation showInputMessage="1" showErrorMessage="1" sqref="M56:M66 L5:L10 I39:I49 M39:M49 E5:F7 E25:F27 M5:M15 L22:M32 C22:D23 C5:D6 C56:D57 C39:D40 I22:I32 I5:I15 G5:H6 J5:K6 G22:H23 J22:K23 G39:H40 J39:L40 G56:H57 J56:L57 I56:I66" xr:uid="{00000000-0002-0000-0E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39:I49 I5 I22:I32 I56:I66" unlockedFormula="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54"/>
  <sheetViews>
    <sheetView workbookViewId="0">
      <selection activeCell="G39" activeCellId="2" sqref="G3 G21 G39"/>
    </sheetView>
  </sheetViews>
  <sheetFormatPr defaultColWidth="9.453125" defaultRowHeight="13.5"/>
  <cols>
    <col min="1" max="2" width="9.453125" style="34"/>
    <col min="3" max="3" width="14.54296875" style="34" customWidth="1"/>
    <col min="4" max="4" width="42" style="34" customWidth="1"/>
    <col min="5" max="6" width="2.453125" style="45" customWidth="1"/>
    <col min="7" max="7" width="13.453125" style="45" customWidth="1"/>
    <col min="8" max="13" width="13.453125" style="34" customWidth="1"/>
    <col min="14" max="16384" width="9.453125" style="34"/>
  </cols>
  <sheetData>
    <row r="1" spans="1:13">
      <c r="A1" s="63" t="str">
        <f ca="1">MID(CELL("filename",A1),FIND("]",CELL("filename",A1))+1,256)</f>
        <v>EGS5 exemptions</v>
      </c>
      <c r="B1" s="63"/>
      <c r="C1" s="137"/>
      <c r="D1" s="137"/>
      <c r="E1" s="115"/>
      <c r="F1" s="115"/>
      <c r="G1" s="115"/>
      <c r="H1" s="137"/>
      <c r="I1" s="137"/>
      <c r="J1" s="137"/>
      <c r="K1" s="137"/>
      <c r="L1" s="137"/>
      <c r="M1" s="137"/>
    </row>
    <row r="2" spans="1:13">
      <c r="A2" s="65">
        <f>'Cover Sheet'!$D$13</f>
        <v>0</v>
      </c>
      <c r="B2" s="65"/>
      <c r="C2" s="137"/>
      <c r="D2" s="137"/>
      <c r="E2" s="60"/>
      <c r="F2" s="60"/>
      <c r="G2" s="60"/>
      <c r="H2" s="167" t="s">
        <v>423</v>
      </c>
      <c r="I2" s="167"/>
      <c r="J2" s="167"/>
      <c r="K2" s="167"/>
      <c r="L2" s="167"/>
      <c r="M2" s="167"/>
    </row>
    <row r="3" spans="1:13" ht="33.5">
      <c r="A3" s="70">
        <f>'Cover Sheet'!$D$15</f>
        <v>2025</v>
      </c>
      <c r="B3" s="70"/>
      <c r="C3" s="137"/>
      <c r="D3" s="137"/>
      <c r="E3" s="59"/>
      <c r="F3" s="59"/>
      <c r="G3" s="144" t="s">
        <v>116</v>
      </c>
      <c r="H3" s="144" t="s">
        <v>117</v>
      </c>
      <c r="I3" s="147" t="s">
        <v>118</v>
      </c>
      <c r="J3" s="145">
        <v>2025</v>
      </c>
      <c r="K3" s="146">
        <v>2026</v>
      </c>
      <c r="L3" s="146">
        <v>2027</v>
      </c>
      <c r="M3" s="145">
        <v>2028</v>
      </c>
    </row>
    <row r="4" spans="1:13">
      <c r="A4" s="114"/>
      <c r="B4" s="67" t="s">
        <v>510</v>
      </c>
      <c r="C4" s="117"/>
      <c r="D4" s="123"/>
      <c r="E4" s="114"/>
      <c r="F4" s="114"/>
      <c r="G4" s="114"/>
      <c r="H4" s="117"/>
      <c r="I4" s="117"/>
      <c r="J4" s="117"/>
      <c r="K4" s="117"/>
      <c r="L4" s="117"/>
      <c r="M4" s="117"/>
    </row>
    <row r="5" spans="1:13">
      <c r="A5" s="114"/>
      <c r="B5" s="114"/>
      <c r="C5" s="123" t="s">
        <v>515</v>
      </c>
      <c r="D5" s="123" t="s">
        <v>516</v>
      </c>
      <c r="E5" s="118"/>
      <c r="F5" s="118"/>
      <c r="G5" s="43"/>
      <c r="H5" s="43"/>
      <c r="I5" s="71">
        <f>SUM(G5:H5)</f>
        <v>0</v>
      </c>
      <c r="J5" s="43"/>
      <c r="K5" s="43"/>
      <c r="L5" s="43"/>
      <c r="M5" s="43"/>
    </row>
    <row r="6" spans="1:13" ht="27">
      <c r="A6" s="114"/>
      <c r="B6" s="114"/>
      <c r="C6" s="123" t="s">
        <v>517</v>
      </c>
      <c r="D6" s="123" t="s">
        <v>518</v>
      </c>
      <c r="E6" s="114"/>
      <c r="F6" s="114"/>
      <c r="G6" s="43"/>
      <c r="H6" s="43"/>
      <c r="I6" s="71">
        <f t="shared" ref="I6:I17" si="0">SUM(G6:H6)</f>
        <v>0</v>
      </c>
      <c r="J6" s="43"/>
      <c r="K6" s="43"/>
      <c r="L6" s="43"/>
      <c r="M6" s="43"/>
    </row>
    <row r="7" spans="1:13" ht="27">
      <c r="A7" s="114"/>
      <c r="B7" s="114"/>
      <c r="C7" s="123" t="s">
        <v>519</v>
      </c>
      <c r="D7" s="123" t="s">
        <v>520</v>
      </c>
      <c r="E7" s="118"/>
      <c r="F7" s="118"/>
      <c r="G7" s="43"/>
      <c r="H7" s="43"/>
      <c r="I7" s="71">
        <f t="shared" si="0"/>
        <v>0</v>
      </c>
      <c r="J7" s="43"/>
      <c r="K7" s="43"/>
      <c r="L7" s="43"/>
      <c r="M7" s="43"/>
    </row>
    <row r="8" spans="1:13">
      <c r="A8" s="114"/>
      <c r="B8" s="114"/>
      <c r="C8" s="123" t="s">
        <v>521</v>
      </c>
      <c r="D8" s="123" t="s">
        <v>522</v>
      </c>
      <c r="E8" s="118"/>
      <c r="F8" s="118"/>
      <c r="G8" s="43"/>
      <c r="H8" s="43"/>
      <c r="I8" s="71">
        <f t="shared" si="0"/>
        <v>0</v>
      </c>
      <c r="J8" s="43"/>
      <c r="K8" s="43"/>
      <c r="L8" s="43"/>
      <c r="M8" s="43"/>
    </row>
    <row r="9" spans="1:13">
      <c r="A9" s="114"/>
      <c r="B9" s="114"/>
      <c r="C9" s="123" t="s">
        <v>523</v>
      </c>
      <c r="D9" s="123" t="s">
        <v>524</v>
      </c>
      <c r="E9" s="118"/>
      <c r="F9" s="118"/>
      <c r="G9" s="43"/>
      <c r="H9" s="43"/>
      <c r="I9" s="71">
        <f t="shared" si="0"/>
        <v>0</v>
      </c>
      <c r="J9" s="43"/>
      <c r="K9" s="43"/>
      <c r="L9" s="43"/>
      <c r="M9" s="43"/>
    </row>
    <row r="10" spans="1:13">
      <c r="A10" s="114"/>
      <c r="B10" s="114"/>
      <c r="C10" s="123" t="s">
        <v>525</v>
      </c>
      <c r="D10" s="123" t="s">
        <v>526</v>
      </c>
      <c r="E10" s="118"/>
      <c r="F10" s="118"/>
      <c r="G10" s="43"/>
      <c r="H10" s="43"/>
      <c r="I10" s="71">
        <f t="shared" si="0"/>
        <v>0</v>
      </c>
      <c r="J10" s="43"/>
      <c r="K10" s="43"/>
      <c r="L10" s="43"/>
      <c r="M10" s="43"/>
    </row>
    <row r="11" spans="1:13">
      <c r="A11" s="114"/>
      <c r="B11" s="114"/>
      <c r="C11" s="123" t="s">
        <v>527</v>
      </c>
      <c r="D11" s="123" t="s">
        <v>528</v>
      </c>
      <c r="E11" s="118"/>
      <c r="F11" s="118"/>
      <c r="G11" s="43"/>
      <c r="H11" s="43"/>
      <c r="I11" s="71">
        <f t="shared" si="0"/>
        <v>0</v>
      </c>
      <c r="J11" s="43"/>
      <c r="K11" s="43"/>
      <c r="L11" s="43"/>
      <c r="M11" s="43"/>
    </row>
    <row r="12" spans="1:13">
      <c r="A12" s="114"/>
      <c r="B12" s="114"/>
      <c r="C12" s="123" t="s">
        <v>529</v>
      </c>
      <c r="D12" s="123" t="s">
        <v>530</v>
      </c>
      <c r="E12" s="118"/>
      <c r="F12" s="118"/>
      <c r="G12" s="43"/>
      <c r="H12" s="43"/>
      <c r="I12" s="71">
        <f t="shared" si="0"/>
        <v>0</v>
      </c>
      <c r="J12" s="43"/>
      <c r="K12" s="43"/>
      <c r="L12" s="43"/>
      <c r="M12" s="43"/>
    </row>
    <row r="13" spans="1:13" ht="27">
      <c r="A13" s="114"/>
      <c r="B13" s="114"/>
      <c r="C13" s="123" t="s">
        <v>531</v>
      </c>
      <c r="D13" s="123" t="s">
        <v>555</v>
      </c>
      <c r="E13" s="118"/>
      <c r="F13" s="118"/>
      <c r="G13" s="43"/>
      <c r="H13" s="43"/>
      <c r="I13" s="71">
        <f t="shared" si="0"/>
        <v>0</v>
      </c>
      <c r="J13" s="43"/>
      <c r="K13" s="43"/>
      <c r="L13" s="43"/>
      <c r="M13" s="43"/>
    </row>
    <row r="14" spans="1:13" ht="27">
      <c r="A14" s="114"/>
      <c r="B14" s="114"/>
      <c r="C14" s="123" t="s">
        <v>533</v>
      </c>
      <c r="D14" s="123" t="s">
        <v>534</v>
      </c>
      <c r="E14" s="118"/>
      <c r="F14" s="118"/>
      <c r="G14" s="43"/>
      <c r="H14" s="43"/>
      <c r="I14" s="71">
        <f t="shared" si="0"/>
        <v>0</v>
      </c>
      <c r="J14" s="43"/>
      <c r="K14" s="43"/>
      <c r="L14" s="43"/>
      <c r="M14" s="43"/>
    </row>
    <row r="15" spans="1:13" ht="27">
      <c r="A15" s="114"/>
      <c r="B15" s="114"/>
      <c r="C15" s="123" t="s">
        <v>535</v>
      </c>
      <c r="D15" s="123" t="s">
        <v>536</v>
      </c>
      <c r="E15" s="118"/>
      <c r="F15" s="118"/>
      <c r="G15" s="43"/>
      <c r="H15" s="43"/>
      <c r="I15" s="71">
        <f t="shared" si="0"/>
        <v>0</v>
      </c>
      <c r="J15" s="43"/>
      <c r="K15" s="43"/>
      <c r="L15" s="43"/>
      <c r="M15" s="43"/>
    </row>
    <row r="16" spans="1:13" ht="27">
      <c r="A16" s="114"/>
      <c r="B16" s="114"/>
      <c r="C16" s="123" t="s">
        <v>537</v>
      </c>
      <c r="D16" s="123" t="s">
        <v>538</v>
      </c>
      <c r="E16" s="118"/>
      <c r="F16" s="118"/>
      <c r="G16" s="43"/>
      <c r="H16" s="43"/>
      <c r="I16" s="71">
        <f t="shared" si="0"/>
        <v>0</v>
      </c>
      <c r="J16" s="43"/>
      <c r="K16" s="43"/>
      <c r="L16" s="43"/>
      <c r="M16" s="43"/>
    </row>
    <row r="17" spans="2:13" ht="40.5">
      <c r="B17" s="114"/>
      <c r="C17" s="123" t="s">
        <v>539</v>
      </c>
      <c r="D17" s="123" t="s">
        <v>540</v>
      </c>
      <c r="E17" s="118"/>
      <c r="F17" s="118"/>
      <c r="G17" s="43"/>
      <c r="H17" s="43"/>
      <c r="I17" s="71">
        <f t="shared" si="0"/>
        <v>0</v>
      </c>
      <c r="J17" s="43"/>
      <c r="K17" s="43"/>
      <c r="L17" s="43"/>
      <c r="M17" s="43"/>
    </row>
    <row r="18" spans="2:13" s="44" customFormat="1">
      <c r="C18" s="62" t="s">
        <v>541</v>
      </c>
      <c r="D18" s="62"/>
      <c r="E18" s="118"/>
      <c r="F18" s="118"/>
      <c r="G18" s="71">
        <f t="shared" ref="G18" si="1">SUM(G5:G17)</f>
        <v>0</v>
      </c>
      <c r="H18" s="71">
        <f t="shared" ref="H18:L18" si="2">SUM(H5:H17)</f>
        <v>0</v>
      </c>
      <c r="I18" s="71">
        <f t="shared" si="2"/>
        <v>0</v>
      </c>
      <c r="J18" s="71">
        <f t="shared" si="2"/>
        <v>0</v>
      </c>
      <c r="K18" s="71">
        <f t="shared" si="2"/>
        <v>0</v>
      </c>
      <c r="L18" s="71">
        <f t="shared" si="2"/>
        <v>0</v>
      </c>
      <c r="M18" s="71">
        <f>SUM(M5:M17)</f>
        <v>0</v>
      </c>
    </row>
    <row r="19" spans="2:13">
      <c r="B19" s="114"/>
      <c r="C19" s="114"/>
      <c r="D19" s="114"/>
      <c r="E19" s="118"/>
      <c r="F19" s="118"/>
      <c r="G19" s="118"/>
      <c r="H19" s="114"/>
      <c r="I19" s="114"/>
      <c r="J19" s="114"/>
      <c r="K19" s="114"/>
      <c r="L19" s="114"/>
      <c r="M19" s="114"/>
    </row>
    <row r="20" spans="2:13" ht="15" customHeight="1">
      <c r="B20" s="114"/>
      <c r="C20" s="114"/>
      <c r="D20" s="114"/>
      <c r="E20" s="74"/>
      <c r="F20" s="74"/>
      <c r="G20" s="167" t="s">
        <v>431</v>
      </c>
      <c r="H20" s="167"/>
      <c r="I20" s="167"/>
      <c r="J20" s="167"/>
      <c r="K20" s="167"/>
      <c r="L20" s="167"/>
      <c r="M20" s="167"/>
    </row>
    <row r="21" spans="2:13" ht="33.5">
      <c r="B21" s="114"/>
      <c r="C21" s="114"/>
      <c r="D21" s="114"/>
      <c r="E21" s="114"/>
      <c r="F21" s="114"/>
      <c r="G21" s="144" t="s">
        <v>116</v>
      </c>
      <c r="H21" s="144" t="s">
        <v>117</v>
      </c>
      <c r="I21" s="147" t="s">
        <v>118</v>
      </c>
      <c r="J21" s="145">
        <v>2025</v>
      </c>
      <c r="K21" s="146">
        <v>2026</v>
      </c>
      <c r="L21" s="146">
        <v>2027</v>
      </c>
      <c r="M21" s="145">
        <v>2028</v>
      </c>
    </row>
    <row r="22" spans="2:13">
      <c r="B22" s="67" t="s">
        <v>510</v>
      </c>
      <c r="C22" s="117"/>
      <c r="D22" s="123"/>
      <c r="E22" s="122"/>
      <c r="F22" s="122"/>
      <c r="G22" s="122"/>
      <c r="H22" s="114"/>
      <c r="I22" s="114"/>
      <c r="J22" s="114"/>
      <c r="K22" s="114"/>
      <c r="L22" s="114"/>
      <c r="M22" s="114"/>
    </row>
    <row r="23" spans="2:13">
      <c r="B23" s="114"/>
      <c r="C23" s="123" t="s">
        <v>515</v>
      </c>
      <c r="D23" s="123" t="s">
        <v>516</v>
      </c>
      <c r="E23" s="122"/>
      <c r="F23" s="122"/>
      <c r="G23" s="43"/>
      <c r="H23" s="43"/>
      <c r="I23" s="71">
        <f t="shared" ref="I23:I35" si="3">SUM(G23:H23)</f>
        <v>0</v>
      </c>
      <c r="J23" s="43"/>
      <c r="K23" s="43"/>
      <c r="L23" s="43"/>
      <c r="M23" s="43"/>
    </row>
    <row r="24" spans="2:13" ht="27">
      <c r="B24" s="114"/>
      <c r="C24" s="123" t="s">
        <v>517</v>
      </c>
      <c r="D24" s="123" t="s">
        <v>518</v>
      </c>
      <c r="E24" s="122"/>
      <c r="F24" s="122"/>
      <c r="G24" s="43"/>
      <c r="H24" s="43"/>
      <c r="I24" s="71">
        <f t="shared" si="3"/>
        <v>0</v>
      </c>
      <c r="J24" s="43"/>
      <c r="K24" s="43"/>
      <c r="L24" s="43"/>
      <c r="M24" s="43"/>
    </row>
    <row r="25" spans="2:13" ht="27">
      <c r="B25" s="114"/>
      <c r="C25" s="123" t="s">
        <v>519</v>
      </c>
      <c r="D25" s="123" t="s">
        <v>520</v>
      </c>
      <c r="E25" s="122"/>
      <c r="F25" s="122"/>
      <c r="G25" s="43"/>
      <c r="H25" s="43"/>
      <c r="I25" s="71">
        <f t="shared" si="3"/>
        <v>0</v>
      </c>
      <c r="J25" s="43"/>
      <c r="K25" s="43"/>
      <c r="L25" s="43"/>
      <c r="M25" s="43"/>
    </row>
    <row r="26" spans="2:13">
      <c r="B26" s="114"/>
      <c r="C26" s="123" t="s">
        <v>521</v>
      </c>
      <c r="D26" s="123" t="s">
        <v>522</v>
      </c>
      <c r="E26" s="122"/>
      <c r="F26" s="122"/>
      <c r="G26" s="43"/>
      <c r="H26" s="43"/>
      <c r="I26" s="71">
        <f t="shared" si="3"/>
        <v>0</v>
      </c>
      <c r="J26" s="43"/>
      <c r="K26" s="43"/>
      <c r="L26" s="43"/>
      <c r="M26" s="43"/>
    </row>
    <row r="27" spans="2:13">
      <c r="B27" s="114"/>
      <c r="C27" s="123" t="s">
        <v>523</v>
      </c>
      <c r="D27" s="123" t="s">
        <v>524</v>
      </c>
      <c r="E27" s="122"/>
      <c r="F27" s="122"/>
      <c r="G27" s="43"/>
      <c r="H27" s="43"/>
      <c r="I27" s="71">
        <f t="shared" si="3"/>
        <v>0</v>
      </c>
      <c r="J27" s="43"/>
      <c r="K27" s="43"/>
      <c r="L27" s="43"/>
      <c r="M27" s="43"/>
    </row>
    <row r="28" spans="2:13">
      <c r="B28" s="114"/>
      <c r="C28" s="123" t="s">
        <v>525</v>
      </c>
      <c r="D28" s="123" t="s">
        <v>526</v>
      </c>
      <c r="E28" s="122"/>
      <c r="F28" s="122"/>
      <c r="G28" s="43"/>
      <c r="H28" s="43"/>
      <c r="I28" s="71">
        <f t="shared" si="3"/>
        <v>0</v>
      </c>
      <c r="J28" s="43"/>
      <c r="K28" s="43"/>
      <c r="L28" s="43"/>
      <c r="M28" s="43"/>
    </row>
    <row r="29" spans="2:13">
      <c r="B29" s="114"/>
      <c r="C29" s="123" t="s">
        <v>527</v>
      </c>
      <c r="D29" s="123" t="s">
        <v>528</v>
      </c>
      <c r="E29" s="122"/>
      <c r="F29" s="122"/>
      <c r="G29" s="43"/>
      <c r="H29" s="43"/>
      <c r="I29" s="71">
        <f t="shared" si="3"/>
        <v>0</v>
      </c>
      <c r="J29" s="43"/>
      <c r="K29" s="43"/>
      <c r="L29" s="43"/>
      <c r="M29" s="43"/>
    </row>
    <row r="30" spans="2:13">
      <c r="B30" s="114"/>
      <c r="C30" s="123" t="s">
        <v>529</v>
      </c>
      <c r="D30" s="123" t="s">
        <v>530</v>
      </c>
      <c r="E30" s="122"/>
      <c r="F30" s="122"/>
      <c r="G30" s="43"/>
      <c r="H30" s="43"/>
      <c r="I30" s="71">
        <f t="shared" si="3"/>
        <v>0</v>
      </c>
      <c r="J30" s="43"/>
      <c r="K30" s="43"/>
      <c r="L30" s="43"/>
      <c r="M30" s="43"/>
    </row>
    <row r="31" spans="2:13" ht="27">
      <c r="B31" s="114"/>
      <c r="C31" s="123" t="s">
        <v>531</v>
      </c>
      <c r="D31" s="123" t="s">
        <v>555</v>
      </c>
      <c r="E31" s="122"/>
      <c r="F31" s="122"/>
      <c r="G31" s="43"/>
      <c r="H31" s="43"/>
      <c r="I31" s="71">
        <f t="shared" si="3"/>
        <v>0</v>
      </c>
      <c r="J31" s="43"/>
      <c r="K31" s="43"/>
      <c r="L31" s="43"/>
      <c r="M31" s="43"/>
    </row>
    <row r="32" spans="2:13" ht="27">
      <c r="B32" s="114"/>
      <c r="C32" s="123" t="s">
        <v>533</v>
      </c>
      <c r="D32" s="123" t="s">
        <v>534</v>
      </c>
      <c r="E32" s="122"/>
      <c r="F32" s="122"/>
      <c r="G32" s="43"/>
      <c r="H32" s="43"/>
      <c r="I32" s="71">
        <f t="shared" si="3"/>
        <v>0</v>
      </c>
      <c r="J32" s="43"/>
      <c r="K32" s="43"/>
      <c r="L32" s="43"/>
      <c r="M32" s="43"/>
    </row>
    <row r="33" spans="2:13" ht="27">
      <c r="B33" s="114"/>
      <c r="C33" s="123" t="s">
        <v>535</v>
      </c>
      <c r="D33" s="123" t="s">
        <v>536</v>
      </c>
      <c r="E33" s="122"/>
      <c r="F33" s="122"/>
      <c r="G33" s="43"/>
      <c r="H33" s="43"/>
      <c r="I33" s="71">
        <f t="shared" si="3"/>
        <v>0</v>
      </c>
      <c r="J33" s="43"/>
      <c r="K33" s="43"/>
      <c r="L33" s="43"/>
      <c r="M33" s="43"/>
    </row>
    <row r="34" spans="2:13" ht="27">
      <c r="B34" s="114"/>
      <c r="C34" s="123" t="s">
        <v>537</v>
      </c>
      <c r="D34" s="123" t="s">
        <v>538</v>
      </c>
      <c r="E34" s="122"/>
      <c r="F34" s="122"/>
      <c r="G34" s="43"/>
      <c r="H34" s="43"/>
      <c r="I34" s="71">
        <f t="shared" si="3"/>
        <v>0</v>
      </c>
      <c r="J34" s="43"/>
      <c r="K34" s="43"/>
      <c r="L34" s="43"/>
      <c r="M34" s="43"/>
    </row>
    <row r="35" spans="2:13" s="44" customFormat="1" ht="40.5">
      <c r="B35" s="114"/>
      <c r="C35" s="123" t="s">
        <v>539</v>
      </c>
      <c r="D35" s="123" t="s">
        <v>540</v>
      </c>
      <c r="E35" s="122"/>
      <c r="F35" s="122"/>
      <c r="G35" s="43"/>
      <c r="H35" s="43"/>
      <c r="I35" s="71">
        <f t="shared" si="3"/>
        <v>0</v>
      </c>
      <c r="J35" s="43"/>
      <c r="K35" s="43"/>
      <c r="L35" s="43"/>
      <c r="M35" s="43"/>
    </row>
    <row r="36" spans="2:13">
      <c r="B36" s="44"/>
      <c r="C36" s="62" t="s">
        <v>541</v>
      </c>
      <c r="D36" s="62"/>
      <c r="E36" s="122"/>
      <c r="F36" s="122"/>
      <c r="G36" s="71">
        <f t="shared" ref="G36" si="4">SUM(G23:G35)</f>
        <v>0</v>
      </c>
      <c r="H36" s="71">
        <f t="shared" ref="H36:L36" si="5">SUM(H23:H35)</f>
        <v>0</v>
      </c>
      <c r="I36" s="71">
        <f t="shared" si="5"/>
        <v>0</v>
      </c>
      <c r="J36" s="71">
        <f t="shared" si="5"/>
        <v>0</v>
      </c>
      <c r="K36" s="71">
        <f t="shared" si="5"/>
        <v>0</v>
      </c>
      <c r="L36" s="71">
        <f t="shared" si="5"/>
        <v>0</v>
      </c>
      <c r="M36" s="71">
        <f>SUM(M23:M35)</f>
        <v>0</v>
      </c>
    </row>
    <row r="38" spans="2:13" ht="15" customHeight="1">
      <c r="B38" s="114"/>
      <c r="C38" s="114"/>
      <c r="D38" s="114"/>
      <c r="E38" s="122"/>
      <c r="F38" s="122"/>
      <c r="G38" s="167" t="s">
        <v>601</v>
      </c>
      <c r="H38" s="167"/>
      <c r="I38" s="167"/>
      <c r="J38" s="167"/>
      <c r="K38" s="167"/>
      <c r="L38" s="167"/>
      <c r="M38" s="167"/>
    </row>
    <row r="39" spans="2:13" ht="33.5">
      <c r="B39" s="114"/>
      <c r="C39" s="114"/>
      <c r="D39" s="114"/>
      <c r="E39" s="114"/>
      <c r="F39" s="114"/>
      <c r="G39" s="144" t="s">
        <v>116</v>
      </c>
      <c r="H39" s="144" t="s">
        <v>117</v>
      </c>
      <c r="I39" s="147" t="s">
        <v>118</v>
      </c>
      <c r="J39" s="145">
        <v>2025</v>
      </c>
      <c r="K39" s="146">
        <v>2026</v>
      </c>
      <c r="L39" s="146">
        <v>2027</v>
      </c>
      <c r="M39" s="145">
        <v>2028</v>
      </c>
    </row>
    <row r="40" spans="2:13">
      <c r="B40" s="67" t="s">
        <v>510</v>
      </c>
      <c r="C40" s="117"/>
      <c r="D40" s="123"/>
      <c r="E40" s="122"/>
      <c r="F40" s="122"/>
      <c r="G40" s="122"/>
      <c r="H40" s="114"/>
      <c r="I40" s="114"/>
      <c r="J40" s="114"/>
      <c r="K40" s="114"/>
      <c r="L40" s="114"/>
      <c r="M40" s="114"/>
    </row>
    <row r="41" spans="2:13">
      <c r="B41" s="114"/>
      <c r="C41" s="123" t="s">
        <v>515</v>
      </c>
      <c r="D41" s="123" t="s">
        <v>516</v>
      </c>
      <c r="E41" s="122"/>
      <c r="F41" s="122"/>
      <c r="G41" s="43"/>
      <c r="H41" s="43"/>
      <c r="I41" s="71">
        <f>SUM(G41:H41)</f>
        <v>0</v>
      </c>
      <c r="J41" s="43"/>
      <c r="K41" s="43"/>
      <c r="L41" s="43"/>
      <c r="M41" s="43"/>
    </row>
    <row r="42" spans="2:13" ht="27">
      <c r="B42" s="114"/>
      <c r="C42" s="123" t="s">
        <v>517</v>
      </c>
      <c r="D42" s="123" t="s">
        <v>518</v>
      </c>
      <c r="E42" s="122"/>
      <c r="F42" s="122"/>
      <c r="G42" s="43"/>
      <c r="H42" s="43"/>
      <c r="I42" s="71">
        <f t="shared" ref="I42:I53" si="6">SUM(G42:H42)</f>
        <v>0</v>
      </c>
      <c r="J42" s="43"/>
      <c r="K42" s="43"/>
      <c r="L42" s="43"/>
      <c r="M42" s="43"/>
    </row>
    <row r="43" spans="2:13" ht="27">
      <c r="B43" s="114"/>
      <c r="C43" s="123" t="s">
        <v>519</v>
      </c>
      <c r="D43" s="123" t="s">
        <v>520</v>
      </c>
      <c r="E43" s="122"/>
      <c r="F43" s="122"/>
      <c r="G43" s="43"/>
      <c r="H43" s="43"/>
      <c r="I43" s="71">
        <f t="shared" si="6"/>
        <v>0</v>
      </c>
      <c r="J43" s="43"/>
      <c r="K43" s="43"/>
      <c r="L43" s="43"/>
      <c r="M43" s="43"/>
    </row>
    <row r="44" spans="2:13">
      <c r="B44" s="114"/>
      <c r="C44" s="123" t="s">
        <v>521</v>
      </c>
      <c r="D44" s="123" t="s">
        <v>522</v>
      </c>
      <c r="E44" s="122"/>
      <c r="F44" s="122"/>
      <c r="G44" s="43"/>
      <c r="H44" s="43"/>
      <c r="I44" s="71">
        <f t="shared" si="6"/>
        <v>0</v>
      </c>
      <c r="J44" s="43"/>
      <c r="K44" s="43"/>
      <c r="L44" s="43"/>
      <c r="M44" s="43"/>
    </row>
    <row r="45" spans="2:13">
      <c r="B45" s="114"/>
      <c r="C45" s="123" t="s">
        <v>523</v>
      </c>
      <c r="D45" s="123" t="s">
        <v>524</v>
      </c>
      <c r="E45" s="122"/>
      <c r="F45" s="122"/>
      <c r="G45" s="43"/>
      <c r="H45" s="43"/>
      <c r="I45" s="71">
        <f t="shared" si="6"/>
        <v>0</v>
      </c>
      <c r="J45" s="43"/>
      <c r="K45" s="43"/>
      <c r="L45" s="43"/>
      <c r="M45" s="43"/>
    </row>
    <row r="46" spans="2:13">
      <c r="B46" s="114"/>
      <c r="C46" s="123" t="s">
        <v>525</v>
      </c>
      <c r="D46" s="123" t="s">
        <v>526</v>
      </c>
      <c r="E46" s="122"/>
      <c r="F46" s="122"/>
      <c r="G46" s="43"/>
      <c r="H46" s="43"/>
      <c r="I46" s="71">
        <f t="shared" si="6"/>
        <v>0</v>
      </c>
      <c r="J46" s="43"/>
      <c r="K46" s="43"/>
      <c r="L46" s="43"/>
      <c r="M46" s="43"/>
    </row>
    <row r="47" spans="2:13">
      <c r="B47" s="114"/>
      <c r="C47" s="123" t="s">
        <v>527</v>
      </c>
      <c r="D47" s="123" t="s">
        <v>528</v>
      </c>
      <c r="E47" s="122"/>
      <c r="F47" s="122"/>
      <c r="G47" s="43"/>
      <c r="H47" s="43"/>
      <c r="I47" s="71">
        <f t="shared" si="6"/>
        <v>0</v>
      </c>
      <c r="J47" s="43"/>
      <c r="K47" s="43"/>
      <c r="L47" s="43"/>
      <c r="M47" s="43"/>
    </row>
    <row r="48" spans="2:13">
      <c r="B48" s="114"/>
      <c r="C48" s="123" t="s">
        <v>529</v>
      </c>
      <c r="D48" s="123" t="s">
        <v>530</v>
      </c>
      <c r="E48" s="122"/>
      <c r="F48" s="122"/>
      <c r="G48" s="43"/>
      <c r="H48" s="43"/>
      <c r="I48" s="71">
        <f t="shared" si="6"/>
        <v>0</v>
      </c>
      <c r="J48" s="43"/>
      <c r="K48" s="43"/>
      <c r="L48" s="43"/>
      <c r="M48" s="43"/>
    </row>
    <row r="49" spans="2:13" ht="27">
      <c r="B49" s="114"/>
      <c r="C49" s="123" t="s">
        <v>531</v>
      </c>
      <c r="D49" s="123" t="s">
        <v>555</v>
      </c>
      <c r="E49" s="122"/>
      <c r="F49" s="122"/>
      <c r="G49" s="43"/>
      <c r="H49" s="43"/>
      <c r="I49" s="71">
        <f t="shared" si="6"/>
        <v>0</v>
      </c>
      <c r="J49" s="43"/>
      <c r="K49" s="43"/>
      <c r="L49" s="43"/>
      <c r="M49" s="43"/>
    </row>
    <row r="50" spans="2:13" ht="27">
      <c r="B50" s="114"/>
      <c r="C50" s="123" t="s">
        <v>533</v>
      </c>
      <c r="D50" s="123" t="s">
        <v>534</v>
      </c>
      <c r="E50" s="122"/>
      <c r="F50" s="122"/>
      <c r="G50" s="43"/>
      <c r="H50" s="43"/>
      <c r="I50" s="71">
        <f t="shared" si="6"/>
        <v>0</v>
      </c>
      <c r="J50" s="43"/>
      <c r="K50" s="43"/>
      <c r="L50" s="43"/>
      <c r="M50" s="43"/>
    </row>
    <row r="51" spans="2:13" ht="27">
      <c r="B51" s="114"/>
      <c r="C51" s="123" t="s">
        <v>535</v>
      </c>
      <c r="D51" s="123" t="s">
        <v>536</v>
      </c>
      <c r="E51" s="122"/>
      <c r="F51" s="122"/>
      <c r="G51" s="43"/>
      <c r="H51" s="43"/>
      <c r="I51" s="71">
        <f t="shared" si="6"/>
        <v>0</v>
      </c>
      <c r="J51" s="43"/>
      <c r="K51" s="43"/>
      <c r="L51" s="43"/>
      <c r="M51" s="43"/>
    </row>
    <row r="52" spans="2:13" ht="27">
      <c r="B52" s="114"/>
      <c r="C52" s="123" t="s">
        <v>537</v>
      </c>
      <c r="D52" s="123" t="s">
        <v>538</v>
      </c>
      <c r="E52" s="122"/>
      <c r="F52" s="122"/>
      <c r="G52" s="43"/>
      <c r="H52" s="43"/>
      <c r="I52" s="71">
        <f t="shared" si="6"/>
        <v>0</v>
      </c>
      <c r="J52" s="43"/>
      <c r="K52" s="43"/>
      <c r="L52" s="43"/>
      <c r="M52" s="43"/>
    </row>
    <row r="53" spans="2:13" s="44" customFormat="1" ht="40.5">
      <c r="B53" s="114"/>
      <c r="C53" s="123" t="s">
        <v>539</v>
      </c>
      <c r="D53" s="123" t="s">
        <v>540</v>
      </c>
      <c r="E53" s="122"/>
      <c r="F53" s="122"/>
      <c r="G53" s="43"/>
      <c r="H53" s="43"/>
      <c r="I53" s="71">
        <f t="shared" si="6"/>
        <v>0</v>
      </c>
      <c r="J53" s="43"/>
      <c r="K53" s="43"/>
      <c r="L53" s="43"/>
      <c r="M53" s="43"/>
    </row>
    <row r="54" spans="2:13">
      <c r="B54" s="44"/>
      <c r="C54" s="62" t="s">
        <v>541</v>
      </c>
      <c r="D54" s="62"/>
      <c r="E54" s="122"/>
      <c r="F54" s="122"/>
      <c r="G54" s="71">
        <f t="shared" ref="G54:I54" si="7">SUM(G41:G53)</f>
        <v>0</v>
      </c>
      <c r="H54" s="71">
        <f t="shared" si="7"/>
        <v>0</v>
      </c>
      <c r="I54" s="71">
        <f t="shared" si="7"/>
        <v>0</v>
      </c>
      <c r="J54" s="71">
        <f t="shared" ref="J54" si="8">SUM(J41:J53)</f>
        <v>0</v>
      </c>
      <c r="K54" s="71">
        <f t="shared" ref="K54" si="9">SUM(K41:K53)</f>
        <v>0</v>
      </c>
      <c r="L54" s="71">
        <f t="shared" ref="L54" si="10">SUM(L41:L53)</f>
        <v>0</v>
      </c>
      <c r="M54" s="71">
        <f>SUM(M41:M53)</f>
        <v>0</v>
      </c>
    </row>
  </sheetData>
  <mergeCells count="3">
    <mergeCell ref="H2:M2"/>
    <mergeCell ref="G20:M20"/>
    <mergeCell ref="G38:M38"/>
  </mergeCells>
  <dataValidations count="1">
    <dataValidation showInputMessage="1" showErrorMessage="1" sqref="G36:L36 E5:F7 M23:M37 M41:M53 E25:F27 I18 G5:H18 J5:M18 G54:M54" xr:uid="{00000000-0002-0000-0F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ignoredErrors>
    <ignoredError sqref="I41:I53" unlockedFormula="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40"/>
  <sheetViews>
    <sheetView workbookViewId="0">
      <selection activeCell="G23" sqref="G23"/>
    </sheetView>
  </sheetViews>
  <sheetFormatPr defaultColWidth="9.453125" defaultRowHeight="13.5"/>
  <cols>
    <col min="1" max="2" width="9.453125" style="34"/>
    <col min="3" max="3" width="17.453125" style="34" customWidth="1"/>
    <col min="4" max="4" width="42" style="34" customWidth="1"/>
    <col min="5" max="6" width="2.453125" style="45" customWidth="1"/>
    <col min="7" max="7" width="13.453125" style="45" customWidth="1"/>
    <col min="8" max="13" width="13.453125" style="34" customWidth="1"/>
    <col min="14" max="16384" width="9.453125" style="34"/>
  </cols>
  <sheetData>
    <row r="1" spans="1:13">
      <c r="A1" s="63" t="str">
        <f ca="1">MID(CELL("filename",A1),FIND("]",CELL("filename",A1))+1,256)</f>
        <v>EGS8 exemptions</v>
      </c>
      <c r="B1" s="63"/>
      <c r="C1" s="137"/>
      <c r="D1" s="137"/>
      <c r="E1" s="115"/>
      <c r="F1" s="115"/>
      <c r="G1" s="115"/>
      <c r="H1" s="137"/>
      <c r="I1" s="137"/>
      <c r="J1" s="137"/>
      <c r="K1" s="137"/>
      <c r="L1" s="137"/>
      <c r="M1" s="137"/>
    </row>
    <row r="2" spans="1:13">
      <c r="A2" s="65">
        <f>'Cover Sheet'!$D$13</f>
        <v>0</v>
      </c>
      <c r="B2" s="65"/>
      <c r="C2" s="137"/>
      <c r="D2" s="137"/>
      <c r="E2" s="60"/>
      <c r="F2" s="60"/>
      <c r="G2" s="60"/>
      <c r="H2" s="167" t="s">
        <v>602</v>
      </c>
      <c r="I2" s="167"/>
      <c r="J2" s="167"/>
      <c r="K2" s="167"/>
      <c r="L2" s="167"/>
      <c r="M2" s="167"/>
    </row>
    <row r="3" spans="1:13" ht="33.5">
      <c r="A3" s="70">
        <f>'Cover Sheet'!$D$15</f>
        <v>2025</v>
      </c>
      <c r="B3" s="70"/>
      <c r="C3" s="137"/>
      <c r="D3" s="137"/>
      <c r="E3" s="59"/>
      <c r="F3" s="59"/>
      <c r="G3" s="144" t="s">
        <v>116</v>
      </c>
      <c r="H3" s="144" t="s">
        <v>117</v>
      </c>
      <c r="I3" s="147" t="s">
        <v>118</v>
      </c>
      <c r="J3" s="145">
        <v>2025</v>
      </c>
      <c r="K3" s="146">
        <v>2026</v>
      </c>
      <c r="L3" s="146">
        <v>2027</v>
      </c>
      <c r="M3" s="145">
        <v>2028</v>
      </c>
    </row>
    <row r="4" spans="1:13">
      <c r="A4" s="114"/>
      <c r="B4" s="67" t="s">
        <v>510</v>
      </c>
      <c r="C4" s="117"/>
      <c r="D4" s="123"/>
      <c r="E4" s="114"/>
      <c r="F4" s="114"/>
      <c r="G4" s="114"/>
      <c r="H4" s="117"/>
      <c r="I4" s="117"/>
      <c r="J4" s="117"/>
      <c r="K4" s="117"/>
      <c r="L4" s="117"/>
      <c r="M4" s="117"/>
    </row>
    <row r="5" spans="1:13">
      <c r="A5" s="114"/>
      <c r="B5" s="114"/>
      <c r="C5" s="123" t="s">
        <v>603</v>
      </c>
      <c r="D5" s="123" t="s">
        <v>604</v>
      </c>
      <c r="E5" s="118"/>
      <c r="F5" s="118"/>
      <c r="G5" s="43"/>
      <c r="H5" s="43"/>
      <c r="I5" s="71">
        <f>SUM(G5:H5)</f>
        <v>0</v>
      </c>
      <c r="J5" s="43"/>
      <c r="K5" s="43"/>
      <c r="L5" s="43"/>
      <c r="M5" s="43"/>
    </row>
    <row r="6" spans="1:13">
      <c r="A6" s="114"/>
      <c r="B6" s="114"/>
      <c r="C6" s="123" t="s">
        <v>605</v>
      </c>
      <c r="D6" s="123" t="s">
        <v>606</v>
      </c>
      <c r="E6" s="114"/>
      <c r="F6" s="114"/>
      <c r="G6" s="43"/>
      <c r="H6" s="43"/>
      <c r="I6" s="71">
        <f t="shared" ref="I6:I19" si="0">SUM(G6:H6)</f>
        <v>0</v>
      </c>
      <c r="J6" s="43"/>
      <c r="K6" s="43"/>
      <c r="L6" s="43"/>
      <c r="M6" s="43"/>
    </row>
    <row r="7" spans="1:13">
      <c r="A7" s="114"/>
      <c r="B7" s="114"/>
      <c r="C7" s="123" t="s">
        <v>515</v>
      </c>
      <c r="D7" s="123" t="s">
        <v>516</v>
      </c>
      <c r="E7" s="118"/>
      <c r="F7" s="118"/>
      <c r="G7" s="43"/>
      <c r="H7" s="43"/>
      <c r="I7" s="71">
        <f t="shared" si="0"/>
        <v>0</v>
      </c>
      <c r="J7" s="43"/>
      <c r="K7" s="43"/>
      <c r="L7" s="43"/>
      <c r="M7" s="43"/>
    </row>
    <row r="8" spans="1:13" ht="27">
      <c r="A8" s="114"/>
      <c r="B8" s="114"/>
      <c r="C8" s="123" t="s">
        <v>517</v>
      </c>
      <c r="D8" s="123" t="s">
        <v>518</v>
      </c>
      <c r="E8" s="118"/>
      <c r="F8" s="118"/>
      <c r="G8" s="43"/>
      <c r="H8" s="43"/>
      <c r="I8" s="71">
        <f t="shared" si="0"/>
        <v>0</v>
      </c>
      <c r="J8" s="43"/>
      <c r="K8" s="43"/>
      <c r="L8" s="43"/>
      <c r="M8" s="43"/>
    </row>
    <row r="9" spans="1:13" ht="27">
      <c r="A9" s="114"/>
      <c r="B9" s="114"/>
      <c r="C9" s="123" t="s">
        <v>519</v>
      </c>
      <c r="D9" s="123" t="s">
        <v>520</v>
      </c>
      <c r="E9" s="118"/>
      <c r="F9" s="118"/>
      <c r="G9" s="43"/>
      <c r="H9" s="43"/>
      <c r="I9" s="71">
        <f t="shared" si="0"/>
        <v>0</v>
      </c>
      <c r="J9" s="43"/>
      <c r="K9" s="43"/>
      <c r="L9" s="43"/>
      <c r="M9" s="43"/>
    </row>
    <row r="10" spans="1:13">
      <c r="A10" s="114"/>
      <c r="B10" s="114"/>
      <c r="C10" s="123" t="s">
        <v>521</v>
      </c>
      <c r="D10" s="123" t="s">
        <v>522</v>
      </c>
      <c r="E10" s="118"/>
      <c r="F10" s="118"/>
      <c r="G10" s="43"/>
      <c r="H10" s="43"/>
      <c r="I10" s="71">
        <f t="shared" si="0"/>
        <v>0</v>
      </c>
      <c r="J10" s="43"/>
      <c r="K10" s="43"/>
      <c r="L10" s="43"/>
      <c r="M10" s="43"/>
    </row>
    <row r="11" spans="1:13">
      <c r="A11" s="114"/>
      <c r="B11" s="114"/>
      <c r="C11" s="123" t="s">
        <v>523</v>
      </c>
      <c r="D11" s="123" t="s">
        <v>524</v>
      </c>
      <c r="E11" s="118"/>
      <c r="F11" s="118"/>
      <c r="G11" s="43"/>
      <c r="H11" s="43"/>
      <c r="I11" s="71">
        <f t="shared" si="0"/>
        <v>0</v>
      </c>
      <c r="J11" s="43"/>
      <c r="K11" s="43"/>
      <c r="L11" s="43"/>
      <c r="M11" s="43"/>
    </row>
    <row r="12" spans="1:13">
      <c r="A12" s="114"/>
      <c r="B12" s="114"/>
      <c r="C12" s="123" t="s">
        <v>525</v>
      </c>
      <c r="D12" s="123" t="s">
        <v>526</v>
      </c>
      <c r="E12" s="118"/>
      <c r="F12" s="118"/>
      <c r="G12" s="43"/>
      <c r="H12" s="43"/>
      <c r="I12" s="71">
        <f t="shared" si="0"/>
        <v>0</v>
      </c>
      <c r="J12" s="43"/>
      <c r="K12" s="43"/>
      <c r="L12" s="43"/>
      <c r="M12" s="43"/>
    </row>
    <row r="13" spans="1:13">
      <c r="A13" s="114"/>
      <c r="B13" s="114"/>
      <c r="C13" s="123" t="s">
        <v>527</v>
      </c>
      <c r="D13" s="123" t="s">
        <v>528</v>
      </c>
      <c r="E13" s="118"/>
      <c r="F13" s="118"/>
      <c r="G13" s="43"/>
      <c r="H13" s="43"/>
      <c r="I13" s="71">
        <f t="shared" si="0"/>
        <v>0</v>
      </c>
      <c r="J13" s="43"/>
      <c r="K13" s="43"/>
      <c r="L13" s="43"/>
      <c r="M13" s="43"/>
    </row>
    <row r="14" spans="1:13">
      <c r="A14" s="114"/>
      <c r="B14" s="114"/>
      <c r="C14" s="123" t="s">
        <v>529</v>
      </c>
      <c r="D14" s="123" t="s">
        <v>530</v>
      </c>
      <c r="E14" s="118"/>
      <c r="F14" s="118"/>
      <c r="G14" s="43"/>
      <c r="H14" s="43"/>
      <c r="I14" s="71">
        <f t="shared" si="0"/>
        <v>0</v>
      </c>
      <c r="J14" s="43"/>
      <c r="K14" s="43"/>
      <c r="L14" s="43"/>
      <c r="M14" s="43"/>
    </row>
    <row r="15" spans="1:13" ht="27">
      <c r="A15" s="114"/>
      <c r="B15" s="114"/>
      <c r="C15" s="123" t="s">
        <v>531</v>
      </c>
      <c r="D15" s="123" t="s">
        <v>555</v>
      </c>
      <c r="E15" s="118"/>
      <c r="F15" s="118"/>
      <c r="G15" s="43"/>
      <c r="H15" s="43"/>
      <c r="I15" s="71">
        <f t="shared" si="0"/>
        <v>0</v>
      </c>
      <c r="J15" s="43"/>
      <c r="K15" s="43"/>
      <c r="L15" s="43"/>
      <c r="M15" s="43"/>
    </row>
    <row r="16" spans="1:13" ht="27">
      <c r="A16" s="114"/>
      <c r="B16" s="114"/>
      <c r="C16" s="123" t="s">
        <v>533</v>
      </c>
      <c r="D16" s="123" t="s">
        <v>534</v>
      </c>
      <c r="E16" s="118"/>
      <c r="F16" s="118"/>
      <c r="G16" s="43"/>
      <c r="H16" s="43"/>
      <c r="I16" s="71">
        <f t="shared" si="0"/>
        <v>0</v>
      </c>
      <c r="J16" s="43"/>
      <c r="K16" s="43"/>
      <c r="L16" s="43"/>
      <c r="M16" s="43"/>
    </row>
    <row r="17" spans="2:13" ht="27">
      <c r="B17" s="114"/>
      <c r="C17" s="123" t="s">
        <v>535</v>
      </c>
      <c r="D17" s="123" t="s">
        <v>536</v>
      </c>
      <c r="E17" s="118"/>
      <c r="F17" s="118"/>
      <c r="G17" s="43"/>
      <c r="H17" s="43"/>
      <c r="I17" s="71">
        <f t="shared" si="0"/>
        <v>0</v>
      </c>
      <c r="J17" s="43"/>
      <c r="K17" s="43"/>
      <c r="L17" s="43"/>
      <c r="M17" s="43"/>
    </row>
    <row r="18" spans="2:13" ht="27">
      <c r="B18" s="114"/>
      <c r="C18" s="123" t="s">
        <v>537</v>
      </c>
      <c r="D18" s="123" t="s">
        <v>538</v>
      </c>
      <c r="E18" s="118"/>
      <c r="F18" s="118"/>
      <c r="G18" s="43"/>
      <c r="H18" s="43"/>
      <c r="I18" s="71">
        <f t="shared" si="0"/>
        <v>0</v>
      </c>
      <c r="J18" s="43"/>
      <c r="K18" s="43"/>
      <c r="L18" s="43"/>
      <c r="M18" s="43"/>
    </row>
    <row r="19" spans="2:13" ht="40.5">
      <c r="B19" s="114"/>
      <c r="C19" s="123" t="s">
        <v>539</v>
      </c>
      <c r="D19" s="123" t="s">
        <v>540</v>
      </c>
      <c r="E19" s="118"/>
      <c r="F19" s="118"/>
      <c r="G19" s="43"/>
      <c r="H19" s="43"/>
      <c r="I19" s="71">
        <f t="shared" si="0"/>
        <v>0</v>
      </c>
      <c r="J19" s="43"/>
      <c r="K19" s="43"/>
      <c r="L19" s="43"/>
      <c r="M19" s="43"/>
    </row>
    <row r="20" spans="2:13" s="44" customFormat="1">
      <c r="C20" s="62" t="s">
        <v>541</v>
      </c>
      <c r="D20" s="62"/>
      <c r="E20" s="74"/>
      <c r="F20" s="74"/>
      <c r="G20" s="71">
        <f t="shared" ref="G20" si="1">SUM(G5:G19)</f>
        <v>0</v>
      </c>
      <c r="H20" s="71">
        <f t="shared" ref="H20:L20" si="2">SUM(H5:H19)</f>
        <v>0</v>
      </c>
      <c r="I20" s="71">
        <f t="shared" si="2"/>
        <v>0</v>
      </c>
      <c r="J20" s="71">
        <f t="shared" si="2"/>
        <v>0</v>
      </c>
      <c r="K20" s="71">
        <f t="shared" si="2"/>
        <v>0</v>
      </c>
      <c r="L20" s="71">
        <f t="shared" si="2"/>
        <v>0</v>
      </c>
      <c r="M20" s="71">
        <f>SUM(M5:M19)</f>
        <v>0</v>
      </c>
    </row>
    <row r="22" spans="2:13" ht="15" customHeight="1">
      <c r="B22" s="114"/>
      <c r="C22" s="114"/>
      <c r="D22" s="114"/>
      <c r="E22" s="122"/>
      <c r="F22" s="122"/>
      <c r="G22" s="167" t="s">
        <v>607</v>
      </c>
      <c r="H22" s="167"/>
      <c r="I22" s="167"/>
      <c r="J22" s="167"/>
      <c r="K22" s="167"/>
      <c r="L22" s="167"/>
      <c r="M22" s="167"/>
    </row>
    <row r="23" spans="2:13" ht="33.5">
      <c r="B23" s="114"/>
      <c r="C23" s="114"/>
      <c r="D23" s="114"/>
      <c r="E23" s="114"/>
      <c r="F23" s="114"/>
      <c r="G23" s="144" t="s">
        <v>116</v>
      </c>
      <c r="H23" s="144" t="s">
        <v>117</v>
      </c>
      <c r="I23" s="147" t="s">
        <v>118</v>
      </c>
      <c r="J23" s="145">
        <v>2025</v>
      </c>
      <c r="K23" s="146">
        <v>2026</v>
      </c>
      <c r="L23" s="146">
        <v>2027</v>
      </c>
      <c r="M23" s="145">
        <v>2028</v>
      </c>
    </row>
    <row r="24" spans="2:13">
      <c r="B24" s="67" t="s">
        <v>510</v>
      </c>
      <c r="C24" s="117"/>
      <c r="D24" s="123"/>
      <c r="E24" s="122"/>
      <c r="F24" s="122"/>
      <c r="G24" s="122"/>
      <c r="H24" s="114"/>
      <c r="I24" s="114"/>
      <c r="J24" s="114"/>
      <c r="K24" s="114"/>
      <c r="L24" s="114"/>
      <c r="M24" s="114"/>
    </row>
    <row r="25" spans="2:13">
      <c r="B25" s="114"/>
      <c r="C25" s="123" t="s">
        <v>603</v>
      </c>
      <c r="D25" s="123" t="s">
        <v>604</v>
      </c>
      <c r="E25" s="122"/>
      <c r="F25" s="122"/>
      <c r="G25" s="43"/>
      <c r="H25" s="43"/>
      <c r="I25" s="71">
        <f>SUM(G25:H25)</f>
        <v>0</v>
      </c>
      <c r="J25" s="43"/>
      <c r="K25" s="43"/>
      <c r="L25" s="43"/>
      <c r="M25" s="43"/>
    </row>
    <row r="26" spans="2:13">
      <c r="B26" s="114"/>
      <c r="C26" s="123" t="s">
        <v>605</v>
      </c>
      <c r="D26" s="123" t="s">
        <v>606</v>
      </c>
      <c r="E26" s="122"/>
      <c r="F26" s="122"/>
      <c r="G26" s="43"/>
      <c r="H26" s="43"/>
      <c r="I26" s="71">
        <f t="shared" ref="I26:I39" si="3">SUM(G26:H26)</f>
        <v>0</v>
      </c>
      <c r="J26" s="43"/>
      <c r="K26" s="43"/>
      <c r="L26" s="43"/>
      <c r="M26" s="43"/>
    </row>
    <row r="27" spans="2:13">
      <c r="B27" s="114"/>
      <c r="C27" s="123" t="s">
        <v>515</v>
      </c>
      <c r="D27" s="123" t="s">
        <v>516</v>
      </c>
      <c r="E27" s="122"/>
      <c r="F27" s="122"/>
      <c r="G27" s="43"/>
      <c r="H27" s="43"/>
      <c r="I27" s="71">
        <f t="shared" si="3"/>
        <v>0</v>
      </c>
      <c r="J27" s="43"/>
      <c r="K27" s="43"/>
      <c r="L27" s="43"/>
      <c r="M27" s="43"/>
    </row>
    <row r="28" spans="2:13" ht="27">
      <c r="B28" s="114"/>
      <c r="C28" s="123" t="s">
        <v>517</v>
      </c>
      <c r="D28" s="123" t="s">
        <v>518</v>
      </c>
      <c r="E28" s="122"/>
      <c r="F28" s="122"/>
      <c r="G28" s="43"/>
      <c r="H28" s="43"/>
      <c r="I28" s="71">
        <f t="shared" si="3"/>
        <v>0</v>
      </c>
      <c r="J28" s="43"/>
      <c r="K28" s="43"/>
      <c r="L28" s="43"/>
      <c r="M28" s="43"/>
    </row>
    <row r="29" spans="2:13" ht="27">
      <c r="B29" s="114"/>
      <c r="C29" s="123" t="s">
        <v>519</v>
      </c>
      <c r="D29" s="123" t="s">
        <v>520</v>
      </c>
      <c r="E29" s="122"/>
      <c r="F29" s="122"/>
      <c r="G29" s="43"/>
      <c r="H29" s="43"/>
      <c r="I29" s="71">
        <f t="shared" si="3"/>
        <v>0</v>
      </c>
      <c r="J29" s="43"/>
      <c r="K29" s="43"/>
      <c r="L29" s="43"/>
      <c r="M29" s="43"/>
    </row>
    <row r="30" spans="2:13">
      <c r="B30" s="114"/>
      <c r="C30" s="123" t="s">
        <v>521</v>
      </c>
      <c r="D30" s="123" t="s">
        <v>522</v>
      </c>
      <c r="E30" s="122"/>
      <c r="F30" s="122"/>
      <c r="G30" s="43"/>
      <c r="H30" s="43"/>
      <c r="I30" s="71">
        <f t="shared" si="3"/>
        <v>0</v>
      </c>
      <c r="J30" s="43"/>
      <c r="K30" s="43"/>
      <c r="L30" s="43"/>
      <c r="M30" s="43"/>
    </row>
    <row r="31" spans="2:13">
      <c r="B31" s="114"/>
      <c r="C31" s="123" t="s">
        <v>523</v>
      </c>
      <c r="D31" s="123" t="s">
        <v>524</v>
      </c>
      <c r="E31" s="122"/>
      <c r="F31" s="122"/>
      <c r="G31" s="43"/>
      <c r="H31" s="43"/>
      <c r="I31" s="71">
        <f t="shared" si="3"/>
        <v>0</v>
      </c>
      <c r="J31" s="43"/>
      <c r="K31" s="43"/>
      <c r="L31" s="43"/>
      <c r="M31" s="43"/>
    </row>
    <row r="32" spans="2:13">
      <c r="B32" s="114"/>
      <c r="C32" s="123" t="s">
        <v>525</v>
      </c>
      <c r="D32" s="123" t="s">
        <v>526</v>
      </c>
      <c r="E32" s="122"/>
      <c r="F32" s="122"/>
      <c r="G32" s="43"/>
      <c r="H32" s="43"/>
      <c r="I32" s="71">
        <f t="shared" si="3"/>
        <v>0</v>
      </c>
      <c r="J32" s="43"/>
      <c r="K32" s="43"/>
      <c r="L32" s="43"/>
      <c r="M32" s="43"/>
    </row>
    <row r="33" spans="2:13">
      <c r="B33" s="114"/>
      <c r="C33" s="123" t="s">
        <v>527</v>
      </c>
      <c r="D33" s="123" t="s">
        <v>528</v>
      </c>
      <c r="E33" s="122"/>
      <c r="F33" s="122"/>
      <c r="G33" s="43"/>
      <c r="H33" s="43"/>
      <c r="I33" s="71">
        <f t="shared" si="3"/>
        <v>0</v>
      </c>
      <c r="J33" s="43"/>
      <c r="K33" s="43"/>
      <c r="L33" s="43"/>
      <c r="M33" s="43"/>
    </row>
    <row r="34" spans="2:13">
      <c r="B34" s="114"/>
      <c r="C34" s="123" t="s">
        <v>529</v>
      </c>
      <c r="D34" s="123" t="s">
        <v>530</v>
      </c>
      <c r="E34" s="122"/>
      <c r="F34" s="122"/>
      <c r="G34" s="43"/>
      <c r="H34" s="43"/>
      <c r="I34" s="71">
        <f t="shared" si="3"/>
        <v>0</v>
      </c>
      <c r="J34" s="43"/>
      <c r="K34" s="43"/>
      <c r="L34" s="43"/>
      <c r="M34" s="43"/>
    </row>
    <row r="35" spans="2:13" ht="27">
      <c r="B35" s="114"/>
      <c r="C35" s="123" t="s">
        <v>531</v>
      </c>
      <c r="D35" s="123" t="s">
        <v>555</v>
      </c>
      <c r="E35" s="122"/>
      <c r="F35" s="122"/>
      <c r="G35" s="43"/>
      <c r="H35" s="43"/>
      <c r="I35" s="71">
        <f t="shared" si="3"/>
        <v>0</v>
      </c>
      <c r="J35" s="43"/>
      <c r="K35" s="43"/>
      <c r="L35" s="43"/>
      <c r="M35" s="43"/>
    </row>
    <row r="36" spans="2:13" ht="27">
      <c r="B36" s="114"/>
      <c r="C36" s="123" t="s">
        <v>533</v>
      </c>
      <c r="D36" s="123" t="s">
        <v>534</v>
      </c>
      <c r="E36" s="122"/>
      <c r="F36" s="122"/>
      <c r="G36" s="43"/>
      <c r="H36" s="43"/>
      <c r="I36" s="71">
        <f t="shared" si="3"/>
        <v>0</v>
      </c>
      <c r="J36" s="43"/>
      <c r="K36" s="43"/>
      <c r="L36" s="43"/>
      <c r="M36" s="43"/>
    </row>
    <row r="37" spans="2:13" ht="27">
      <c r="B37" s="114"/>
      <c r="C37" s="123" t="s">
        <v>535</v>
      </c>
      <c r="D37" s="123" t="s">
        <v>536</v>
      </c>
      <c r="E37" s="122"/>
      <c r="F37" s="122"/>
      <c r="G37" s="43"/>
      <c r="H37" s="43"/>
      <c r="I37" s="71">
        <f t="shared" si="3"/>
        <v>0</v>
      </c>
      <c r="J37" s="43"/>
      <c r="K37" s="43"/>
      <c r="L37" s="43"/>
      <c r="M37" s="43"/>
    </row>
    <row r="38" spans="2:13" ht="27">
      <c r="B38" s="114"/>
      <c r="C38" s="123" t="s">
        <v>537</v>
      </c>
      <c r="D38" s="123" t="s">
        <v>538</v>
      </c>
      <c r="E38" s="122"/>
      <c r="F38" s="122"/>
      <c r="G38" s="43"/>
      <c r="H38" s="43"/>
      <c r="I38" s="71">
        <f t="shared" si="3"/>
        <v>0</v>
      </c>
      <c r="J38" s="43"/>
      <c r="K38" s="43"/>
      <c r="L38" s="43"/>
      <c r="M38" s="43"/>
    </row>
    <row r="39" spans="2:13" s="44" customFormat="1" ht="40.5">
      <c r="B39" s="114"/>
      <c r="C39" s="123" t="s">
        <v>539</v>
      </c>
      <c r="D39" s="123" t="s">
        <v>540</v>
      </c>
      <c r="E39" s="122"/>
      <c r="F39" s="122"/>
      <c r="G39" s="43"/>
      <c r="H39" s="43"/>
      <c r="I39" s="71">
        <f t="shared" si="3"/>
        <v>0</v>
      </c>
      <c r="J39" s="43"/>
      <c r="K39" s="43"/>
      <c r="L39" s="43"/>
      <c r="M39" s="43"/>
    </row>
    <row r="40" spans="2:13">
      <c r="B40" s="44"/>
      <c r="C40" s="62" t="s">
        <v>541</v>
      </c>
      <c r="D40" s="62"/>
      <c r="E40" s="122"/>
      <c r="F40" s="122"/>
      <c r="G40" s="71">
        <f t="shared" ref="G40" si="4">SUM(G25:G39)</f>
        <v>0</v>
      </c>
      <c r="H40" s="71">
        <f t="shared" ref="H40:L40" si="5">SUM(H25:H39)</f>
        <v>0</v>
      </c>
      <c r="I40" s="71">
        <f t="shared" ref="I40" si="6">SUM(I25:I39)</f>
        <v>0</v>
      </c>
      <c r="J40" s="71">
        <f t="shared" si="5"/>
        <v>0</v>
      </c>
      <c r="K40" s="71">
        <f t="shared" si="5"/>
        <v>0</v>
      </c>
      <c r="L40" s="71">
        <f t="shared" si="5"/>
        <v>0</v>
      </c>
      <c r="M40" s="71">
        <f t="shared" ref="M40" si="7">SUM(M25:M39)</f>
        <v>0</v>
      </c>
    </row>
  </sheetData>
  <mergeCells count="2">
    <mergeCell ref="H2:M2"/>
    <mergeCell ref="G22:M22"/>
  </mergeCells>
  <dataValidations count="1">
    <dataValidation showInputMessage="1" showErrorMessage="1" sqref="M25:M39 E5:F7 C5:D6 C25:D26 J5:M19 J25:L26 G5:H19 G25:H26 E25:F27" xr:uid="{00000000-0002-0000-10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20"/>
  <sheetViews>
    <sheetView workbookViewId="0">
      <selection activeCell="G3" sqref="G3"/>
    </sheetView>
  </sheetViews>
  <sheetFormatPr defaultColWidth="9.453125" defaultRowHeight="13.5"/>
  <cols>
    <col min="1" max="2" width="9.453125" style="34"/>
    <col min="3" max="3" width="15.54296875" style="34" customWidth="1"/>
    <col min="4" max="4" width="42" style="34" customWidth="1"/>
    <col min="5" max="6" width="2.453125" style="45" customWidth="1"/>
    <col min="7" max="7" width="13.453125" style="45" customWidth="1"/>
    <col min="8" max="13" width="13.453125" style="34" customWidth="1"/>
    <col min="14" max="16384" width="9.453125" style="34"/>
  </cols>
  <sheetData>
    <row r="1" spans="1:13">
      <c r="A1" s="63" t="str">
        <f ca="1">MID(CELL("filename",A1),FIND("]",CELL("filename",A1))+1,256)</f>
        <v>EGS9 exemptions</v>
      </c>
      <c r="B1" s="63"/>
      <c r="C1" s="137"/>
      <c r="D1" s="137"/>
      <c r="E1" s="115"/>
      <c r="F1" s="115"/>
      <c r="G1" s="115"/>
      <c r="H1" s="137"/>
      <c r="I1" s="137"/>
      <c r="J1" s="137"/>
      <c r="K1" s="137"/>
      <c r="L1" s="137"/>
      <c r="M1" s="137"/>
    </row>
    <row r="2" spans="1:13">
      <c r="A2" s="65">
        <f>'Cover Sheet'!$D$13</f>
        <v>0</v>
      </c>
      <c r="B2" s="65"/>
      <c r="C2" s="137"/>
      <c r="D2" s="137"/>
      <c r="E2" s="60"/>
      <c r="F2" s="60"/>
      <c r="G2" s="60"/>
      <c r="H2" s="167" t="s">
        <v>608</v>
      </c>
      <c r="I2" s="167"/>
      <c r="J2" s="167"/>
      <c r="K2" s="167"/>
      <c r="L2" s="167"/>
      <c r="M2" s="167"/>
    </row>
    <row r="3" spans="1:13" ht="33.5">
      <c r="A3" s="70">
        <f>'Cover Sheet'!$D$15</f>
        <v>2025</v>
      </c>
      <c r="B3" s="70"/>
      <c r="C3" s="137"/>
      <c r="D3" s="137"/>
      <c r="E3" s="59"/>
      <c r="F3" s="59"/>
      <c r="G3" s="144" t="s">
        <v>116</v>
      </c>
      <c r="H3" s="144" t="s">
        <v>117</v>
      </c>
      <c r="I3" s="147" t="s">
        <v>118</v>
      </c>
      <c r="J3" s="145">
        <v>2025</v>
      </c>
      <c r="K3" s="146">
        <v>2026</v>
      </c>
      <c r="L3" s="146">
        <v>2027</v>
      </c>
      <c r="M3" s="145">
        <v>2028</v>
      </c>
    </row>
    <row r="4" spans="1:13">
      <c r="A4" s="114"/>
      <c r="B4" s="67" t="s">
        <v>510</v>
      </c>
      <c r="C4" s="117"/>
      <c r="D4" s="123"/>
      <c r="E4" s="114"/>
      <c r="F4" s="114"/>
      <c r="G4" s="114"/>
      <c r="H4" s="117"/>
      <c r="I4" s="117"/>
      <c r="J4" s="117"/>
      <c r="K4" s="117"/>
      <c r="L4" s="117"/>
      <c r="M4" s="117"/>
    </row>
    <row r="5" spans="1:13">
      <c r="A5" s="114"/>
      <c r="B5" s="114"/>
      <c r="C5" s="123" t="s">
        <v>609</v>
      </c>
      <c r="D5" s="123" t="s">
        <v>610</v>
      </c>
      <c r="E5" s="118"/>
      <c r="F5" s="118"/>
      <c r="G5" s="43"/>
      <c r="H5" s="43"/>
      <c r="I5" s="71">
        <f>SUM(G5:H5)</f>
        <v>0</v>
      </c>
      <c r="J5" s="43"/>
      <c r="K5" s="43"/>
      <c r="L5" s="43"/>
      <c r="M5" s="43"/>
    </row>
    <row r="6" spans="1:13">
      <c r="A6" s="114"/>
      <c r="B6" s="114"/>
      <c r="C6" s="123" t="s">
        <v>515</v>
      </c>
      <c r="D6" s="123" t="s">
        <v>516</v>
      </c>
      <c r="E6" s="114"/>
      <c r="F6" s="114"/>
      <c r="G6" s="43"/>
      <c r="H6" s="43"/>
      <c r="I6" s="71">
        <f t="shared" ref="I6:I18" si="0">SUM(G6:H6)</f>
        <v>0</v>
      </c>
      <c r="J6" s="43"/>
      <c r="K6" s="43"/>
      <c r="L6" s="43"/>
      <c r="M6" s="43"/>
    </row>
    <row r="7" spans="1:13" ht="27">
      <c r="A7" s="114"/>
      <c r="B7" s="114"/>
      <c r="C7" s="123" t="s">
        <v>517</v>
      </c>
      <c r="D7" s="123" t="s">
        <v>518</v>
      </c>
      <c r="E7" s="118"/>
      <c r="F7" s="118"/>
      <c r="G7" s="43"/>
      <c r="H7" s="43"/>
      <c r="I7" s="71">
        <f t="shared" si="0"/>
        <v>0</v>
      </c>
      <c r="J7" s="43"/>
      <c r="K7" s="43"/>
      <c r="L7" s="43"/>
      <c r="M7" s="43"/>
    </row>
    <row r="8" spans="1:13" ht="27">
      <c r="A8" s="114"/>
      <c r="B8" s="114"/>
      <c r="C8" s="123" t="s">
        <v>519</v>
      </c>
      <c r="D8" s="123" t="s">
        <v>520</v>
      </c>
      <c r="E8" s="118"/>
      <c r="F8" s="118"/>
      <c r="G8" s="43"/>
      <c r="H8" s="43"/>
      <c r="I8" s="71">
        <f t="shared" si="0"/>
        <v>0</v>
      </c>
      <c r="J8" s="43"/>
      <c r="K8" s="43"/>
      <c r="L8" s="43"/>
      <c r="M8" s="43"/>
    </row>
    <row r="9" spans="1:13">
      <c r="A9" s="114"/>
      <c r="B9" s="114"/>
      <c r="C9" s="123" t="s">
        <v>521</v>
      </c>
      <c r="D9" s="123" t="s">
        <v>522</v>
      </c>
      <c r="E9" s="118"/>
      <c r="F9" s="118"/>
      <c r="G9" s="43"/>
      <c r="H9" s="43"/>
      <c r="I9" s="71">
        <f t="shared" si="0"/>
        <v>0</v>
      </c>
      <c r="J9" s="43"/>
      <c r="K9" s="43"/>
      <c r="L9" s="43"/>
      <c r="M9" s="43"/>
    </row>
    <row r="10" spans="1:13">
      <c r="A10" s="114"/>
      <c r="B10" s="114"/>
      <c r="C10" s="123" t="s">
        <v>523</v>
      </c>
      <c r="D10" s="123" t="s">
        <v>524</v>
      </c>
      <c r="E10" s="118"/>
      <c r="F10" s="118"/>
      <c r="G10" s="43"/>
      <c r="H10" s="43"/>
      <c r="I10" s="71">
        <f t="shared" si="0"/>
        <v>0</v>
      </c>
      <c r="J10" s="43"/>
      <c r="K10" s="43"/>
      <c r="L10" s="43"/>
      <c r="M10" s="43"/>
    </row>
    <row r="11" spans="1:13">
      <c r="A11" s="114"/>
      <c r="B11" s="114"/>
      <c r="C11" s="123" t="s">
        <v>525</v>
      </c>
      <c r="D11" s="123" t="s">
        <v>526</v>
      </c>
      <c r="E11" s="118"/>
      <c r="F11" s="118"/>
      <c r="G11" s="43"/>
      <c r="H11" s="43"/>
      <c r="I11" s="71">
        <f t="shared" si="0"/>
        <v>0</v>
      </c>
      <c r="J11" s="43"/>
      <c r="K11" s="43"/>
      <c r="L11" s="43"/>
      <c r="M11" s="43"/>
    </row>
    <row r="12" spans="1:13">
      <c r="A12" s="114"/>
      <c r="B12" s="114"/>
      <c r="C12" s="123" t="s">
        <v>527</v>
      </c>
      <c r="D12" s="123" t="s">
        <v>528</v>
      </c>
      <c r="E12" s="118"/>
      <c r="F12" s="118"/>
      <c r="G12" s="43"/>
      <c r="H12" s="43"/>
      <c r="I12" s="71">
        <f t="shared" si="0"/>
        <v>0</v>
      </c>
      <c r="J12" s="43"/>
      <c r="K12" s="43"/>
      <c r="L12" s="43"/>
      <c r="M12" s="43"/>
    </row>
    <row r="13" spans="1:13">
      <c r="A13" s="114"/>
      <c r="B13" s="114"/>
      <c r="C13" s="123" t="s">
        <v>529</v>
      </c>
      <c r="D13" s="123" t="s">
        <v>530</v>
      </c>
      <c r="E13" s="118"/>
      <c r="F13" s="118"/>
      <c r="G13" s="43"/>
      <c r="H13" s="43"/>
      <c r="I13" s="71">
        <f t="shared" si="0"/>
        <v>0</v>
      </c>
      <c r="J13" s="43"/>
      <c r="K13" s="43"/>
      <c r="L13" s="43"/>
      <c r="M13" s="43"/>
    </row>
    <row r="14" spans="1:13" ht="27">
      <c r="A14" s="114"/>
      <c r="B14" s="114"/>
      <c r="C14" s="123" t="s">
        <v>531</v>
      </c>
      <c r="D14" s="123" t="s">
        <v>555</v>
      </c>
      <c r="E14" s="118"/>
      <c r="F14" s="118"/>
      <c r="G14" s="43"/>
      <c r="H14" s="43"/>
      <c r="I14" s="71">
        <f t="shared" si="0"/>
        <v>0</v>
      </c>
      <c r="J14" s="43"/>
      <c r="K14" s="43"/>
      <c r="L14" s="43"/>
      <c r="M14" s="43"/>
    </row>
    <row r="15" spans="1:13" ht="27">
      <c r="A15" s="114"/>
      <c r="B15" s="114"/>
      <c r="C15" s="123" t="s">
        <v>533</v>
      </c>
      <c r="D15" s="123" t="s">
        <v>534</v>
      </c>
      <c r="E15" s="118"/>
      <c r="F15" s="118"/>
      <c r="G15" s="43"/>
      <c r="H15" s="43"/>
      <c r="I15" s="71">
        <f t="shared" si="0"/>
        <v>0</v>
      </c>
      <c r="J15" s="43"/>
      <c r="K15" s="43"/>
      <c r="L15" s="43"/>
      <c r="M15" s="43"/>
    </row>
    <row r="16" spans="1:13" ht="27">
      <c r="A16" s="114"/>
      <c r="B16" s="114"/>
      <c r="C16" s="123" t="s">
        <v>535</v>
      </c>
      <c r="D16" s="123" t="s">
        <v>536</v>
      </c>
      <c r="E16" s="118"/>
      <c r="F16" s="118"/>
      <c r="G16" s="43"/>
      <c r="H16" s="43"/>
      <c r="I16" s="71">
        <f t="shared" si="0"/>
        <v>0</v>
      </c>
      <c r="J16" s="43"/>
      <c r="K16" s="43"/>
      <c r="L16" s="43"/>
      <c r="M16" s="43"/>
    </row>
    <row r="17" spans="3:13" ht="27">
      <c r="C17" s="123" t="s">
        <v>537</v>
      </c>
      <c r="D17" s="123" t="s">
        <v>538</v>
      </c>
      <c r="E17" s="118"/>
      <c r="F17" s="118"/>
      <c r="G17" s="43"/>
      <c r="H17" s="43"/>
      <c r="I17" s="71">
        <f t="shared" si="0"/>
        <v>0</v>
      </c>
      <c r="J17" s="43"/>
      <c r="K17" s="43"/>
      <c r="L17" s="43"/>
      <c r="M17" s="43"/>
    </row>
    <row r="18" spans="3:13" ht="40.5">
      <c r="C18" s="123" t="s">
        <v>539</v>
      </c>
      <c r="D18" s="123" t="s">
        <v>540</v>
      </c>
      <c r="E18" s="118"/>
      <c r="F18" s="118"/>
      <c r="G18" s="43"/>
      <c r="H18" s="43"/>
      <c r="I18" s="71">
        <f t="shared" si="0"/>
        <v>0</v>
      </c>
      <c r="J18" s="43"/>
      <c r="K18" s="43"/>
      <c r="L18" s="43"/>
      <c r="M18" s="43"/>
    </row>
    <row r="19" spans="3:13" s="44" customFormat="1">
      <c r="C19" s="62" t="s">
        <v>541</v>
      </c>
      <c r="D19" s="62"/>
      <c r="E19" s="118"/>
      <c r="F19" s="118"/>
      <c r="G19" s="71">
        <f t="shared" ref="G19" si="1">SUM(G5:G18)</f>
        <v>0</v>
      </c>
      <c r="H19" s="71">
        <f t="shared" ref="H19:L19" si="2">SUM(H5:H18)</f>
        <v>0</v>
      </c>
      <c r="I19" s="71">
        <f t="shared" si="2"/>
        <v>0</v>
      </c>
      <c r="J19" s="71">
        <f t="shared" si="2"/>
        <v>0</v>
      </c>
      <c r="K19" s="71">
        <f t="shared" si="2"/>
        <v>0</v>
      </c>
      <c r="L19" s="71">
        <f t="shared" si="2"/>
        <v>0</v>
      </c>
      <c r="M19" s="71">
        <f>SUM(M5:M18)</f>
        <v>0</v>
      </c>
    </row>
    <row r="20" spans="3:13">
      <c r="C20" s="114"/>
      <c r="D20" s="114"/>
      <c r="E20" s="74"/>
      <c r="F20" s="74"/>
      <c r="G20" s="74"/>
      <c r="H20" s="114"/>
      <c r="I20" s="114"/>
      <c r="J20" s="114"/>
      <c r="K20" s="114"/>
      <c r="L20" s="114"/>
      <c r="M20" s="114"/>
    </row>
  </sheetData>
  <mergeCells count="1">
    <mergeCell ref="H2:M2"/>
  </mergeCells>
  <dataValidations count="1">
    <dataValidation showInputMessage="1" showErrorMessage="1" sqref="M6:M18 C5:D5 E5:F7 E24:G26 G5:H5 J5:M5" xr:uid="{00000000-0002-0000-11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100"/>
  <sheetViews>
    <sheetView topLeftCell="A22" zoomScale="70" zoomScaleNormal="70" workbookViewId="0">
      <selection activeCell="B33" sqref="B33"/>
    </sheetView>
  </sheetViews>
  <sheetFormatPr defaultColWidth="0" defaultRowHeight="14.5"/>
  <cols>
    <col min="1" max="1" width="2.453125" customWidth="1"/>
    <col min="2" max="3" width="18.54296875" customWidth="1"/>
    <col min="4" max="4" width="86" customWidth="1"/>
    <col min="5" max="5" width="9.453125" customWidth="1"/>
    <col min="6" max="44" width="0" hidden="1" customWidth="1"/>
    <col min="45" max="16384" width="9.453125" hidden="1"/>
  </cols>
  <sheetData>
    <row r="1" spans="1:37" s="89" customFormat="1" ht="13.5">
      <c r="A1" s="94" t="str">
        <f ca="1">MID(CELL("filename",A1),FIND("]",CELL("filename",A1))+1,256)</f>
        <v>Changes Log</v>
      </c>
      <c r="B1" s="64"/>
      <c r="C1" s="64"/>
      <c r="D1" s="64"/>
      <c r="E1" s="64"/>
      <c r="I1" s="90"/>
      <c r="J1" s="90"/>
      <c r="K1" s="90"/>
      <c r="L1" s="90"/>
      <c r="AG1" s="90"/>
    </row>
    <row r="2" spans="1:37" s="89" customFormat="1" ht="13.5">
      <c r="A2" s="64"/>
      <c r="B2" s="64"/>
      <c r="C2" s="64"/>
      <c r="D2" s="64"/>
      <c r="E2" s="64"/>
    </row>
    <row r="3" spans="1:37" s="89" customFormat="1" ht="13.5">
      <c r="A3" s="94" t="s">
        <v>31</v>
      </c>
      <c r="B3" s="64"/>
      <c r="C3" s="64"/>
      <c r="D3" s="64"/>
      <c r="E3" s="64"/>
    </row>
    <row r="4" spans="1:37" s="89" customFormat="1" ht="13.5">
      <c r="A4" s="64"/>
      <c r="B4" s="64"/>
      <c r="C4" s="64"/>
      <c r="D4" s="64"/>
      <c r="E4" s="64"/>
      <c r="AD4" s="91"/>
    </row>
    <row r="5" spans="1:37" s="89" customFormat="1" ht="13.5">
      <c r="A5" s="64"/>
      <c r="B5" s="64"/>
      <c r="C5" s="64"/>
      <c r="D5" s="64"/>
      <c r="E5" s="64"/>
      <c r="AD5" s="106"/>
      <c r="AE5" s="106"/>
      <c r="AF5" s="106"/>
      <c r="AG5" s="106"/>
      <c r="AH5" s="106"/>
      <c r="AI5" s="106"/>
      <c r="AJ5" s="106"/>
      <c r="AK5" s="106"/>
    </row>
    <row r="7" spans="1:37" s="66" customFormat="1" ht="27">
      <c r="B7" s="92" t="s">
        <v>32</v>
      </c>
      <c r="C7" s="95" t="s">
        <v>33</v>
      </c>
      <c r="D7" s="93" t="s">
        <v>34</v>
      </c>
    </row>
    <row r="8" spans="1:37" ht="229.5">
      <c r="B8" s="158">
        <v>45170</v>
      </c>
      <c r="C8" s="158" t="s">
        <v>35</v>
      </c>
      <c r="D8" s="151" t="s">
        <v>36</v>
      </c>
    </row>
    <row r="9" spans="1:37">
      <c r="B9" s="158">
        <v>45182</v>
      </c>
      <c r="C9" s="158" t="s">
        <v>35</v>
      </c>
      <c r="D9" s="159" t="s">
        <v>37</v>
      </c>
    </row>
    <row r="10" spans="1:37">
      <c r="B10" s="107">
        <v>45621</v>
      </c>
      <c r="C10" s="107" t="s">
        <v>35</v>
      </c>
      <c r="D10" s="161" t="s">
        <v>38</v>
      </c>
    </row>
    <row r="11" spans="1:37" ht="27.5">
      <c r="B11" s="107">
        <v>45621</v>
      </c>
      <c r="C11" s="107" t="s">
        <v>35</v>
      </c>
      <c r="D11" s="96" t="s">
        <v>39</v>
      </c>
    </row>
    <row r="12" spans="1:37" ht="41">
      <c r="B12" s="107">
        <v>45621</v>
      </c>
      <c r="C12" s="107" t="s">
        <v>35</v>
      </c>
      <c r="D12" s="96" t="s">
        <v>40</v>
      </c>
    </row>
    <row r="13" spans="1:37" ht="27.5">
      <c r="B13" s="107">
        <v>45621</v>
      </c>
      <c r="C13" s="107" t="s">
        <v>35</v>
      </c>
      <c r="D13" s="96" t="s">
        <v>41</v>
      </c>
    </row>
    <row r="14" spans="1:37">
      <c r="B14" s="107">
        <v>45621</v>
      </c>
      <c r="C14" s="107" t="s">
        <v>35</v>
      </c>
      <c r="D14" s="96" t="s">
        <v>42</v>
      </c>
    </row>
    <row r="15" spans="1:37" ht="27.5">
      <c r="B15" s="107">
        <v>45621</v>
      </c>
      <c r="C15" s="107" t="s">
        <v>35</v>
      </c>
      <c r="D15" s="96" t="s">
        <v>43</v>
      </c>
    </row>
    <row r="16" spans="1:37" ht="68">
      <c r="B16" s="107">
        <v>45621</v>
      </c>
      <c r="C16" s="107" t="s">
        <v>35</v>
      </c>
      <c r="D16" s="162" t="s">
        <v>44</v>
      </c>
    </row>
    <row r="17" spans="2:4" ht="54.5">
      <c r="B17" s="107">
        <v>45621</v>
      </c>
      <c r="C17" s="107" t="s">
        <v>35</v>
      </c>
      <c r="D17" s="162" t="s">
        <v>45</v>
      </c>
    </row>
    <row r="18" spans="2:4" ht="95">
      <c r="B18" s="107">
        <v>45621</v>
      </c>
      <c r="C18" s="107" t="s">
        <v>35</v>
      </c>
      <c r="D18" s="162" t="s">
        <v>46</v>
      </c>
    </row>
    <row r="19" spans="2:4" ht="27.5">
      <c r="B19" s="107">
        <v>45621</v>
      </c>
      <c r="C19" s="107" t="s">
        <v>35</v>
      </c>
      <c r="D19" s="96" t="s">
        <v>47</v>
      </c>
    </row>
    <row r="20" spans="2:4" ht="108.5">
      <c r="B20" s="107">
        <v>45621</v>
      </c>
      <c r="C20" s="107" t="s">
        <v>35</v>
      </c>
      <c r="D20" s="162" t="s">
        <v>48</v>
      </c>
    </row>
    <row r="21" spans="2:4" ht="27.5">
      <c r="B21" s="107">
        <v>45621</v>
      </c>
      <c r="C21" s="107" t="s">
        <v>35</v>
      </c>
      <c r="D21" s="162" t="s">
        <v>49</v>
      </c>
    </row>
    <row r="22" spans="2:4" ht="54.5">
      <c r="B22" s="107">
        <v>45621</v>
      </c>
      <c r="C22" s="107" t="s">
        <v>35</v>
      </c>
      <c r="D22" s="162" t="s">
        <v>50</v>
      </c>
    </row>
    <row r="23" spans="2:4" ht="41">
      <c r="B23" s="107">
        <v>45621</v>
      </c>
      <c r="C23" s="107" t="s">
        <v>35</v>
      </c>
      <c r="D23" s="162" t="s">
        <v>51</v>
      </c>
    </row>
    <row r="24" spans="2:4" ht="27.5">
      <c r="B24" s="107">
        <v>45621</v>
      </c>
      <c r="C24" s="107" t="s">
        <v>35</v>
      </c>
      <c r="D24" s="162" t="s">
        <v>52</v>
      </c>
    </row>
    <row r="25" spans="2:4" ht="27.5">
      <c r="B25" s="107">
        <v>45621</v>
      </c>
      <c r="C25" s="107" t="s">
        <v>35</v>
      </c>
      <c r="D25" s="162" t="s">
        <v>53</v>
      </c>
    </row>
    <row r="26" spans="2:4" ht="41">
      <c r="B26" s="107">
        <v>45621</v>
      </c>
      <c r="C26" s="107" t="s">
        <v>35</v>
      </c>
      <c r="D26" s="162" t="s">
        <v>54</v>
      </c>
    </row>
    <row r="27" spans="2:4">
      <c r="B27" s="107">
        <v>45623</v>
      </c>
      <c r="C27" s="107" t="s">
        <v>35</v>
      </c>
      <c r="D27" s="96" t="s">
        <v>55</v>
      </c>
    </row>
    <row r="28" spans="2:4" ht="27.5">
      <c r="B28" s="107">
        <v>45671</v>
      </c>
      <c r="C28" s="107" t="s">
        <v>35</v>
      </c>
      <c r="D28" s="96" t="s">
        <v>56</v>
      </c>
    </row>
    <row r="29" spans="2:4" ht="27.5">
      <c r="B29" s="107">
        <v>45671</v>
      </c>
      <c r="C29" s="107" t="s">
        <v>35</v>
      </c>
      <c r="D29" s="96" t="s">
        <v>57</v>
      </c>
    </row>
    <row r="30" spans="2:4">
      <c r="B30" s="107">
        <v>45671</v>
      </c>
      <c r="C30" s="107" t="s">
        <v>35</v>
      </c>
      <c r="D30" s="96" t="s">
        <v>58</v>
      </c>
    </row>
    <row r="31" spans="2:4">
      <c r="B31" s="107">
        <v>45719</v>
      </c>
      <c r="C31" s="107" t="s">
        <v>59</v>
      </c>
      <c r="D31" s="96" t="s">
        <v>60</v>
      </c>
    </row>
    <row r="32" spans="2:4">
      <c r="B32" s="107">
        <v>45738</v>
      </c>
      <c r="C32" s="107" t="s">
        <v>59</v>
      </c>
      <c r="D32" s="96" t="s">
        <v>61</v>
      </c>
    </row>
    <row r="33" spans="2:4">
      <c r="B33" s="108"/>
      <c r="C33" s="107"/>
      <c r="D33" s="96"/>
    </row>
    <row r="34" spans="2:4">
      <c r="B34" s="108"/>
      <c r="C34" s="107"/>
      <c r="D34" s="96"/>
    </row>
    <row r="35" spans="2:4">
      <c r="B35" s="108"/>
      <c r="C35" s="107"/>
      <c r="D35" s="96"/>
    </row>
    <row r="36" spans="2:4">
      <c r="B36" s="108"/>
      <c r="C36" s="107"/>
      <c r="D36" s="96"/>
    </row>
    <row r="37" spans="2:4">
      <c r="B37" s="108"/>
      <c r="C37" s="107"/>
      <c r="D37" s="96"/>
    </row>
    <row r="38" spans="2:4">
      <c r="B38" s="108"/>
      <c r="C38" s="107"/>
      <c r="D38" s="96"/>
    </row>
    <row r="39" spans="2:4">
      <c r="B39" s="108"/>
      <c r="C39" s="107"/>
      <c r="D39" s="96"/>
    </row>
    <row r="40" spans="2:4">
      <c r="B40" s="108"/>
      <c r="C40" s="107"/>
      <c r="D40" s="96"/>
    </row>
    <row r="41" spans="2:4">
      <c r="B41" s="108"/>
      <c r="C41" s="107"/>
      <c r="D41" s="96"/>
    </row>
    <row r="42" spans="2:4">
      <c r="B42" s="108"/>
      <c r="C42" s="107"/>
      <c r="D42" s="96"/>
    </row>
    <row r="43" spans="2:4">
      <c r="B43" s="108"/>
      <c r="C43" s="107"/>
      <c r="D43" s="96"/>
    </row>
    <row r="44" spans="2:4">
      <c r="B44" s="108"/>
      <c r="C44" s="107"/>
      <c r="D44" s="96"/>
    </row>
    <row r="45" spans="2:4">
      <c r="B45" s="108"/>
      <c r="C45" s="107"/>
      <c r="D45" s="96"/>
    </row>
    <row r="46" spans="2:4">
      <c r="B46" s="108"/>
      <c r="C46" s="107"/>
      <c r="D46" s="96"/>
    </row>
    <row r="47" spans="2:4">
      <c r="B47" s="108"/>
      <c r="C47" s="107"/>
      <c r="D47" s="96"/>
    </row>
    <row r="48" spans="2:4">
      <c r="B48" s="108"/>
      <c r="C48" s="107"/>
      <c r="D48" s="96"/>
    </row>
    <row r="49" spans="2:4">
      <c r="B49" s="108"/>
      <c r="C49" s="107"/>
      <c r="D49" s="96"/>
    </row>
    <row r="50" spans="2:4">
      <c r="B50" s="108"/>
      <c r="C50" s="107"/>
      <c r="D50" s="96"/>
    </row>
    <row r="51" spans="2:4">
      <c r="B51" s="108"/>
      <c r="C51" s="107"/>
      <c r="D51" s="96"/>
    </row>
    <row r="52" spans="2:4">
      <c r="B52" s="108"/>
      <c r="C52" s="107"/>
      <c r="D52" s="96"/>
    </row>
    <row r="53" spans="2:4">
      <c r="B53" s="108"/>
      <c r="C53" s="107"/>
      <c r="D53" s="96"/>
    </row>
    <row r="54" spans="2:4">
      <c r="B54" s="108"/>
      <c r="C54" s="107"/>
      <c r="D54" s="96"/>
    </row>
    <row r="55" spans="2:4">
      <c r="B55" s="108"/>
      <c r="C55" s="107"/>
      <c r="D55" s="96"/>
    </row>
    <row r="56" spans="2:4">
      <c r="B56" s="108"/>
      <c r="C56" s="107"/>
      <c r="D56" s="96"/>
    </row>
    <row r="57" spans="2:4">
      <c r="B57" s="108"/>
      <c r="C57" s="107"/>
      <c r="D57" s="96"/>
    </row>
    <row r="58" spans="2:4">
      <c r="B58" s="108"/>
      <c r="C58" s="107"/>
      <c r="D58" s="96"/>
    </row>
    <row r="59" spans="2:4">
      <c r="B59" s="108"/>
      <c r="C59" s="107"/>
      <c r="D59" s="96"/>
    </row>
    <row r="60" spans="2:4">
      <c r="B60" s="108"/>
      <c r="C60" s="107"/>
      <c r="D60" s="96"/>
    </row>
    <row r="61" spans="2:4">
      <c r="B61" s="108"/>
      <c r="C61" s="107"/>
      <c r="D61" s="96"/>
    </row>
    <row r="62" spans="2:4">
      <c r="B62" s="108"/>
      <c r="C62" s="107"/>
      <c r="D62" s="96"/>
    </row>
    <row r="63" spans="2:4">
      <c r="B63" s="108"/>
      <c r="C63" s="107"/>
      <c r="D63" s="96"/>
    </row>
    <row r="64" spans="2:4">
      <c r="B64" s="108"/>
      <c r="C64" s="107"/>
      <c r="D64" s="96"/>
    </row>
    <row r="65" spans="2:4">
      <c r="B65" s="108"/>
      <c r="C65" s="107"/>
      <c r="D65" s="96"/>
    </row>
    <row r="66" spans="2:4">
      <c r="B66" s="108"/>
      <c r="C66" s="107"/>
      <c r="D66" s="96"/>
    </row>
    <row r="67" spans="2:4">
      <c r="B67" s="108"/>
      <c r="C67" s="107"/>
      <c r="D67" s="96"/>
    </row>
    <row r="68" spans="2:4">
      <c r="B68" s="108"/>
      <c r="C68" s="107"/>
      <c r="D68" s="96"/>
    </row>
    <row r="69" spans="2:4">
      <c r="B69" s="108"/>
      <c r="C69" s="107"/>
      <c r="D69" s="96"/>
    </row>
    <row r="70" spans="2:4">
      <c r="B70" s="108"/>
      <c r="C70" s="107"/>
      <c r="D70" s="96"/>
    </row>
    <row r="71" spans="2:4">
      <c r="B71" s="108"/>
      <c r="C71" s="107"/>
      <c r="D71" s="96"/>
    </row>
    <row r="72" spans="2:4">
      <c r="B72" s="108"/>
      <c r="C72" s="107"/>
      <c r="D72" s="96"/>
    </row>
    <row r="73" spans="2:4">
      <c r="B73" s="108"/>
      <c r="C73" s="107"/>
      <c r="D73" s="96"/>
    </row>
    <row r="74" spans="2:4">
      <c r="B74" s="108"/>
      <c r="C74" s="107"/>
      <c r="D74" s="96"/>
    </row>
    <row r="75" spans="2:4">
      <c r="B75" s="108"/>
      <c r="C75" s="107"/>
      <c r="D75" s="96"/>
    </row>
    <row r="76" spans="2:4">
      <c r="B76" s="108"/>
      <c r="C76" s="107"/>
      <c r="D76" s="96"/>
    </row>
    <row r="77" spans="2:4">
      <c r="B77" s="108"/>
      <c r="C77" s="107"/>
      <c r="D77" s="96"/>
    </row>
    <row r="78" spans="2:4">
      <c r="B78" s="108"/>
      <c r="C78" s="107"/>
      <c r="D78" s="96"/>
    </row>
    <row r="79" spans="2:4">
      <c r="B79" s="108"/>
      <c r="C79" s="107"/>
      <c r="D79" s="96"/>
    </row>
    <row r="80" spans="2:4">
      <c r="B80" s="108"/>
      <c r="C80" s="107"/>
      <c r="D80" s="96"/>
    </row>
    <row r="81" spans="2:4">
      <c r="B81" s="108"/>
      <c r="C81" s="107"/>
      <c r="D81" s="96"/>
    </row>
    <row r="82" spans="2:4">
      <c r="B82" s="108"/>
      <c r="C82" s="107"/>
      <c r="D82" s="96"/>
    </row>
    <row r="83" spans="2:4">
      <c r="B83" s="108"/>
      <c r="C83" s="107"/>
      <c r="D83" s="96"/>
    </row>
    <row r="84" spans="2:4">
      <c r="B84" s="108"/>
      <c r="C84" s="107"/>
      <c r="D84" s="96"/>
    </row>
    <row r="85" spans="2:4">
      <c r="B85" s="108"/>
      <c r="C85" s="107"/>
      <c r="D85" s="96"/>
    </row>
    <row r="86" spans="2:4">
      <c r="B86" s="108"/>
      <c r="C86" s="107"/>
      <c r="D86" s="96"/>
    </row>
    <row r="87" spans="2:4">
      <c r="B87" s="108"/>
      <c r="C87" s="107"/>
      <c r="D87" s="96"/>
    </row>
    <row r="88" spans="2:4">
      <c r="B88" s="108"/>
      <c r="C88" s="107"/>
      <c r="D88" s="96"/>
    </row>
    <row r="89" spans="2:4">
      <c r="B89" s="108"/>
      <c r="C89" s="107"/>
      <c r="D89" s="96"/>
    </row>
    <row r="90" spans="2:4">
      <c r="B90" s="108"/>
      <c r="C90" s="107"/>
      <c r="D90" s="96"/>
    </row>
    <row r="91" spans="2:4">
      <c r="B91" s="108"/>
      <c r="C91" s="107"/>
      <c r="D91" s="96"/>
    </row>
    <row r="92" spans="2:4">
      <c r="B92" s="108"/>
      <c r="C92" s="107"/>
      <c r="D92" s="96"/>
    </row>
    <row r="93" spans="2:4">
      <c r="B93" s="108"/>
      <c r="C93" s="107"/>
      <c r="D93" s="96"/>
    </row>
    <row r="94" spans="2:4">
      <c r="B94" s="108"/>
      <c r="C94" s="107"/>
      <c r="D94" s="96"/>
    </row>
    <row r="95" spans="2:4">
      <c r="B95" s="108"/>
      <c r="C95" s="107"/>
      <c r="D95" s="96"/>
    </row>
    <row r="96" spans="2:4">
      <c r="B96" s="108"/>
      <c r="C96" s="107"/>
      <c r="D96" s="96"/>
    </row>
    <row r="97" spans="2:4">
      <c r="B97" s="108"/>
      <c r="C97" s="107"/>
      <c r="D97" s="96"/>
    </row>
    <row r="98" spans="2:4">
      <c r="B98" s="108"/>
      <c r="C98" s="107"/>
      <c r="D98" s="96"/>
    </row>
    <row r="99" spans="2:4">
      <c r="B99" s="108"/>
      <c r="C99" s="107"/>
      <c r="D99" s="96"/>
    </row>
    <row r="100" spans="2:4">
      <c r="B100" s="108"/>
      <c r="C100" s="107"/>
      <c r="D100" s="96"/>
    </row>
  </sheetData>
  <dataValidations count="1">
    <dataValidation type="list" allowBlank="1" showInputMessage="1" showErrorMessage="1" sqref="C8:C100" xr:uid="{00000000-0002-0000-0100-000000000000}">
      <formula1>"DNO, Ofgem"</formula1>
    </dataValidation>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20"/>
  <sheetViews>
    <sheetView workbookViewId="0">
      <selection activeCell="C32" sqref="C32"/>
    </sheetView>
  </sheetViews>
  <sheetFormatPr defaultColWidth="0" defaultRowHeight="14.5"/>
  <cols>
    <col min="1" max="1" width="2.453125" customWidth="1"/>
    <col min="2" max="2" width="18.54296875" customWidth="1"/>
    <col min="3" max="3" width="86" customWidth="1"/>
    <col min="4" max="4" width="9.453125" customWidth="1"/>
    <col min="5" max="43" width="0" hidden="1" customWidth="1"/>
    <col min="44" max="16384" width="9.453125" hidden="1"/>
  </cols>
  <sheetData>
    <row r="1" spans="1:36" s="89" customFormat="1" ht="13.5">
      <c r="A1" s="94" t="str">
        <f ca="1">MID(CELL("filename",A1),FIND("]",CELL("filename",A1))+1,256)</f>
        <v>Data Change Log</v>
      </c>
      <c r="B1" s="64"/>
      <c r="C1" s="64"/>
      <c r="D1" s="64"/>
      <c r="H1" s="90"/>
      <c r="I1" s="90"/>
      <c r="J1" s="90"/>
      <c r="K1" s="90"/>
      <c r="AF1" s="90"/>
    </row>
    <row r="2" spans="1:36" s="89" customFormat="1" ht="13.5">
      <c r="A2" s="64"/>
      <c r="B2" s="64"/>
      <c r="C2" s="64"/>
      <c r="D2" s="64"/>
    </row>
    <row r="3" spans="1:36" s="89" customFormat="1" ht="13.5">
      <c r="A3" s="94" t="s">
        <v>62</v>
      </c>
      <c r="B3" s="64"/>
      <c r="C3" s="64"/>
      <c r="D3" s="64"/>
    </row>
    <row r="4" spans="1:36" s="89" customFormat="1" ht="13.5">
      <c r="A4" s="64"/>
      <c r="B4" s="64"/>
      <c r="C4" s="64"/>
      <c r="D4" s="64"/>
      <c r="AC4" s="91"/>
    </row>
    <row r="5" spans="1:36" s="89" customFormat="1" ht="13.5">
      <c r="A5" s="64"/>
      <c r="B5" s="64"/>
      <c r="C5" s="64"/>
      <c r="D5" s="64"/>
      <c r="AC5" s="106"/>
      <c r="AD5" s="106"/>
      <c r="AE5" s="106"/>
      <c r="AF5" s="106"/>
      <c r="AG5" s="106"/>
      <c r="AH5" s="106"/>
      <c r="AI5" s="106"/>
      <c r="AJ5" s="106"/>
    </row>
    <row r="7" spans="1:36" ht="40.5">
      <c r="B7" s="92" t="s">
        <v>32</v>
      </c>
      <c r="C7" s="93" t="s">
        <v>63</v>
      </c>
    </row>
    <row r="8" spans="1:36">
      <c r="B8" s="107"/>
      <c r="C8" s="96"/>
    </row>
    <row r="9" spans="1:36">
      <c r="B9" s="108"/>
      <c r="C9" s="108"/>
    </row>
    <row r="10" spans="1:36">
      <c r="B10" s="108"/>
      <c r="C10" s="108"/>
    </row>
    <row r="11" spans="1:36">
      <c r="B11" s="108"/>
      <c r="C11" s="108"/>
    </row>
    <row r="12" spans="1:36">
      <c r="B12" s="108"/>
      <c r="C12" s="108"/>
    </row>
    <row r="13" spans="1:36">
      <c r="B13" s="108"/>
      <c r="C13" s="108"/>
    </row>
    <row r="14" spans="1:36">
      <c r="B14" s="108"/>
      <c r="C14" s="108"/>
    </row>
    <row r="15" spans="1:36">
      <c r="B15" s="108"/>
      <c r="C15" s="108"/>
    </row>
    <row r="16" spans="1:36">
      <c r="B16" s="108"/>
      <c r="C16" s="108"/>
    </row>
    <row r="17" spans="2:3">
      <c r="B17" s="108"/>
      <c r="C17" s="108"/>
    </row>
    <row r="18" spans="2:3">
      <c r="B18" s="108"/>
      <c r="C18" s="108"/>
    </row>
    <row r="19" spans="2:3">
      <c r="B19" s="108"/>
      <c r="C19" s="108"/>
    </row>
    <row r="20" spans="2:3">
      <c r="B20" s="108"/>
      <c r="C20" s="108"/>
    </row>
  </sheetData>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15BA2-3759-4F68-A188-D630814933DC}">
  <dimension ref="A1:P27"/>
  <sheetViews>
    <sheetView zoomScale="80" zoomScaleNormal="80" workbookViewId="0">
      <selection activeCell="K5" sqref="K5"/>
    </sheetView>
  </sheetViews>
  <sheetFormatPr defaultRowHeight="14.5"/>
  <cols>
    <col min="1" max="1" width="2.54296875" style="30" customWidth="1"/>
    <col min="2" max="3" width="14.453125" style="31" customWidth="1"/>
    <col min="4" max="4" width="27" style="32" customWidth="1"/>
    <col min="5" max="16" width="19.453125" style="33" customWidth="1"/>
  </cols>
  <sheetData>
    <row r="1" spans="1:16" s="34" customFormat="1" ht="38.25" customHeight="1">
      <c r="A1" s="117"/>
      <c r="B1" s="109"/>
      <c r="C1" s="109"/>
      <c r="D1" s="110"/>
      <c r="E1" s="166" t="s">
        <v>64</v>
      </c>
      <c r="F1" s="165"/>
      <c r="G1" s="166" t="s">
        <v>65</v>
      </c>
      <c r="H1" s="165"/>
      <c r="I1" s="166">
        <v>2025</v>
      </c>
      <c r="J1" s="165"/>
      <c r="K1" s="166">
        <v>2026</v>
      </c>
      <c r="L1" s="165"/>
      <c r="M1" s="165">
        <v>2027</v>
      </c>
      <c r="N1" s="165"/>
      <c r="O1" s="165">
        <v>2028</v>
      </c>
      <c r="P1" s="165"/>
    </row>
    <row r="2" spans="1:16" s="35" customFormat="1" ht="28.5" customHeight="1">
      <c r="A2" s="123"/>
      <c r="B2" s="36" t="s">
        <v>66</v>
      </c>
      <c r="C2" s="36" t="s">
        <v>67</v>
      </c>
      <c r="D2" s="86" t="s">
        <v>68</v>
      </c>
      <c r="E2" s="87" t="s">
        <v>69</v>
      </c>
      <c r="F2" s="87" t="s">
        <v>70</v>
      </c>
      <c r="G2" s="87" t="s">
        <v>69</v>
      </c>
      <c r="H2" s="87" t="s">
        <v>70</v>
      </c>
      <c r="I2" s="87" t="s">
        <v>69</v>
      </c>
      <c r="J2" s="87" t="s">
        <v>70</v>
      </c>
      <c r="K2" s="87" t="s">
        <v>69</v>
      </c>
      <c r="L2" s="87" t="s">
        <v>70</v>
      </c>
      <c r="M2" s="87" t="s">
        <v>69</v>
      </c>
      <c r="N2" s="87" t="s">
        <v>70</v>
      </c>
      <c r="O2" s="87" t="s">
        <v>69</v>
      </c>
      <c r="P2" s="87" t="s">
        <v>70</v>
      </c>
    </row>
    <row r="3" spans="1:16" s="34" customFormat="1" ht="28.5" customHeight="1">
      <c r="A3" s="117"/>
      <c r="B3" s="111" t="s">
        <v>71</v>
      </c>
      <c r="C3" s="85" t="s">
        <v>72</v>
      </c>
      <c r="D3" s="112" t="s">
        <v>73</v>
      </c>
      <c r="E3" s="29">
        <v>75</v>
      </c>
      <c r="F3" s="29">
        <v>150</v>
      </c>
      <c r="G3" s="29">
        <v>90</v>
      </c>
      <c r="H3" s="29">
        <v>175</v>
      </c>
      <c r="I3" s="149">
        <v>95</v>
      </c>
      <c r="J3" s="149">
        <v>180</v>
      </c>
      <c r="K3" s="149">
        <v>95</v>
      </c>
      <c r="L3" s="149">
        <v>190</v>
      </c>
      <c r="M3" s="149"/>
      <c r="N3" s="149"/>
      <c r="O3" s="149"/>
      <c r="P3" s="149"/>
    </row>
    <row r="4" spans="1:16" s="34" customFormat="1" ht="28.5" customHeight="1">
      <c r="A4" s="117"/>
      <c r="B4" s="111" t="s">
        <v>74</v>
      </c>
      <c r="C4" s="85" t="s">
        <v>72</v>
      </c>
      <c r="D4" s="112" t="s">
        <v>73</v>
      </c>
      <c r="E4" s="29">
        <v>35</v>
      </c>
      <c r="F4" s="29">
        <v>35</v>
      </c>
      <c r="G4" s="29">
        <v>40</v>
      </c>
      <c r="H4" s="29">
        <v>40</v>
      </c>
      <c r="I4" s="149">
        <v>40</v>
      </c>
      <c r="J4" s="149">
        <v>40</v>
      </c>
      <c r="K4" s="149">
        <v>45</v>
      </c>
      <c r="L4" s="149">
        <v>45</v>
      </c>
      <c r="M4" s="149"/>
      <c r="N4" s="149"/>
      <c r="O4" s="149"/>
      <c r="P4" s="149"/>
    </row>
    <row r="5" spans="1:16" s="34" customFormat="1" ht="28.5" customHeight="1">
      <c r="A5" s="117"/>
      <c r="B5" s="111" t="s">
        <v>75</v>
      </c>
      <c r="C5" s="85" t="s">
        <v>76</v>
      </c>
      <c r="D5" s="112" t="s">
        <v>77</v>
      </c>
      <c r="E5" s="29">
        <v>75</v>
      </c>
      <c r="F5" s="29">
        <v>150</v>
      </c>
      <c r="G5" s="29">
        <v>90</v>
      </c>
      <c r="H5" s="29">
        <v>175</v>
      </c>
      <c r="I5" s="149">
        <v>95</v>
      </c>
      <c r="J5" s="149">
        <v>180</v>
      </c>
      <c r="K5" s="149">
        <v>95</v>
      </c>
      <c r="L5" s="149">
        <v>190</v>
      </c>
      <c r="M5" s="149"/>
      <c r="N5" s="149"/>
      <c r="O5" s="149"/>
      <c r="P5" s="149"/>
    </row>
    <row r="6" spans="1:16" s="34" customFormat="1" ht="28.5" customHeight="1">
      <c r="A6" s="117"/>
      <c r="B6" s="111" t="s">
        <v>78</v>
      </c>
      <c r="C6" s="85" t="s">
        <v>76</v>
      </c>
      <c r="D6" s="112" t="s">
        <v>73</v>
      </c>
      <c r="E6" s="29">
        <v>35</v>
      </c>
      <c r="F6" s="29">
        <v>35</v>
      </c>
      <c r="G6" s="29">
        <v>40</v>
      </c>
      <c r="H6" s="29">
        <v>40</v>
      </c>
      <c r="I6" s="149">
        <v>40</v>
      </c>
      <c r="J6" s="149">
        <v>40</v>
      </c>
      <c r="K6" s="149">
        <v>45</v>
      </c>
      <c r="L6" s="149">
        <v>45</v>
      </c>
      <c r="M6" s="149"/>
      <c r="N6" s="149"/>
      <c r="O6" s="149"/>
      <c r="P6" s="149"/>
    </row>
    <row r="7" spans="1:16" s="34" customFormat="1" ht="28.5" customHeight="1">
      <c r="A7" s="117"/>
      <c r="B7" s="111" t="s">
        <v>79</v>
      </c>
      <c r="C7" s="85" t="s">
        <v>80</v>
      </c>
      <c r="D7" s="112" t="s">
        <v>77</v>
      </c>
      <c r="E7" s="29">
        <v>70</v>
      </c>
      <c r="F7" s="29">
        <v>70</v>
      </c>
      <c r="G7" s="29">
        <v>80</v>
      </c>
      <c r="H7" s="29">
        <v>80</v>
      </c>
      <c r="I7" s="149">
        <v>85</v>
      </c>
      <c r="J7" s="149">
        <v>85</v>
      </c>
      <c r="K7" s="149">
        <v>85</v>
      </c>
      <c r="L7" s="149">
        <v>85</v>
      </c>
      <c r="M7" s="149"/>
      <c r="N7" s="149"/>
      <c r="O7" s="149"/>
      <c r="P7" s="149"/>
    </row>
    <row r="8" spans="1:16" s="34" customFormat="1" ht="28.5" customHeight="1">
      <c r="A8" s="117"/>
      <c r="B8" s="111" t="s">
        <v>81</v>
      </c>
      <c r="C8" s="85" t="s">
        <v>80</v>
      </c>
      <c r="D8" s="112" t="s">
        <v>82</v>
      </c>
      <c r="E8" s="148"/>
      <c r="F8" s="148"/>
      <c r="G8" s="29">
        <v>40</v>
      </c>
      <c r="H8" s="29">
        <v>40</v>
      </c>
      <c r="I8" s="149">
        <v>40</v>
      </c>
      <c r="J8" s="149">
        <v>40</v>
      </c>
      <c r="K8" s="149">
        <v>45</v>
      </c>
      <c r="L8" s="149">
        <v>45</v>
      </c>
      <c r="M8" s="149"/>
      <c r="N8" s="149"/>
      <c r="O8" s="149"/>
      <c r="P8" s="149"/>
    </row>
    <row r="9" spans="1:16" s="34" customFormat="1" ht="28.5" customHeight="1">
      <c r="A9" s="117"/>
      <c r="B9" s="111" t="s">
        <v>81</v>
      </c>
      <c r="C9" s="85" t="s">
        <v>80</v>
      </c>
      <c r="D9" s="112" t="s">
        <v>73</v>
      </c>
      <c r="E9" s="29">
        <v>70</v>
      </c>
      <c r="F9" s="29">
        <v>70</v>
      </c>
      <c r="G9" s="148"/>
      <c r="H9" s="148"/>
      <c r="I9" s="148"/>
      <c r="J9" s="148"/>
      <c r="K9" s="148"/>
      <c r="L9" s="148"/>
      <c r="M9" s="148"/>
      <c r="N9" s="148"/>
      <c r="O9" s="148"/>
      <c r="P9" s="148"/>
    </row>
    <row r="10" spans="1:16" s="34" customFormat="1" ht="28.5" customHeight="1">
      <c r="A10" s="117"/>
      <c r="B10" s="111" t="s">
        <v>83</v>
      </c>
      <c r="C10" s="85" t="s">
        <v>84</v>
      </c>
      <c r="D10" s="112" t="s">
        <v>85</v>
      </c>
      <c r="E10" s="29">
        <v>70</v>
      </c>
      <c r="F10" s="29">
        <v>70</v>
      </c>
      <c r="G10" s="29">
        <v>80</v>
      </c>
      <c r="H10" s="29">
        <v>80</v>
      </c>
      <c r="I10" s="149">
        <v>85</v>
      </c>
      <c r="J10" s="149">
        <v>85</v>
      </c>
      <c r="K10" s="149">
        <v>85</v>
      </c>
      <c r="L10" s="149">
        <v>85</v>
      </c>
      <c r="M10" s="149"/>
      <c r="N10" s="149"/>
      <c r="O10" s="149"/>
      <c r="P10" s="149"/>
    </row>
    <row r="11" spans="1:16" s="34" customFormat="1" ht="28.5" customHeight="1">
      <c r="A11" s="117"/>
      <c r="B11" s="111" t="s">
        <v>86</v>
      </c>
      <c r="C11" s="85" t="s">
        <v>84</v>
      </c>
      <c r="D11" s="112" t="s">
        <v>82</v>
      </c>
      <c r="E11" s="148"/>
      <c r="F11" s="148"/>
      <c r="G11" s="29">
        <v>40</v>
      </c>
      <c r="H11" s="29">
        <v>40</v>
      </c>
      <c r="I11" s="149">
        <v>40</v>
      </c>
      <c r="J11" s="149">
        <v>40</v>
      </c>
      <c r="K11" s="149">
        <v>45</v>
      </c>
      <c r="L11" s="149">
        <v>45</v>
      </c>
      <c r="M11" s="149"/>
      <c r="N11" s="149"/>
      <c r="O11" s="149"/>
      <c r="P11" s="149"/>
    </row>
    <row r="12" spans="1:16" s="34" customFormat="1" ht="28.5" customHeight="1">
      <c r="A12" s="117"/>
      <c r="B12" s="111" t="s">
        <v>86</v>
      </c>
      <c r="C12" s="85" t="s">
        <v>84</v>
      </c>
      <c r="D12" s="112" t="s">
        <v>73</v>
      </c>
      <c r="E12" s="29">
        <v>70</v>
      </c>
      <c r="F12" s="29">
        <v>70</v>
      </c>
      <c r="G12" s="148"/>
      <c r="H12" s="148"/>
      <c r="I12" s="148"/>
      <c r="J12" s="148"/>
      <c r="K12" s="148"/>
      <c r="L12" s="148"/>
      <c r="M12" s="148"/>
      <c r="N12" s="148"/>
      <c r="O12" s="148"/>
      <c r="P12" s="148"/>
    </row>
    <row r="13" spans="1:16" s="34" customFormat="1" ht="28.5" customHeight="1">
      <c r="A13" s="117"/>
      <c r="B13" s="111" t="s">
        <v>87</v>
      </c>
      <c r="C13" s="85" t="s">
        <v>88</v>
      </c>
      <c r="D13" s="112"/>
      <c r="E13" s="29">
        <v>70</v>
      </c>
      <c r="F13" s="29">
        <v>70</v>
      </c>
      <c r="G13" s="148"/>
      <c r="H13" s="148"/>
      <c r="I13" s="148"/>
      <c r="J13" s="148"/>
      <c r="K13" s="148"/>
      <c r="L13" s="148"/>
      <c r="M13" s="148"/>
      <c r="N13" s="148"/>
      <c r="O13" s="148"/>
      <c r="P13" s="148"/>
    </row>
    <row r="14" spans="1:16" s="34" customFormat="1" ht="28.5" customHeight="1">
      <c r="A14" s="117"/>
      <c r="B14" s="111" t="s">
        <v>89</v>
      </c>
      <c r="C14" s="85" t="s">
        <v>88</v>
      </c>
      <c r="D14" s="112"/>
      <c r="E14" s="29">
        <v>70</v>
      </c>
      <c r="F14" s="29">
        <v>70</v>
      </c>
      <c r="G14" s="148"/>
      <c r="H14" s="148"/>
      <c r="I14" s="148"/>
      <c r="J14" s="148"/>
      <c r="K14" s="148"/>
      <c r="L14" s="148"/>
      <c r="M14" s="148"/>
      <c r="N14" s="148"/>
      <c r="O14" s="148"/>
      <c r="P14" s="148"/>
    </row>
    <row r="15" spans="1:16" s="34" customFormat="1" ht="28.5" customHeight="1">
      <c r="A15" s="117"/>
      <c r="B15" s="111" t="s">
        <v>90</v>
      </c>
      <c r="C15" s="85" t="s">
        <v>91</v>
      </c>
      <c r="D15" s="112" t="s">
        <v>77</v>
      </c>
      <c r="E15" s="29">
        <v>75</v>
      </c>
      <c r="F15" s="29">
        <v>150</v>
      </c>
      <c r="G15" s="29">
        <v>90</v>
      </c>
      <c r="H15" s="29">
        <v>175</v>
      </c>
      <c r="I15" s="149">
        <v>95</v>
      </c>
      <c r="J15" s="149">
        <v>180</v>
      </c>
      <c r="K15" s="149">
        <v>95</v>
      </c>
      <c r="L15" s="149">
        <v>190</v>
      </c>
      <c r="M15" s="149"/>
      <c r="N15" s="149"/>
      <c r="O15" s="149"/>
      <c r="P15" s="149"/>
    </row>
    <row r="16" spans="1:16" s="34" customFormat="1" ht="28.5" customHeight="1">
      <c r="A16" s="117"/>
      <c r="B16" s="111" t="s">
        <v>92</v>
      </c>
      <c r="C16" s="85" t="s">
        <v>93</v>
      </c>
      <c r="D16" s="112"/>
      <c r="E16" s="29">
        <v>75</v>
      </c>
      <c r="F16" s="29">
        <v>75</v>
      </c>
      <c r="G16" s="29">
        <v>90</v>
      </c>
      <c r="H16" s="29">
        <v>90</v>
      </c>
      <c r="I16" s="149">
        <v>95</v>
      </c>
      <c r="J16" s="149">
        <v>95</v>
      </c>
      <c r="K16" s="149">
        <v>95</v>
      </c>
      <c r="L16" s="149">
        <v>95</v>
      </c>
      <c r="M16" s="149"/>
      <c r="N16" s="149"/>
      <c r="O16" s="149"/>
      <c r="P16" s="149"/>
    </row>
    <row r="17" spans="1:16" s="34" customFormat="1" ht="28.5" customHeight="1">
      <c r="A17" s="117"/>
      <c r="B17" s="111" t="s">
        <v>94</v>
      </c>
      <c r="C17" s="85" t="s">
        <v>95</v>
      </c>
      <c r="D17" s="113" t="s">
        <v>96</v>
      </c>
      <c r="E17" s="29">
        <v>30</v>
      </c>
      <c r="F17" s="29">
        <v>30</v>
      </c>
      <c r="G17" s="29">
        <v>35</v>
      </c>
      <c r="H17" s="29">
        <v>35</v>
      </c>
      <c r="I17" s="149">
        <v>35</v>
      </c>
      <c r="J17" s="149">
        <v>35</v>
      </c>
      <c r="K17" s="149">
        <v>40</v>
      </c>
      <c r="L17" s="149">
        <v>40</v>
      </c>
      <c r="M17" s="149"/>
      <c r="N17" s="149"/>
      <c r="O17" s="149"/>
      <c r="P17" s="149"/>
    </row>
    <row r="18" spans="1:16" s="34" customFormat="1" ht="28.5" customHeight="1">
      <c r="A18" s="117"/>
      <c r="B18" s="111" t="s">
        <v>97</v>
      </c>
      <c r="C18" s="85" t="s">
        <v>98</v>
      </c>
      <c r="D18" s="112" t="s">
        <v>99</v>
      </c>
      <c r="E18" s="29">
        <v>30</v>
      </c>
      <c r="F18" s="29">
        <v>60</v>
      </c>
      <c r="G18" s="29">
        <v>35</v>
      </c>
      <c r="H18" s="29">
        <v>70</v>
      </c>
      <c r="I18" s="149">
        <v>35</v>
      </c>
      <c r="J18" s="149">
        <v>75</v>
      </c>
      <c r="K18" s="149">
        <v>40</v>
      </c>
      <c r="L18" s="149">
        <v>75</v>
      </c>
      <c r="M18" s="149"/>
      <c r="N18" s="149"/>
      <c r="O18" s="149"/>
      <c r="P18" s="149"/>
    </row>
    <row r="19" spans="1:16" s="34" customFormat="1" ht="28.5" customHeight="1">
      <c r="A19" s="117"/>
      <c r="B19" s="111" t="s">
        <v>100</v>
      </c>
      <c r="C19" s="85" t="s">
        <v>98</v>
      </c>
      <c r="D19" s="112" t="s">
        <v>101</v>
      </c>
      <c r="E19" s="29">
        <v>30</v>
      </c>
      <c r="F19" s="29">
        <v>60</v>
      </c>
      <c r="G19" s="29">
        <v>35</v>
      </c>
      <c r="H19" s="29">
        <v>70</v>
      </c>
      <c r="I19" s="149">
        <v>35</v>
      </c>
      <c r="J19" s="149">
        <v>75</v>
      </c>
      <c r="K19" s="149">
        <v>40</v>
      </c>
      <c r="L19" s="149">
        <v>75</v>
      </c>
      <c r="M19" s="149"/>
      <c r="N19" s="149"/>
      <c r="O19" s="149"/>
      <c r="P19" s="149"/>
    </row>
    <row r="20" spans="1:16" s="34" customFormat="1" ht="28.5" customHeight="1">
      <c r="A20" s="117"/>
      <c r="B20" s="111" t="s">
        <v>102</v>
      </c>
      <c r="C20" s="85" t="s">
        <v>98</v>
      </c>
      <c r="D20" s="112" t="s">
        <v>99</v>
      </c>
      <c r="E20" s="29">
        <v>30</v>
      </c>
      <c r="F20" s="29">
        <v>60</v>
      </c>
      <c r="G20" s="29">
        <v>35</v>
      </c>
      <c r="H20" s="29">
        <v>70</v>
      </c>
      <c r="I20" s="149">
        <v>35</v>
      </c>
      <c r="J20" s="149">
        <v>75</v>
      </c>
      <c r="K20" s="149">
        <v>40</v>
      </c>
      <c r="L20" s="149">
        <v>75</v>
      </c>
      <c r="M20" s="149"/>
      <c r="N20" s="149"/>
      <c r="O20" s="149"/>
      <c r="P20" s="149"/>
    </row>
    <row r="21" spans="1:16" s="34" customFormat="1" ht="28.5" customHeight="1">
      <c r="A21" s="117"/>
      <c r="B21" s="111" t="s">
        <v>103</v>
      </c>
      <c r="C21" s="85" t="s">
        <v>104</v>
      </c>
      <c r="D21" s="112" t="s">
        <v>105</v>
      </c>
      <c r="E21" s="29">
        <v>30</v>
      </c>
      <c r="F21" s="29">
        <v>30</v>
      </c>
      <c r="G21" s="29">
        <v>35</v>
      </c>
      <c r="H21" s="29">
        <v>35</v>
      </c>
      <c r="I21" s="149">
        <v>35</v>
      </c>
      <c r="J21" s="149">
        <v>35</v>
      </c>
      <c r="K21" s="149">
        <v>40</v>
      </c>
      <c r="L21" s="149">
        <v>40</v>
      </c>
      <c r="M21" s="149"/>
      <c r="N21" s="149"/>
      <c r="O21" s="149"/>
      <c r="P21" s="149"/>
    </row>
    <row r="22" spans="1:16" s="34" customFormat="1" ht="28.5" customHeight="1">
      <c r="A22" s="117"/>
      <c r="B22" s="111" t="s">
        <v>106</v>
      </c>
      <c r="C22" s="85" t="s">
        <v>104</v>
      </c>
      <c r="D22" s="112"/>
      <c r="E22" s="29">
        <v>30</v>
      </c>
      <c r="F22" s="29">
        <v>30</v>
      </c>
      <c r="G22" s="29">
        <v>35</v>
      </c>
      <c r="H22" s="29">
        <v>35</v>
      </c>
      <c r="I22" s="149">
        <v>35</v>
      </c>
      <c r="J22" s="149">
        <v>35</v>
      </c>
      <c r="K22" s="149">
        <v>40</v>
      </c>
      <c r="L22" s="149">
        <v>40</v>
      </c>
      <c r="M22" s="149"/>
      <c r="N22" s="149"/>
      <c r="O22" s="149"/>
      <c r="P22" s="149"/>
    </row>
    <row r="23" spans="1:16" s="34" customFormat="1" ht="28.5" customHeight="1">
      <c r="A23" s="117"/>
      <c r="B23" s="111" t="s">
        <v>107</v>
      </c>
      <c r="C23" s="85" t="s">
        <v>104</v>
      </c>
      <c r="D23" s="112" t="s">
        <v>101</v>
      </c>
      <c r="E23" s="29">
        <v>30</v>
      </c>
      <c r="F23" s="29">
        <v>30</v>
      </c>
      <c r="G23" s="29">
        <v>35</v>
      </c>
      <c r="H23" s="29">
        <v>35</v>
      </c>
      <c r="I23" s="149">
        <v>35</v>
      </c>
      <c r="J23" s="149">
        <v>35</v>
      </c>
      <c r="K23" s="149">
        <v>40</v>
      </c>
      <c r="L23" s="149">
        <v>40</v>
      </c>
      <c r="M23" s="149"/>
      <c r="N23" s="149"/>
      <c r="O23" s="149"/>
      <c r="P23" s="149"/>
    </row>
    <row r="24" spans="1:16" s="34" customFormat="1" ht="28.5" customHeight="1">
      <c r="A24" s="117"/>
      <c r="B24" s="111" t="s">
        <v>108</v>
      </c>
      <c r="C24" s="85" t="s">
        <v>109</v>
      </c>
      <c r="D24" s="113"/>
      <c r="E24" s="29">
        <v>30</v>
      </c>
      <c r="F24" s="29">
        <v>30</v>
      </c>
      <c r="G24" s="29">
        <v>35</v>
      </c>
      <c r="H24" s="29">
        <v>35</v>
      </c>
      <c r="I24" s="149">
        <v>35</v>
      </c>
      <c r="J24" s="149">
        <v>35</v>
      </c>
      <c r="K24" s="149">
        <v>40</v>
      </c>
      <c r="L24" s="149">
        <v>40</v>
      </c>
      <c r="M24" s="149"/>
      <c r="N24" s="149"/>
      <c r="O24" s="149"/>
      <c r="P24" s="149"/>
    </row>
    <row r="25" spans="1:16" s="34" customFormat="1" ht="28.5" customHeight="1">
      <c r="A25" s="117"/>
      <c r="B25" s="111" t="s">
        <v>110</v>
      </c>
      <c r="C25" s="85" t="s">
        <v>109</v>
      </c>
      <c r="D25" s="113"/>
      <c r="E25" s="29">
        <v>30</v>
      </c>
      <c r="F25" s="29">
        <v>30</v>
      </c>
      <c r="G25" s="29">
        <v>35</v>
      </c>
      <c r="H25" s="29">
        <v>35</v>
      </c>
      <c r="I25" s="149">
        <v>35</v>
      </c>
      <c r="J25" s="149">
        <v>35</v>
      </c>
      <c r="K25" s="149">
        <v>40</v>
      </c>
      <c r="L25" s="149">
        <v>40</v>
      </c>
      <c r="M25" s="149"/>
      <c r="N25" s="149"/>
      <c r="O25" s="149"/>
      <c r="P25" s="149"/>
    </row>
    <row r="26" spans="1:16" s="34" customFormat="1" ht="28.5" customHeight="1">
      <c r="A26" s="117"/>
      <c r="B26" s="111" t="s">
        <v>111</v>
      </c>
      <c r="C26" s="85" t="s">
        <v>112</v>
      </c>
      <c r="D26" s="113" t="s">
        <v>113</v>
      </c>
      <c r="E26" s="29">
        <v>30</v>
      </c>
      <c r="F26" s="29">
        <v>30</v>
      </c>
      <c r="G26" s="29">
        <v>35</v>
      </c>
      <c r="H26" s="29">
        <v>35</v>
      </c>
      <c r="I26" s="149">
        <v>35</v>
      </c>
      <c r="J26" s="149">
        <v>35</v>
      </c>
      <c r="K26" s="149">
        <v>40</v>
      </c>
      <c r="L26" s="149">
        <v>40</v>
      </c>
      <c r="M26" s="149"/>
      <c r="N26" s="149"/>
      <c r="O26" s="149"/>
      <c r="P26" s="149"/>
    </row>
    <row r="27" spans="1:16" s="34" customFormat="1" ht="28.5" customHeight="1">
      <c r="A27" s="117"/>
      <c r="B27" s="111" t="s">
        <v>114</v>
      </c>
      <c r="C27" s="85" t="s">
        <v>112</v>
      </c>
      <c r="D27" s="113" t="s">
        <v>113</v>
      </c>
      <c r="E27" s="29">
        <v>30</v>
      </c>
      <c r="F27" s="29">
        <v>30</v>
      </c>
      <c r="G27" s="29">
        <v>35</v>
      </c>
      <c r="H27" s="29">
        <v>35</v>
      </c>
      <c r="I27" s="149">
        <v>35</v>
      </c>
      <c r="J27" s="149">
        <v>35</v>
      </c>
      <c r="K27" s="149">
        <v>40</v>
      </c>
      <c r="L27" s="149">
        <v>40</v>
      </c>
      <c r="M27" s="149"/>
      <c r="N27" s="149"/>
      <c r="O27" s="149"/>
      <c r="P27" s="149"/>
    </row>
  </sheetData>
  <mergeCells count="6">
    <mergeCell ref="O1:P1"/>
    <mergeCell ref="E1:F1"/>
    <mergeCell ref="G1:H1"/>
    <mergeCell ref="I1:J1"/>
    <mergeCell ref="K1:L1"/>
    <mergeCell ref="M1:N1"/>
  </mergeCells>
  <pageMargins left="0.7" right="0.7" top="0.75" bottom="0.75" header="0.3" footer="0.3"/>
  <pageSetup orientation="portrait" r:id="rId1"/>
  <headerFooter>
    <oddHeader>&amp;C&amp;"Calibri"&amp;10&amp;K000000 OFFICIAL&amp;1#_x000D_</oddHeader>
    <oddFooter>&amp;C_x000D_&amp;1#&amp;"Calibri"&amp;10&amp;K000000 OFFICIAL</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525"/>
  <sheetViews>
    <sheetView zoomScale="55" zoomScaleNormal="55" workbookViewId="0">
      <pane ySplit="3" topLeftCell="A310" activePane="bottomLeft" state="frozen"/>
      <selection pane="bottomLeft" activeCell="J314" sqref="J314"/>
    </sheetView>
  </sheetViews>
  <sheetFormatPr defaultColWidth="9" defaultRowHeight="13.5" outlineLevelRow="1"/>
  <cols>
    <col min="1" max="1" width="7.54296875" style="30" bestFit="1" customWidth="1"/>
    <col min="2" max="2" width="2.54296875" style="80" customWidth="1"/>
    <col min="3" max="3" width="2.54296875" style="30" customWidth="1"/>
    <col min="4" max="4" width="75" style="58" customWidth="1"/>
    <col min="5" max="5" width="46.453125" style="58" customWidth="1"/>
    <col min="6" max="7" width="2.453125" style="45" customWidth="1"/>
    <col min="8" max="8" width="14.54296875" style="45" customWidth="1"/>
    <col min="9" max="9" width="14.453125" style="45" customWidth="1"/>
    <col min="10" max="14" width="14.453125" style="30" customWidth="1"/>
    <col min="15" max="16384" width="9" style="30"/>
  </cols>
  <sheetData>
    <row r="1" spans="1:14">
      <c r="A1" s="63" t="str">
        <f ca="1">MID(CELL("filename",A1),FIND("]",CELL("filename",A1))+1,256)</f>
        <v>Main</v>
      </c>
      <c r="B1" s="78"/>
      <c r="C1" s="63"/>
      <c r="D1" s="64"/>
      <c r="E1" s="64"/>
      <c r="F1" s="115"/>
      <c r="G1" s="68" t="s">
        <v>115</v>
      </c>
      <c r="H1" s="68"/>
      <c r="I1" s="68"/>
      <c r="J1" s="116"/>
      <c r="K1" s="116"/>
      <c r="L1" s="116"/>
      <c r="M1" s="116"/>
      <c r="N1" s="116"/>
    </row>
    <row r="2" spans="1:14">
      <c r="A2" s="65">
        <f>'Cover Sheet'!$D$13</f>
        <v>0</v>
      </c>
      <c r="B2" s="79"/>
      <c r="C2" s="65"/>
      <c r="D2" s="64"/>
      <c r="E2" s="64"/>
      <c r="F2" s="60"/>
      <c r="G2" s="60"/>
      <c r="H2" s="60"/>
      <c r="I2" s="60"/>
      <c r="J2" s="167"/>
      <c r="K2" s="167"/>
      <c r="L2" s="167"/>
      <c r="M2" s="167"/>
      <c r="N2" s="116"/>
    </row>
    <row r="3" spans="1:14" ht="33.5">
      <c r="A3" s="70">
        <f>'Cover Sheet'!$D$15</f>
        <v>2025</v>
      </c>
      <c r="B3" s="79"/>
      <c r="C3" s="65"/>
      <c r="D3" s="64"/>
      <c r="E3" s="64"/>
      <c r="F3" s="59"/>
      <c r="G3" s="59"/>
      <c r="H3" s="144" t="s">
        <v>116</v>
      </c>
      <c r="I3" s="144" t="s">
        <v>117</v>
      </c>
      <c r="J3" s="147" t="s">
        <v>118</v>
      </c>
      <c r="K3" s="64">
        <v>2025</v>
      </c>
      <c r="L3" s="64">
        <v>2026</v>
      </c>
      <c r="M3" s="64">
        <v>2027</v>
      </c>
      <c r="N3" s="64">
        <v>2028</v>
      </c>
    </row>
    <row r="4" spans="1:14" s="66" customFormat="1" ht="14.5">
      <c r="D4" s="75"/>
      <c r="E4" s="75"/>
      <c r="F4" s="114"/>
      <c r="G4" s="114"/>
      <c r="H4" s="114"/>
      <c r="I4" s="114"/>
    </row>
    <row r="5" spans="1:14">
      <c r="A5" s="117"/>
      <c r="B5" s="61" t="s">
        <v>119</v>
      </c>
      <c r="C5" s="61"/>
      <c r="D5" s="76"/>
      <c r="E5" s="77"/>
      <c r="F5" s="118"/>
      <c r="G5" s="118"/>
      <c r="H5" s="118"/>
      <c r="I5" s="118"/>
      <c r="J5" s="62"/>
      <c r="K5" s="62"/>
      <c r="L5" s="62"/>
      <c r="M5" s="62"/>
      <c r="N5" s="62"/>
    </row>
    <row r="6" spans="1:14" ht="27" outlineLevel="1">
      <c r="A6" s="117"/>
      <c r="C6" s="117"/>
      <c r="D6" s="58" t="s">
        <v>120</v>
      </c>
      <c r="E6" s="58" t="s">
        <v>121</v>
      </c>
      <c r="F6" s="114"/>
      <c r="G6" s="114"/>
      <c r="H6" s="119"/>
      <c r="I6" s="119"/>
      <c r="J6" s="50">
        <f>SUM(H6:I6)</f>
        <v>0</v>
      </c>
      <c r="K6" s="119"/>
      <c r="L6" s="119"/>
      <c r="M6" s="119"/>
      <c r="N6" s="119"/>
    </row>
    <row r="7" spans="1:14" ht="27" outlineLevel="1">
      <c r="A7" s="117"/>
      <c r="C7" s="117"/>
      <c r="D7" s="58" t="s">
        <v>122</v>
      </c>
      <c r="E7" s="58" t="s">
        <v>123</v>
      </c>
      <c r="F7" s="118"/>
      <c r="G7" s="118"/>
      <c r="H7" s="119"/>
      <c r="I7" s="119"/>
      <c r="J7" s="50">
        <f>SUM(H7:I7)</f>
        <v>0</v>
      </c>
      <c r="K7" s="119"/>
      <c r="L7" s="119"/>
      <c r="M7" s="119"/>
      <c r="N7" s="119"/>
    </row>
    <row r="8" spans="1:14" ht="27" outlineLevel="1">
      <c r="A8" s="117"/>
      <c r="C8" s="117"/>
      <c r="D8" s="58" t="s">
        <v>124</v>
      </c>
      <c r="E8" s="58" t="s">
        <v>125</v>
      </c>
      <c r="F8" s="118"/>
      <c r="G8" s="118"/>
      <c r="H8" s="50">
        <f t="shared" ref="H8" si="0">H6-H7</f>
        <v>0</v>
      </c>
      <c r="I8" s="50">
        <f t="shared" ref="I8:K8" si="1">I6-I7</f>
        <v>0</v>
      </c>
      <c r="J8" s="50">
        <f t="shared" ref="J8:M8" si="2">J6-J7</f>
        <v>0</v>
      </c>
      <c r="K8" s="50">
        <f t="shared" si="1"/>
        <v>0</v>
      </c>
      <c r="L8" s="50">
        <f t="shared" si="2"/>
        <v>0</v>
      </c>
      <c r="M8" s="50">
        <f t="shared" si="2"/>
        <v>0</v>
      </c>
      <c r="N8" s="50">
        <f t="shared" ref="N8" si="3">N6-N7</f>
        <v>0</v>
      </c>
    </row>
    <row r="9" spans="1:14" ht="40.5" outlineLevel="1">
      <c r="A9" s="117"/>
      <c r="C9" s="117"/>
      <c r="D9" s="58" t="s">
        <v>126</v>
      </c>
      <c r="E9" s="58" t="s">
        <v>127</v>
      </c>
      <c r="F9" s="118"/>
      <c r="G9" s="118"/>
      <c r="H9" s="50">
        <f>'EGS1 exemptions'!G20</f>
        <v>0</v>
      </c>
      <c r="I9" s="50">
        <f>'EGS1 exemptions'!H20</f>
        <v>0</v>
      </c>
      <c r="J9" s="50">
        <f>'EGS1 exemptions'!I20</f>
        <v>0</v>
      </c>
      <c r="K9" s="50">
        <f>'EGS1 exemptions'!J20</f>
        <v>0</v>
      </c>
      <c r="L9" s="50">
        <f>'EGS1 exemptions'!K20</f>
        <v>0</v>
      </c>
      <c r="M9" s="50">
        <f>'EGS1 exemptions'!L20</f>
        <v>0</v>
      </c>
      <c r="N9" s="50">
        <f>'EGS1 exemptions'!M20</f>
        <v>0</v>
      </c>
    </row>
    <row r="10" spans="1:14" ht="27" outlineLevel="1">
      <c r="A10" s="117"/>
      <c r="C10" s="117"/>
      <c r="D10" s="58" t="s">
        <v>128</v>
      </c>
      <c r="E10" s="58" t="s">
        <v>129</v>
      </c>
      <c r="F10" s="118"/>
      <c r="G10" s="118"/>
      <c r="H10" s="50">
        <f t="shared" ref="H10" si="4">H8-H9</f>
        <v>0</v>
      </c>
      <c r="I10" s="50">
        <f t="shared" ref="I10:K10" si="5">I8-I9</f>
        <v>0</v>
      </c>
      <c r="J10" s="50">
        <f t="shared" ref="J10:M10" si="6">J8-J9</f>
        <v>0</v>
      </c>
      <c r="K10" s="50">
        <f t="shared" si="5"/>
        <v>0</v>
      </c>
      <c r="L10" s="50">
        <f t="shared" si="6"/>
        <v>0</v>
      </c>
      <c r="M10" s="50">
        <f t="shared" si="6"/>
        <v>0</v>
      </c>
      <c r="N10" s="50">
        <f t="shared" ref="N10" si="7">N8-N9</f>
        <v>0</v>
      </c>
    </row>
    <row r="11" spans="1:14" ht="27" outlineLevel="1">
      <c r="A11" s="117"/>
      <c r="C11" s="117"/>
      <c r="D11" s="58" t="s">
        <v>130</v>
      </c>
      <c r="E11" s="58" t="s">
        <v>131</v>
      </c>
      <c r="F11" s="118"/>
      <c r="G11" s="118"/>
      <c r="H11" s="82"/>
      <c r="I11" s="82"/>
      <c r="J11" s="50">
        <f>SUM(H11:I11)</f>
        <v>0</v>
      </c>
      <c r="K11" s="82"/>
      <c r="L11" s="82"/>
      <c r="M11" s="82"/>
      <c r="N11" s="82"/>
    </row>
    <row r="12" spans="1:14" outlineLevel="1">
      <c r="A12" s="117"/>
      <c r="C12" s="117"/>
      <c r="D12" s="58" t="s">
        <v>132</v>
      </c>
      <c r="E12" s="58" t="s">
        <v>132</v>
      </c>
      <c r="F12" s="118"/>
      <c r="G12" s="118"/>
      <c r="H12" s="51" t="str">
        <f t="shared" ref="H12:K12" si="8">IF(H10=H11,"Ok","Payments Due does not equal Payments Made")</f>
        <v>Ok</v>
      </c>
      <c r="I12" s="51" t="str">
        <f t="shared" si="8"/>
        <v>Ok</v>
      </c>
      <c r="J12" s="51" t="str">
        <f>IF(J10=J11,"Ok","Payments Due does not equal Payments Made")</f>
        <v>Ok</v>
      </c>
      <c r="K12" s="51" t="str">
        <f t="shared" si="8"/>
        <v>Ok</v>
      </c>
      <c r="L12" s="51" t="str">
        <f t="shared" ref="L12:M12" si="9">IF(L10=L11,"Ok","Payments Due does not equal Payments Made")</f>
        <v>Ok</v>
      </c>
      <c r="M12" s="51" t="str">
        <f t="shared" si="9"/>
        <v>Ok</v>
      </c>
      <c r="N12" s="51" t="str">
        <f t="shared" ref="N12" si="10">IF(N10=N11,"Ok","Payments Due does not equal Payments Made")</f>
        <v>Ok</v>
      </c>
    </row>
    <row r="13" spans="1:14" ht="40.5" outlineLevel="1">
      <c r="A13" s="117"/>
      <c r="C13" s="117"/>
      <c r="D13" s="58" t="s">
        <v>133</v>
      </c>
      <c r="E13" s="58" t="s">
        <v>134</v>
      </c>
      <c r="F13" s="118"/>
      <c r="G13" s="118"/>
      <c r="H13" s="52" t="str">
        <f t="shared" ref="H13" si="11">IF(H6=0,"No fuse operations",1-(H10/H6))</f>
        <v>No fuse operations</v>
      </c>
      <c r="I13" s="52" t="str">
        <f t="shared" ref="I13:K13" si="12">IF(I6=0,"No fuse operations",1-(I10/I6))</f>
        <v>No fuse operations</v>
      </c>
      <c r="J13" s="52" t="str">
        <f>IF(J6=0,"No fuse operations",1-(J10/J6))</f>
        <v>No fuse operations</v>
      </c>
      <c r="K13" s="52" t="str">
        <f t="shared" si="12"/>
        <v>No fuse operations</v>
      </c>
      <c r="L13" s="52" t="str">
        <f t="shared" ref="L13:M13" si="13">IF(L6=0,"No fuse operations",1-(L10/L6))</f>
        <v>No fuse operations</v>
      </c>
      <c r="M13" s="52" t="str">
        <f t="shared" si="13"/>
        <v>No fuse operations</v>
      </c>
      <c r="N13" s="52" t="str">
        <f t="shared" ref="N13" si="14">IF(N6=0,"No fuse operations",1-(N10/N6))</f>
        <v>No fuse operations</v>
      </c>
    </row>
    <row r="14" spans="1:14" outlineLevel="1">
      <c r="A14" s="117"/>
      <c r="C14" s="117"/>
      <c r="F14" s="118"/>
      <c r="G14" s="118"/>
      <c r="H14" s="53"/>
      <c r="I14" s="53"/>
      <c r="J14" s="53"/>
      <c r="K14" s="53"/>
      <c r="L14" s="53"/>
      <c r="M14" s="53"/>
      <c r="N14" s="53"/>
    </row>
    <row r="15" spans="1:14" outlineLevel="1">
      <c r="A15" s="117"/>
      <c r="C15" s="117"/>
      <c r="D15" s="58" t="s">
        <v>135</v>
      </c>
      <c r="E15" s="58" t="s">
        <v>136</v>
      </c>
      <c r="F15" s="118"/>
      <c r="G15" s="118"/>
      <c r="H15" s="54">
        <f>'ED2 Prescribed Periods &amp; Sums'!$E$17</f>
        <v>30</v>
      </c>
      <c r="I15" s="54">
        <f>'ED2 Prescribed Periods &amp; Sums'!$G$17</f>
        <v>35</v>
      </c>
      <c r="J15" s="148"/>
      <c r="K15" s="54">
        <f>'ED2 Prescribed Periods &amp; Sums'!$I$17</f>
        <v>35</v>
      </c>
      <c r="L15" s="54">
        <f>'ED2 Prescribed Periods &amp; Sums'!$K$17</f>
        <v>40</v>
      </c>
      <c r="M15" s="54">
        <f>'ED2 Prescribed Periods &amp; Sums'!$M$17</f>
        <v>0</v>
      </c>
      <c r="N15" s="54">
        <f>'ED2 Prescribed Periods &amp; Sums'!$O$17</f>
        <v>0</v>
      </c>
    </row>
    <row r="16" spans="1:14" outlineLevel="1">
      <c r="A16" s="117"/>
      <c r="C16" s="117"/>
      <c r="F16" s="118"/>
      <c r="G16" s="118"/>
      <c r="H16" s="120"/>
      <c r="I16" s="120"/>
      <c r="J16" s="120"/>
      <c r="K16" s="120"/>
      <c r="L16" s="120"/>
      <c r="M16" s="120"/>
      <c r="N16" s="120"/>
    </row>
    <row r="17" spans="1:14" ht="27" outlineLevel="1">
      <c r="A17" s="117"/>
      <c r="C17" s="117"/>
      <c r="D17" s="58" t="s">
        <v>137</v>
      </c>
      <c r="E17" s="58" t="s">
        <v>138</v>
      </c>
      <c r="F17" s="118"/>
      <c r="G17" s="118"/>
      <c r="H17" s="55">
        <f t="shared" ref="H17:I17" si="15">H15*H11</f>
        <v>0</v>
      </c>
      <c r="I17" s="55">
        <f t="shared" si="15"/>
        <v>0</v>
      </c>
      <c r="J17" s="55">
        <f>SUM(H17:I17)</f>
        <v>0</v>
      </c>
      <c r="K17" s="55">
        <f t="shared" ref="K17:M17" si="16">K15*K11</f>
        <v>0</v>
      </c>
      <c r="L17" s="55">
        <f t="shared" si="16"/>
        <v>0</v>
      </c>
      <c r="M17" s="55">
        <f t="shared" si="16"/>
        <v>0</v>
      </c>
      <c r="N17" s="55">
        <f t="shared" ref="N17" si="17">N15*N11</f>
        <v>0</v>
      </c>
    </row>
    <row r="18" spans="1:14" ht="27" outlineLevel="1">
      <c r="A18" s="117"/>
      <c r="C18" s="117"/>
      <c r="D18" s="58" t="s">
        <v>139</v>
      </c>
      <c r="E18" s="58" t="s">
        <v>140</v>
      </c>
      <c r="F18" s="118"/>
      <c r="G18" s="118"/>
      <c r="H18" s="82"/>
      <c r="I18" s="82"/>
      <c r="J18" s="50">
        <f t="shared" ref="J18:J19" si="18">SUM(H18:I18)</f>
        <v>0</v>
      </c>
      <c r="K18" s="82"/>
      <c r="L18" s="82"/>
      <c r="M18" s="82"/>
      <c r="N18" s="82"/>
    </row>
    <row r="19" spans="1:14" ht="27" outlineLevel="1">
      <c r="A19" s="117"/>
      <c r="C19" s="117"/>
      <c r="D19" s="58" t="s">
        <v>141</v>
      </c>
      <c r="E19" s="58" t="s">
        <v>142</v>
      </c>
      <c r="F19" s="118"/>
      <c r="G19" s="118"/>
      <c r="H19" s="83"/>
      <c r="I19" s="83"/>
      <c r="J19" s="50">
        <f t="shared" si="18"/>
        <v>0</v>
      </c>
      <c r="K19" s="83"/>
      <c r="L19" s="83"/>
      <c r="M19" s="83"/>
      <c r="N19" s="83"/>
    </row>
    <row r="20" spans="1:14">
      <c r="A20" s="117"/>
      <c r="C20" s="117"/>
      <c r="F20" s="74"/>
      <c r="G20" s="74"/>
      <c r="H20" s="117"/>
      <c r="I20" s="117"/>
      <c r="J20" s="117"/>
      <c r="K20" s="117"/>
      <c r="L20" s="117"/>
      <c r="M20" s="117"/>
      <c r="N20" s="117"/>
    </row>
    <row r="21" spans="1:14">
      <c r="A21" s="117"/>
      <c r="C21" s="117"/>
      <c r="F21" s="122"/>
      <c r="G21" s="122"/>
      <c r="H21" s="117"/>
      <c r="I21" s="117"/>
      <c r="J21" s="117"/>
      <c r="K21" s="117"/>
      <c r="L21" s="117"/>
      <c r="M21" s="117"/>
      <c r="N21" s="117"/>
    </row>
    <row r="22" spans="1:14">
      <c r="A22" s="117"/>
      <c r="B22" s="61" t="s">
        <v>143</v>
      </c>
      <c r="C22" s="61"/>
      <c r="D22" s="76"/>
      <c r="E22" s="77"/>
      <c r="F22" s="122"/>
      <c r="G22" s="122"/>
      <c r="H22" s="62"/>
      <c r="I22" s="62"/>
      <c r="J22" s="62"/>
      <c r="K22" s="62"/>
      <c r="L22" s="62"/>
      <c r="M22" s="62"/>
      <c r="N22" s="62"/>
    </row>
    <row r="23" spans="1:14" ht="40.5" outlineLevel="1">
      <c r="A23" s="117"/>
      <c r="C23" s="117"/>
      <c r="D23" s="160" t="s">
        <v>144</v>
      </c>
      <c r="E23" s="58" t="s">
        <v>145</v>
      </c>
      <c r="F23" s="122"/>
      <c r="G23" s="122"/>
      <c r="H23" s="83"/>
      <c r="I23" s="83"/>
      <c r="J23" s="50">
        <f>SUM(H23:I23)</f>
        <v>0</v>
      </c>
      <c r="K23" s="83"/>
      <c r="L23" s="83"/>
      <c r="M23" s="83"/>
      <c r="N23" s="83"/>
    </row>
    <row r="24" spans="1:14" ht="27" outlineLevel="1">
      <c r="A24" s="117"/>
      <c r="C24" s="117"/>
      <c r="D24" s="58" t="s">
        <v>146</v>
      </c>
      <c r="E24" s="58" t="s">
        <v>146</v>
      </c>
      <c r="F24" s="122"/>
      <c r="G24" s="122"/>
      <c r="H24" s="50">
        <f t="shared" ref="H24" si="19">H262</f>
        <v>0</v>
      </c>
      <c r="I24" s="50">
        <f t="shared" ref="I24:K24" si="20">I262</f>
        <v>0</v>
      </c>
      <c r="J24" s="50">
        <f>J262</f>
        <v>0</v>
      </c>
      <c r="K24" s="50">
        <f t="shared" si="20"/>
        <v>0</v>
      </c>
      <c r="L24" s="50">
        <f t="shared" ref="L24:N24" si="21">L262</f>
        <v>0</v>
      </c>
      <c r="M24" s="50">
        <f t="shared" si="21"/>
        <v>0</v>
      </c>
      <c r="N24" s="50">
        <f t="shared" si="21"/>
        <v>0</v>
      </c>
    </row>
    <row r="25" spans="1:14" ht="40.5" outlineLevel="1">
      <c r="A25" s="117"/>
      <c r="C25" s="117"/>
      <c r="D25" s="58" t="s">
        <v>147</v>
      </c>
      <c r="E25" s="58" t="s">
        <v>147</v>
      </c>
      <c r="F25" s="122"/>
      <c r="G25" s="122"/>
      <c r="H25" s="50">
        <f>H23-H24</f>
        <v>0</v>
      </c>
      <c r="I25" s="50">
        <f>I23-I24</f>
        <v>0</v>
      </c>
      <c r="J25" s="50">
        <f>J23-J24</f>
        <v>0</v>
      </c>
      <c r="K25" s="50">
        <f t="shared" ref="K25" si="22">K23-K24</f>
        <v>0</v>
      </c>
      <c r="L25" s="50">
        <f t="shared" ref="L25" si="23">L23-L24</f>
        <v>0</v>
      </c>
      <c r="M25" s="50">
        <f t="shared" ref="M25" si="24">M23-M24</f>
        <v>0</v>
      </c>
      <c r="N25" s="50">
        <f t="shared" ref="N25" si="25">N23-N24</f>
        <v>0</v>
      </c>
    </row>
    <row r="26" spans="1:14" s="35" customFormat="1" ht="40.5" outlineLevel="1">
      <c r="A26" s="117"/>
      <c r="B26" s="80"/>
      <c r="C26" s="117"/>
      <c r="D26" s="58" t="s">
        <v>148</v>
      </c>
      <c r="E26" s="58" t="s">
        <v>149</v>
      </c>
      <c r="F26" s="122"/>
      <c r="G26" s="122"/>
      <c r="H26" s="82"/>
      <c r="I26" s="82"/>
      <c r="J26" s="50">
        <f t="shared" ref="J26" si="26">SUM(H26:I26)</f>
        <v>0</v>
      </c>
      <c r="K26" s="82"/>
      <c r="L26" s="82"/>
      <c r="M26" s="82"/>
      <c r="N26" s="82"/>
    </row>
    <row r="27" spans="1:14" s="35" customFormat="1" outlineLevel="1">
      <c r="A27" s="117"/>
      <c r="B27" s="80"/>
      <c r="C27" s="117"/>
      <c r="D27" s="58" t="s">
        <v>150</v>
      </c>
      <c r="E27" s="58" t="s">
        <v>127</v>
      </c>
      <c r="F27" s="122"/>
      <c r="G27" s="122"/>
      <c r="H27" s="56">
        <f>'EGS2 exemptions'!G20</f>
        <v>0</v>
      </c>
      <c r="I27" s="56">
        <f>'EGS2 exemptions'!H20</f>
        <v>0</v>
      </c>
      <c r="J27" s="56">
        <f>'EGS2 exemptions'!I20</f>
        <v>0</v>
      </c>
      <c r="K27" s="56">
        <f>'EGS2 exemptions'!J20</f>
        <v>0</v>
      </c>
      <c r="L27" s="56">
        <f>'EGS2 exemptions'!K20</f>
        <v>0</v>
      </c>
      <c r="M27" s="56">
        <f>'EGS2 exemptions'!L20</f>
        <v>0</v>
      </c>
      <c r="N27" s="56">
        <f>'EGS2 exemptions'!M20</f>
        <v>0</v>
      </c>
    </row>
    <row r="28" spans="1:14" ht="54" outlineLevel="1">
      <c r="A28" s="117"/>
      <c r="C28" s="117"/>
      <c r="D28" s="58" t="s">
        <v>151</v>
      </c>
      <c r="E28" s="58" t="s">
        <v>152</v>
      </c>
      <c r="F28" s="122"/>
      <c r="G28" s="122"/>
      <c r="H28" s="52" t="str">
        <f>IF(H23=0,"No unplanned interruptions",1-(H26-H27)/H25)</f>
        <v>No unplanned interruptions</v>
      </c>
      <c r="I28" s="52" t="str">
        <f>IF(I23=0,"No unplanned interruptions",1-(I26-I27)/I25)</f>
        <v>No unplanned interruptions</v>
      </c>
      <c r="J28" s="52" t="str">
        <f>IF(J23=0,"No unplanned interruptions",1-(J26-J27)/J25)</f>
        <v>No unplanned interruptions</v>
      </c>
      <c r="K28" s="52" t="str">
        <f t="shared" ref="K28" si="27">IF(K23=0,"No unplanned interruptions",1-(K26-K27)/K25)</f>
        <v>No unplanned interruptions</v>
      </c>
      <c r="L28" s="52" t="str">
        <f t="shared" ref="L28" si="28">IF(L23=0,"No unplanned interruptions",1-(L26-L27)/L25)</f>
        <v>No unplanned interruptions</v>
      </c>
      <c r="M28" s="52" t="str">
        <f t="shared" ref="M28" si="29">IF(M23=0,"No unplanned interruptions",1-(M26-M27)/M25)</f>
        <v>No unplanned interruptions</v>
      </c>
      <c r="N28" s="52" t="str">
        <f t="shared" ref="N28" si="30">IF(N23=0,"No unplanned interruptions",1-(N26-N27)/N25)</f>
        <v>No unplanned interruptions</v>
      </c>
    </row>
    <row r="29" spans="1:14" s="35" customFormat="1" ht="81" outlineLevel="1">
      <c r="A29" s="117"/>
      <c r="B29" s="80"/>
      <c r="C29" s="117"/>
      <c r="D29" s="58" t="s">
        <v>153</v>
      </c>
      <c r="E29" s="58" t="s">
        <v>154</v>
      </c>
      <c r="F29" s="122"/>
      <c r="G29" s="122"/>
      <c r="H29" s="82"/>
      <c r="I29" s="82"/>
      <c r="J29" s="50">
        <f t="shared" ref="J29" si="31">SUM(H29:I29)</f>
        <v>0</v>
      </c>
      <c r="K29" s="82"/>
      <c r="L29" s="82"/>
      <c r="M29" s="82"/>
      <c r="N29" s="82"/>
    </row>
    <row r="30" spans="1:14" s="35" customFormat="1" outlineLevel="1">
      <c r="A30" s="117"/>
      <c r="B30" s="80"/>
      <c r="C30" s="117"/>
      <c r="D30" s="58" t="s">
        <v>150</v>
      </c>
      <c r="E30" s="58" t="s">
        <v>127</v>
      </c>
      <c r="F30" s="122"/>
      <c r="G30" s="122"/>
      <c r="H30" s="56">
        <f>'EGS2 exemptions'!G40</f>
        <v>0</v>
      </c>
      <c r="I30" s="56">
        <f>'EGS2 exemptions'!H40</f>
        <v>0</v>
      </c>
      <c r="J30" s="56">
        <f>'EGS2 exemptions'!I40</f>
        <v>0</v>
      </c>
      <c r="K30" s="56">
        <f>'EGS2 exemptions'!J40</f>
        <v>0</v>
      </c>
      <c r="L30" s="56">
        <f>'EGS2 exemptions'!K40</f>
        <v>0</v>
      </c>
      <c r="M30" s="56">
        <f>'EGS2 exemptions'!L40</f>
        <v>0</v>
      </c>
      <c r="N30" s="56">
        <f>'EGS2 exemptions'!M40</f>
        <v>0</v>
      </c>
    </row>
    <row r="31" spans="1:14" s="35" customFormat="1" outlineLevel="1">
      <c r="A31" s="117"/>
      <c r="B31" s="80"/>
      <c r="C31" s="117"/>
      <c r="D31" s="58" t="s">
        <v>155</v>
      </c>
      <c r="E31" s="58" t="s">
        <v>156</v>
      </c>
      <c r="F31" s="122"/>
      <c r="G31" s="122"/>
      <c r="H31" s="55">
        <f t="shared" ref="H31" si="32">SUM(H59,H61,H63,H66)+SUM(H60,H62,H64,H67)</f>
        <v>0</v>
      </c>
      <c r="I31" s="55">
        <f t="shared" ref="I31:K31" si="33">SUM(I59,I61,I63,I66)+SUM(I60,I62,I64,I67)</f>
        <v>0</v>
      </c>
      <c r="J31" s="55">
        <f>SUM(J59,J61,J63,J66)+SUM(J60,J62,J64,J67)</f>
        <v>0</v>
      </c>
      <c r="K31" s="55">
        <f t="shared" si="33"/>
        <v>0</v>
      </c>
      <c r="L31" s="55">
        <f t="shared" ref="L31:N31" si="34">SUM(L59,L61,L63,L66)+SUM(L60,L62,L64,L67)</f>
        <v>0</v>
      </c>
      <c r="M31" s="55">
        <f t="shared" si="34"/>
        <v>0</v>
      </c>
      <c r="N31" s="55">
        <f t="shared" si="34"/>
        <v>0</v>
      </c>
    </row>
    <row r="32" spans="1:14" s="35" customFormat="1" outlineLevel="1">
      <c r="A32" s="117"/>
      <c r="B32" s="80"/>
      <c r="C32" s="117"/>
      <c r="D32" s="58"/>
      <c r="E32" s="58"/>
      <c r="F32" s="122"/>
      <c r="G32" s="122"/>
      <c r="H32" s="117"/>
      <c r="I32" s="117"/>
      <c r="J32" s="117"/>
      <c r="K32" s="123"/>
      <c r="L32" s="123"/>
      <c r="M32" s="123"/>
      <c r="N32" s="123"/>
    </row>
    <row r="33" spans="1:14" s="35" customFormat="1" outlineLevel="1">
      <c r="A33" s="117"/>
      <c r="B33" s="80"/>
      <c r="C33" s="67" t="s">
        <v>157</v>
      </c>
      <c r="D33" s="58"/>
      <c r="E33" s="77"/>
      <c r="F33" s="122"/>
      <c r="G33" s="122"/>
      <c r="H33" s="117"/>
      <c r="I33" s="117"/>
      <c r="J33" s="117"/>
      <c r="K33" s="123"/>
      <c r="L33" s="123"/>
      <c r="M33" s="123"/>
      <c r="N33" s="123"/>
    </row>
    <row r="34" spans="1:14" s="35" customFormat="1" ht="27" outlineLevel="1">
      <c r="A34" s="117"/>
      <c r="B34" s="80"/>
      <c r="C34" s="117"/>
      <c r="D34" s="58" t="s">
        <v>158</v>
      </c>
      <c r="E34" s="58" t="s">
        <v>129</v>
      </c>
      <c r="F34" s="122"/>
      <c r="G34" s="122"/>
      <c r="H34" s="82"/>
      <c r="I34" s="82"/>
      <c r="J34" s="50">
        <f t="shared" ref="J34:J39" si="35">SUM(H34:I34)</f>
        <v>0</v>
      </c>
      <c r="K34" s="82"/>
      <c r="L34" s="82"/>
      <c r="M34" s="82"/>
      <c r="N34" s="82"/>
    </row>
    <row r="35" spans="1:14" s="35" customFormat="1" ht="27" outlineLevel="1">
      <c r="A35" s="117"/>
      <c r="B35" s="80"/>
      <c r="C35" s="117"/>
      <c r="D35" s="58" t="s">
        <v>159</v>
      </c>
      <c r="E35" s="58" t="s">
        <v>131</v>
      </c>
      <c r="F35" s="122"/>
      <c r="G35" s="122"/>
      <c r="H35" s="82"/>
      <c r="I35" s="82"/>
      <c r="J35" s="50">
        <f t="shared" si="35"/>
        <v>0</v>
      </c>
      <c r="K35" s="82"/>
      <c r="L35" s="82"/>
      <c r="M35" s="82"/>
      <c r="N35" s="82"/>
    </row>
    <row r="36" spans="1:14" s="35" customFormat="1" ht="54" outlineLevel="1">
      <c r="A36" s="117"/>
      <c r="B36" s="80"/>
      <c r="C36" s="117"/>
      <c r="D36" s="58" t="s">
        <v>160</v>
      </c>
      <c r="E36" s="58" t="s">
        <v>129</v>
      </c>
      <c r="F36" s="122"/>
      <c r="G36" s="122"/>
      <c r="H36" s="82"/>
      <c r="I36" s="82"/>
      <c r="J36" s="50">
        <f t="shared" si="35"/>
        <v>0</v>
      </c>
      <c r="K36" s="82"/>
      <c r="L36" s="82"/>
      <c r="M36" s="82"/>
      <c r="N36" s="82"/>
    </row>
    <row r="37" spans="1:14" s="35" customFormat="1" ht="27" outlineLevel="1">
      <c r="A37" s="117"/>
      <c r="B37" s="80"/>
      <c r="C37" s="117"/>
      <c r="D37" s="58" t="s">
        <v>161</v>
      </c>
      <c r="E37" s="58" t="s">
        <v>131</v>
      </c>
      <c r="F37" s="122"/>
      <c r="G37" s="122"/>
      <c r="H37" s="82"/>
      <c r="I37" s="82"/>
      <c r="J37" s="50">
        <f t="shared" si="35"/>
        <v>0</v>
      </c>
      <c r="K37" s="82"/>
      <c r="L37" s="82"/>
      <c r="M37" s="82"/>
      <c r="N37" s="82"/>
    </row>
    <row r="38" spans="1:14" s="35" customFormat="1" ht="27" outlineLevel="1">
      <c r="A38" s="117"/>
      <c r="B38" s="80"/>
      <c r="C38" s="117"/>
      <c r="D38" s="58" t="s">
        <v>139</v>
      </c>
      <c r="E38" s="58" t="s">
        <v>140</v>
      </c>
      <c r="F38" s="122"/>
      <c r="G38" s="122"/>
      <c r="H38" s="82"/>
      <c r="I38" s="82"/>
      <c r="J38" s="50">
        <f t="shared" si="35"/>
        <v>0</v>
      </c>
      <c r="K38" s="82"/>
      <c r="L38" s="82"/>
      <c r="M38" s="82"/>
      <c r="N38" s="82"/>
    </row>
    <row r="39" spans="1:14" s="35" customFormat="1" ht="27" outlineLevel="1">
      <c r="A39" s="117"/>
      <c r="B39" s="80"/>
      <c r="C39" s="117"/>
      <c r="D39" s="58" t="s">
        <v>141</v>
      </c>
      <c r="E39" s="58" t="s">
        <v>142</v>
      </c>
      <c r="F39" s="122"/>
      <c r="G39" s="122"/>
      <c r="H39" s="83"/>
      <c r="I39" s="83"/>
      <c r="J39" s="55">
        <f t="shared" si="35"/>
        <v>0</v>
      </c>
      <c r="K39" s="83"/>
      <c r="L39" s="83"/>
      <c r="M39" s="83"/>
      <c r="N39" s="83"/>
    </row>
    <row r="40" spans="1:14" s="35" customFormat="1" outlineLevel="1">
      <c r="A40" s="117"/>
      <c r="B40" s="80"/>
      <c r="C40" s="117"/>
      <c r="D40" s="58"/>
      <c r="E40" s="58"/>
      <c r="F40" s="122"/>
      <c r="G40" s="122"/>
      <c r="H40" s="122"/>
      <c r="I40" s="122"/>
      <c r="J40" s="122"/>
      <c r="K40" s="122"/>
      <c r="L40" s="122"/>
      <c r="M40" s="122"/>
      <c r="N40" s="122"/>
    </row>
    <row r="41" spans="1:14" s="35" customFormat="1" outlineLevel="1">
      <c r="A41" s="117"/>
      <c r="B41" s="80"/>
      <c r="C41" s="67" t="s">
        <v>162</v>
      </c>
      <c r="D41" s="58"/>
      <c r="E41" s="77"/>
      <c r="F41" s="122"/>
      <c r="G41" s="122"/>
      <c r="H41" s="124"/>
      <c r="I41" s="124"/>
      <c r="J41" s="124"/>
      <c r="K41" s="124"/>
      <c r="L41" s="124"/>
      <c r="M41" s="124"/>
      <c r="N41" s="124"/>
    </row>
    <row r="42" spans="1:14" ht="27" outlineLevel="1">
      <c r="A42" s="117"/>
      <c r="C42" s="117"/>
      <c r="D42" s="58" t="s">
        <v>158</v>
      </c>
      <c r="E42" s="58" t="s">
        <v>129</v>
      </c>
      <c r="F42" s="122"/>
      <c r="G42" s="122"/>
      <c r="H42" s="82"/>
      <c r="I42" s="82"/>
      <c r="J42" s="50">
        <f t="shared" ref="J42:J47" si="36">SUM(H42:I42)</f>
        <v>0</v>
      </c>
      <c r="K42" s="82"/>
      <c r="L42" s="82"/>
      <c r="M42" s="82"/>
      <c r="N42" s="82"/>
    </row>
    <row r="43" spans="1:14" ht="27" outlineLevel="1">
      <c r="A43" s="117"/>
      <c r="C43" s="117"/>
      <c r="D43" s="58" t="s">
        <v>159</v>
      </c>
      <c r="E43" s="58" t="s">
        <v>131</v>
      </c>
      <c r="F43" s="122"/>
      <c r="G43" s="122"/>
      <c r="H43" s="82"/>
      <c r="I43" s="82"/>
      <c r="J43" s="50">
        <f t="shared" si="36"/>
        <v>0</v>
      </c>
      <c r="K43" s="82"/>
      <c r="L43" s="82"/>
      <c r="M43" s="82"/>
      <c r="N43" s="82"/>
    </row>
    <row r="44" spans="1:14" s="35" customFormat="1" ht="54" outlineLevel="1">
      <c r="A44" s="117"/>
      <c r="B44" s="80"/>
      <c r="C44" s="117"/>
      <c r="D44" s="58" t="s">
        <v>160</v>
      </c>
      <c r="E44" s="58" t="s">
        <v>129</v>
      </c>
      <c r="F44" s="122"/>
      <c r="G44" s="122"/>
      <c r="H44" s="82"/>
      <c r="I44" s="82"/>
      <c r="J44" s="50">
        <f t="shared" si="36"/>
        <v>0</v>
      </c>
      <c r="K44" s="82"/>
      <c r="L44" s="82"/>
      <c r="M44" s="82"/>
      <c r="N44" s="82"/>
    </row>
    <row r="45" spans="1:14" s="35" customFormat="1" ht="27" outlineLevel="1">
      <c r="A45" s="117"/>
      <c r="B45" s="80"/>
      <c r="C45" s="117"/>
      <c r="D45" s="58" t="s">
        <v>161</v>
      </c>
      <c r="E45" s="58" t="s">
        <v>131</v>
      </c>
      <c r="F45" s="122"/>
      <c r="G45" s="122"/>
      <c r="H45" s="82"/>
      <c r="I45" s="82"/>
      <c r="J45" s="50">
        <f t="shared" si="36"/>
        <v>0</v>
      </c>
      <c r="K45" s="82"/>
      <c r="L45" s="82"/>
      <c r="M45" s="82"/>
      <c r="N45" s="82"/>
    </row>
    <row r="46" spans="1:14" ht="27" outlineLevel="1">
      <c r="A46" s="117"/>
      <c r="C46" s="117"/>
      <c r="D46" s="58" t="s">
        <v>139</v>
      </c>
      <c r="E46" s="58" t="s">
        <v>140</v>
      </c>
      <c r="F46" s="122"/>
      <c r="G46" s="122"/>
      <c r="H46" s="82"/>
      <c r="I46" s="82"/>
      <c r="J46" s="50">
        <f t="shared" si="36"/>
        <v>0</v>
      </c>
      <c r="K46" s="82"/>
      <c r="L46" s="82"/>
      <c r="M46" s="82"/>
      <c r="N46" s="82"/>
    </row>
    <row r="47" spans="1:14" ht="27" outlineLevel="1">
      <c r="A47" s="117"/>
      <c r="C47" s="117"/>
      <c r="D47" s="58" t="s">
        <v>141</v>
      </c>
      <c r="E47" s="58" t="s">
        <v>142</v>
      </c>
      <c r="F47" s="122"/>
      <c r="G47" s="122"/>
      <c r="H47" s="83"/>
      <c r="I47" s="83"/>
      <c r="J47" s="55">
        <f t="shared" si="36"/>
        <v>0</v>
      </c>
      <c r="K47" s="83"/>
      <c r="L47" s="83"/>
      <c r="M47" s="83"/>
      <c r="N47" s="83"/>
    </row>
    <row r="48" spans="1:14" outlineLevel="1">
      <c r="A48" s="117"/>
      <c r="C48" s="117"/>
      <c r="F48" s="122"/>
      <c r="G48" s="122"/>
      <c r="H48" s="122"/>
      <c r="I48" s="122"/>
      <c r="J48" s="122"/>
      <c r="K48" s="122"/>
      <c r="L48" s="122"/>
      <c r="M48" s="122"/>
      <c r="N48" s="122"/>
    </row>
    <row r="49" spans="1:14" outlineLevel="1">
      <c r="A49" s="117"/>
      <c r="C49" s="67" t="s">
        <v>163</v>
      </c>
      <c r="D49" s="76"/>
      <c r="E49" s="77"/>
      <c r="F49" s="122"/>
      <c r="G49" s="122"/>
      <c r="H49" s="124"/>
      <c r="I49" s="124"/>
      <c r="J49" s="124"/>
      <c r="K49" s="124"/>
      <c r="L49" s="124"/>
      <c r="M49" s="124"/>
      <c r="N49" s="124"/>
    </row>
    <row r="50" spans="1:14" ht="27" outlineLevel="1">
      <c r="A50" s="117"/>
      <c r="C50" s="117"/>
      <c r="D50" s="58" t="s">
        <v>158</v>
      </c>
      <c r="E50" s="58" t="s">
        <v>129</v>
      </c>
      <c r="F50" s="122"/>
      <c r="G50" s="122"/>
      <c r="H50" s="82"/>
      <c r="I50" s="82"/>
      <c r="J50" s="50">
        <f t="shared" ref="J50:J55" si="37">SUM(H50:I50)</f>
        <v>0</v>
      </c>
      <c r="K50" s="82"/>
      <c r="L50" s="82"/>
      <c r="M50" s="82"/>
      <c r="N50" s="82"/>
    </row>
    <row r="51" spans="1:14" ht="27" outlineLevel="1">
      <c r="A51" s="117"/>
      <c r="C51" s="117"/>
      <c r="D51" s="58" t="s">
        <v>159</v>
      </c>
      <c r="E51" s="58" t="s">
        <v>131</v>
      </c>
      <c r="F51" s="122"/>
      <c r="G51" s="122"/>
      <c r="H51" s="82"/>
      <c r="I51" s="82"/>
      <c r="J51" s="50">
        <f t="shared" si="37"/>
        <v>0</v>
      </c>
      <c r="K51" s="82"/>
      <c r="L51" s="82"/>
      <c r="M51" s="82"/>
      <c r="N51" s="82"/>
    </row>
    <row r="52" spans="1:14" s="35" customFormat="1" ht="54" outlineLevel="1">
      <c r="A52" s="117"/>
      <c r="B52" s="80"/>
      <c r="C52" s="117"/>
      <c r="D52" s="58" t="s">
        <v>160</v>
      </c>
      <c r="E52" s="58" t="s">
        <v>129</v>
      </c>
      <c r="F52" s="122"/>
      <c r="G52" s="122"/>
      <c r="H52" s="82"/>
      <c r="I52" s="82"/>
      <c r="J52" s="50">
        <f t="shared" si="37"/>
        <v>0</v>
      </c>
      <c r="K52" s="82"/>
      <c r="L52" s="82"/>
      <c r="M52" s="82"/>
      <c r="N52" s="82"/>
    </row>
    <row r="53" spans="1:14" s="35" customFormat="1" ht="27" outlineLevel="1">
      <c r="A53" s="117"/>
      <c r="B53" s="80"/>
      <c r="C53" s="117"/>
      <c r="D53" s="58" t="s">
        <v>161</v>
      </c>
      <c r="E53" s="58" t="s">
        <v>131</v>
      </c>
      <c r="F53" s="122"/>
      <c r="G53" s="122"/>
      <c r="H53" s="82"/>
      <c r="I53" s="82"/>
      <c r="J53" s="50">
        <f t="shared" si="37"/>
        <v>0</v>
      </c>
      <c r="K53" s="82"/>
      <c r="L53" s="82"/>
      <c r="M53" s="82"/>
      <c r="N53" s="82"/>
    </row>
    <row r="54" spans="1:14" ht="27" outlineLevel="1">
      <c r="A54" s="117"/>
      <c r="C54" s="117"/>
      <c r="D54" s="58" t="s">
        <v>139</v>
      </c>
      <c r="E54" s="58" t="s">
        <v>140</v>
      </c>
      <c r="F54" s="122"/>
      <c r="G54" s="122"/>
      <c r="H54" s="82"/>
      <c r="I54" s="82"/>
      <c r="J54" s="50">
        <f t="shared" si="37"/>
        <v>0</v>
      </c>
      <c r="K54" s="82"/>
      <c r="L54" s="82"/>
      <c r="M54" s="82"/>
      <c r="N54" s="82"/>
    </row>
    <row r="55" spans="1:14" ht="27" outlineLevel="1">
      <c r="A55" s="117"/>
      <c r="C55" s="117"/>
      <c r="D55" s="58" t="s">
        <v>141</v>
      </c>
      <c r="E55" s="58" t="s">
        <v>142</v>
      </c>
      <c r="F55" s="122"/>
      <c r="G55" s="122"/>
      <c r="H55" s="83"/>
      <c r="I55" s="83"/>
      <c r="J55" s="55">
        <f t="shared" si="37"/>
        <v>0</v>
      </c>
      <c r="K55" s="83"/>
      <c r="L55" s="83"/>
      <c r="M55" s="83"/>
      <c r="N55" s="83"/>
    </row>
    <row r="56" spans="1:14" outlineLevel="1">
      <c r="A56" s="117"/>
      <c r="C56" s="117"/>
      <c r="F56" s="122"/>
      <c r="G56" s="122"/>
      <c r="H56" s="125"/>
      <c r="I56" s="125"/>
      <c r="J56" s="125"/>
      <c r="K56" s="125"/>
      <c r="L56" s="125"/>
      <c r="M56" s="125"/>
      <c r="N56" s="125"/>
    </row>
    <row r="57" spans="1:14" ht="27" outlineLevel="1">
      <c r="A57" s="117"/>
      <c r="C57" s="117"/>
      <c r="D57" s="58" t="s">
        <v>164</v>
      </c>
      <c r="E57" s="58" t="s">
        <v>132</v>
      </c>
      <c r="F57" s="122"/>
      <c r="G57" s="122"/>
      <c r="H57" s="51" t="str">
        <f t="shared" ref="H57:N57" si="38">IF(SUM(H34,H42,H50,H36,H44,H52)=SUM(H35,H43,H51,H37,H45,H53),"Ok","Payments Due does not equal Payments Made")</f>
        <v>Ok</v>
      </c>
      <c r="I57" s="51" t="str">
        <f t="shared" si="38"/>
        <v>Ok</v>
      </c>
      <c r="J57" s="51" t="str">
        <f t="shared" si="38"/>
        <v>Ok</v>
      </c>
      <c r="K57" s="51" t="str">
        <f t="shared" si="38"/>
        <v>Ok</v>
      </c>
      <c r="L57" s="51" t="str">
        <f t="shared" si="38"/>
        <v>Ok</v>
      </c>
      <c r="M57" s="51" t="str">
        <f t="shared" si="38"/>
        <v>Ok</v>
      </c>
      <c r="N57" s="51" t="str">
        <f t="shared" si="38"/>
        <v>Ok</v>
      </c>
    </row>
    <row r="58" spans="1:14" s="35" customFormat="1" outlineLevel="1">
      <c r="A58" s="117"/>
      <c r="B58" s="80"/>
      <c r="C58" s="117"/>
      <c r="D58" s="58"/>
      <c r="E58" s="58"/>
      <c r="F58" s="122"/>
      <c r="G58" s="122"/>
      <c r="H58" s="120"/>
      <c r="I58" s="120"/>
      <c r="J58" s="120"/>
      <c r="K58" s="120"/>
      <c r="L58" s="120"/>
      <c r="M58" s="120"/>
      <c r="N58" s="120"/>
    </row>
    <row r="59" spans="1:14" s="35" customFormat="1" ht="27" outlineLevel="1">
      <c r="A59" s="117"/>
      <c r="B59" s="80"/>
      <c r="C59" s="117"/>
      <c r="D59" s="58" t="s">
        <v>165</v>
      </c>
      <c r="E59" s="58" t="s">
        <v>166</v>
      </c>
      <c r="F59" s="122"/>
      <c r="G59" s="122"/>
      <c r="H59" s="55">
        <f>'ED2 Prescribed Periods &amp; Sums'!$E$3*H35</f>
        <v>0</v>
      </c>
      <c r="I59" s="55">
        <f>'ED2 Prescribed Periods &amp; Sums'!$G$3*I35</f>
        <v>0</v>
      </c>
      <c r="J59" s="55">
        <f>SUM(H59:I59)</f>
        <v>0</v>
      </c>
      <c r="K59" s="55">
        <f>'ED2 Prescribed Periods &amp; Sums'!$I$3*K35</f>
        <v>0</v>
      </c>
      <c r="L59" s="55">
        <f>'ED2 Prescribed Periods &amp; Sums'!$K$3*L35</f>
        <v>0</v>
      </c>
      <c r="M59" s="55">
        <f>'ED2 Prescribed Periods &amp; Sums'!$M$3*M35</f>
        <v>0</v>
      </c>
      <c r="N59" s="55">
        <f>'ED2 Prescribed Periods &amp; Sums'!$O$3*N35</f>
        <v>0</v>
      </c>
    </row>
    <row r="60" spans="1:14" s="35" customFormat="1" ht="40.5" outlineLevel="1">
      <c r="A60" s="117"/>
      <c r="B60" s="80"/>
      <c r="C60" s="117"/>
      <c r="D60" s="58" t="s">
        <v>167</v>
      </c>
      <c r="E60" s="58" t="s">
        <v>168</v>
      </c>
      <c r="F60" s="122"/>
      <c r="G60" s="122"/>
      <c r="H60" s="55">
        <f>'ED2 Prescribed Periods &amp; Sums'!$E$4*Main!H37</f>
        <v>0</v>
      </c>
      <c r="I60" s="55">
        <f>'ED2 Prescribed Periods &amp; Sums'!$G$4*Main!I37</f>
        <v>0</v>
      </c>
      <c r="J60" s="55">
        <f t="shared" ref="J60:J64" si="39">SUM(H60:I60)</f>
        <v>0</v>
      </c>
      <c r="K60" s="55">
        <f>'ED2 Prescribed Periods &amp; Sums'!$I$4*Main!K37</f>
        <v>0</v>
      </c>
      <c r="L60" s="55">
        <f>'ED2 Prescribed Periods &amp; Sums'!$K$4*Main!L37</f>
        <v>0</v>
      </c>
      <c r="M60" s="55">
        <f>'ED2 Prescribed Periods &amp; Sums'!$M$4*Main!M37</f>
        <v>0</v>
      </c>
      <c r="N60" s="55">
        <f>'ED2 Prescribed Periods &amp; Sums'!$O$4*Main!N37</f>
        <v>0</v>
      </c>
    </row>
    <row r="61" spans="1:14" s="35" customFormat="1" ht="27" outlineLevel="1">
      <c r="A61" s="117"/>
      <c r="B61" s="80"/>
      <c r="C61" s="117"/>
      <c r="D61" s="58" t="s">
        <v>169</v>
      </c>
      <c r="E61" s="58" t="s">
        <v>170</v>
      </c>
      <c r="F61" s="122"/>
      <c r="G61" s="122"/>
      <c r="H61" s="55">
        <f>'ED2 Prescribed Periods &amp; Sums'!$F$3*H43</f>
        <v>0</v>
      </c>
      <c r="I61" s="55">
        <f>'ED2 Prescribed Periods &amp; Sums'!$H$3*I43</f>
        <v>0</v>
      </c>
      <c r="J61" s="55">
        <f t="shared" si="39"/>
        <v>0</v>
      </c>
      <c r="K61" s="55">
        <f>'ED2 Prescribed Periods &amp; Sums'!$J$3*K43</f>
        <v>0</v>
      </c>
      <c r="L61" s="55">
        <f>'ED2 Prescribed Periods &amp; Sums'!$L$3*L43</f>
        <v>0</v>
      </c>
      <c r="M61" s="55">
        <f>'ED2 Prescribed Periods &amp; Sums'!$N$3*M43</f>
        <v>0</v>
      </c>
      <c r="N61" s="55">
        <f>'ED2 Prescribed Periods &amp; Sums'!$P$3*N43</f>
        <v>0</v>
      </c>
    </row>
    <row r="62" spans="1:14" ht="40.5" outlineLevel="1">
      <c r="A62" s="117"/>
      <c r="C62" s="117"/>
      <c r="D62" s="58" t="s">
        <v>171</v>
      </c>
      <c r="E62" s="58" t="s">
        <v>172</v>
      </c>
      <c r="F62" s="122"/>
      <c r="G62" s="122"/>
      <c r="H62" s="55">
        <f>'ED2 Prescribed Periods &amp; Sums'!$F$4*Main!H45</f>
        <v>0</v>
      </c>
      <c r="I62" s="55">
        <f>'ED2 Prescribed Periods &amp; Sums'!$H$4*Main!I45</f>
        <v>0</v>
      </c>
      <c r="J62" s="55">
        <f t="shared" si="39"/>
        <v>0</v>
      </c>
      <c r="K62" s="55">
        <f>'ED2 Prescribed Periods &amp; Sums'!$J$4*Main!K45</f>
        <v>0</v>
      </c>
      <c r="L62" s="55">
        <f>'ED2 Prescribed Periods &amp; Sums'!$L$4*Main!L45</f>
        <v>0</v>
      </c>
      <c r="M62" s="55">
        <f>'ED2 Prescribed Periods &amp; Sums'!$N$4*Main!M45</f>
        <v>0</v>
      </c>
      <c r="N62" s="55">
        <f>'ED2 Prescribed Periods &amp; Sums'!$P$4*Main!N45</f>
        <v>0</v>
      </c>
    </row>
    <row r="63" spans="1:14" ht="27" outlineLevel="1">
      <c r="A63" s="117"/>
      <c r="C63" s="117"/>
      <c r="D63" s="58" t="s">
        <v>173</v>
      </c>
      <c r="E63" s="58" t="s">
        <v>174</v>
      </c>
      <c r="F63" s="122"/>
      <c r="G63" s="122"/>
      <c r="H63" s="55">
        <f>'ED2 Prescribed Periods &amp; Sums'!$E$3*H51</f>
        <v>0</v>
      </c>
      <c r="I63" s="55">
        <f>'ED2 Prescribed Periods &amp; Sums'!$G$3*I51</f>
        <v>0</v>
      </c>
      <c r="J63" s="55">
        <f t="shared" si="39"/>
        <v>0</v>
      </c>
      <c r="K63" s="55">
        <f>'ED2 Prescribed Periods &amp; Sums'!$I$3*K51</f>
        <v>0</v>
      </c>
      <c r="L63" s="55">
        <f>'ED2 Prescribed Periods &amp; Sums'!$K$3*L51</f>
        <v>0</v>
      </c>
      <c r="M63" s="55">
        <f>'ED2 Prescribed Periods &amp; Sums'!$M$3*M51</f>
        <v>0</v>
      </c>
      <c r="N63" s="55">
        <f>'ED2 Prescribed Periods &amp; Sums'!$O$3*N51</f>
        <v>0</v>
      </c>
    </row>
    <row r="64" spans="1:14" ht="40.5" outlineLevel="1">
      <c r="A64" s="117"/>
      <c r="C64" s="117"/>
      <c r="D64" s="58" t="s">
        <v>175</v>
      </c>
      <c r="E64" s="58" t="s">
        <v>176</v>
      </c>
      <c r="F64" s="122"/>
      <c r="G64" s="122"/>
      <c r="H64" s="55">
        <f>'ED2 Prescribed Periods &amp; Sums'!$E$4*Main!H53</f>
        <v>0</v>
      </c>
      <c r="I64" s="55">
        <f>'ED2 Prescribed Periods &amp; Sums'!$G$4*Main!I53</f>
        <v>0</v>
      </c>
      <c r="J64" s="55">
        <f t="shared" si="39"/>
        <v>0</v>
      </c>
      <c r="K64" s="55">
        <f>'ED2 Prescribed Periods &amp; Sums'!$I$4*Main!K53</f>
        <v>0</v>
      </c>
      <c r="L64" s="55">
        <f>'ED2 Prescribed Periods &amp; Sums'!$K$4*Main!L53</f>
        <v>0</v>
      </c>
      <c r="M64" s="55">
        <f>'ED2 Prescribed Periods &amp; Sums'!$M$4*Main!M53</f>
        <v>0</v>
      </c>
      <c r="N64" s="55">
        <f>'ED2 Prescribed Periods &amp; Sums'!$O$4*Main!N53</f>
        <v>0</v>
      </c>
    </row>
    <row r="65" spans="1:14" outlineLevel="1">
      <c r="A65" s="117"/>
      <c r="C65" s="117"/>
      <c r="F65" s="122"/>
      <c r="G65" s="122"/>
      <c r="H65" s="120"/>
      <c r="I65" s="120"/>
      <c r="J65" s="120"/>
      <c r="K65" s="120"/>
      <c r="L65" s="120"/>
      <c r="M65" s="120"/>
      <c r="N65" s="120"/>
    </row>
    <row r="66" spans="1:14" ht="40.5" outlineLevel="1">
      <c r="A66" s="117"/>
      <c r="C66" s="117"/>
      <c r="D66" s="58" t="s">
        <v>177</v>
      </c>
      <c r="E66" s="58" t="s">
        <v>178</v>
      </c>
      <c r="F66" s="122"/>
      <c r="G66" s="122"/>
      <c r="H66" s="55">
        <f>'ED2 Prescribed Periods &amp; Sums'!$E$3*'EGS2 exemptions'!G8</f>
        <v>0</v>
      </c>
      <c r="I66" s="55">
        <f>'ED2 Prescribed Periods &amp; Sums'!$G$3*'EGS2 exemptions'!H8</f>
        <v>0</v>
      </c>
      <c r="J66" s="55">
        <f>SUM(H66:I66)</f>
        <v>0</v>
      </c>
      <c r="K66" s="55">
        <f>'ED2 Prescribed Periods &amp; Sums'!$I$3*'EGS2 exemptions'!J8</f>
        <v>0</v>
      </c>
      <c r="L66" s="55">
        <f>'ED2 Prescribed Periods &amp; Sums'!$K$3*'EGS2 exemptions'!K8</f>
        <v>0</v>
      </c>
      <c r="M66" s="55">
        <f>'ED2 Prescribed Periods &amp; Sums'!$M$3*'EGS2 exemptions'!L8</f>
        <v>0</v>
      </c>
      <c r="N66" s="55">
        <f>'ED2 Prescribed Periods &amp; Sums'!$O$3*'EGS2 exemptions'!M8</f>
        <v>0</v>
      </c>
    </row>
    <row r="67" spans="1:14" ht="40.5" outlineLevel="1">
      <c r="A67" s="117"/>
      <c r="C67" s="117"/>
      <c r="D67" s="58" t="s">
        <v>179</v>
      </c>
      <c r="E67" s="58" t="s">
        <v>178</v>
      </c>
      <c r="F67" s="122"/>
      <c r="G67" s="122"/>
      <c r="H67" s="55">
        <f>'ED2 Prescribed Periods &amp; Sums'!$E$4*'EGS2 exemptions'!G28</f>
        <v>0</v>
      </c>
      <c r="I67" s="55">
        <f>'ED2 Prescribed Periods &amp; Sums'!$G$4*'EGS2 exemptions'!H28</f>
        <v>0</v>
      </c>
      <c r="J67" s="55">
        <f>SUM(H67:I67)</f>
        <v>0</v>
      </c>
      <c r="K67" s="55">
        <f>'ED2 Prescribed Periods &amp; Sums'!$I$4*'EGS2 exemptions'!J28</f>
        <v>0</v>
      </c>
      <c r="L67" s="55">
        <f>'ED2 Prescribed Periods &amp; Sums'!$K$4*'EGS2 exemptions'!K28</f>
        <v>0</v>
      </c>
      <c r="M67" s="55">
        <f>'ED2 Prescribed Periods &amp; Sums'!$M$4*'EGS2 exemptions'!L28</f>
        <v>0</v>
      </c>
      <c r="N67" s="55">
        <f>'ED2 Prescribed Periods &amp; Sums'!$O$4*'EGS2 exemptions'!M28</f>
        <v>0</v>
      </c>
    </row>
    <row r="68" spans="1:14">
      <c r="A68" s="117"/>
      <c r="C68" s="117"/>
      <c r="F68" s="122"/>
      <c r="G68" s="122"/>
      <c r="H68" s="120"/>
      <c r="I68" s="120"/>
      <c r="J68" s="120"/>
      <c r="K68" s="120"/>
      <c r="L68" s="120"/>
      <c r="M68" s="120"/>
      <c r="N68" s="120"/>
    </row>
    <row r="69" spans="1:14">
      <c r="A69" s="117"/>
      <c r="C69" s="117"/>
      <c r="F69" s="122"/>
      <c r="G69" s="122"/>
      <c r="H69" s="120"/>
      <c r="I69" s="120"/>
      <c r="J69" s="120"/>
      <c r="K69" s="120"/>
      <c r="L69" s="120"/>
      <c r="M69" s="120"/>
      <c r="N69" s="120"/>
    </row>
    <row r="70" spans="1:14" s="35" customFormat="1">
      <c r="A70" s="117"/>
      <c r="B70" s="61" t="s">
        <v>180</v>
      </c>
      <c r="C70" s="61"/>
      <c r="D70" s="76"/>
      <c r="E70" s="77"/>
      <c r="F70" s="122"/>
      <c r="G70" s="122"/>
      <c r="H70" s="62"/>
      <c r="I70" s="62"/>
      <c r="J70" s="62"/>
      <c r="K70" s="62"/>
      <c r="L70" s="62"/>
      <c r="M70" s="62"/>
      <c r="N70" s="62"/>
    </row>
    <row r="71" spans="1:14" ht="54" outlineLevel="1">
      <c r="A71" s="117"/>
      <c r="C71" s="117"/>
      <c r="D71" s="160" t="s">
        <v>181</v>
      </c>
      <c r="E71" s="58" t="s">
        <v>182</v>
      </c>
      <c r="F71" s="122"/>
      <c r="G71" s="122"/>
      <c r="H71" s="83"/>
      <c r="I71" s="83"/>
      <c r="J71" s="50">
        <f t="shared" ref="J71:J74" si="40">SUM(H71:I71)</f>
        <v>0</v>
      </c>
      <c r="K71" s="83"/>
      <c r="L71" s="83"/>
      <c r="M71" s="83"/>
      <c r="N71" s="83"/>
    </row>
    <row r="72" spans="1:14" ht="27" outlineLevel="1">
      <c r="A72" s="117"/>
      <c r="C72" s="117"/>
      <c r="D72" s="58" t="s">
        <v>146</v>
      </c>
      <c r="E72" s="58" t="s">
        <v>146</v>
      </c>
      <c r="F72" s="122"/>
      <c r="G72" s="122"/>
      <c r="H72" s="50">
        <f t="shared" ref="H72:I72" si="41">H272</f>
        <v>0</v>
      </c>
      <c r="I72" s="50">
        <f t="shared" si="41"/>
        <v>0</v>
      </c>
      <c r="J72" s="50">
        <f t="shared" si="40"/>
        <v>0</v>
      </c>
      <c r="K72" s="50">
        <f t="shared" ref="K72:M72" si="42">K272</f>
        <v>0</v>
      </c>
      <c r="L72" s="50">
        <f t="shared" si="42"/>
        <v>0</v>
      </c>
      <c r="M72" s="50">
        <f t="shared" si="42"/>
        <v>0</v>
      </c>
      <c r="N72" s="50">
        <f t="shared" ref="N72" si="43">N272</f>
        <v>0</v>
      </c>
    </row>
    <row r="73" spans="1:14" ht="40.5" outlineLevel="1">
      <c r="A73" s="117"/>
      <c r="C73" s="117"/>
      <c r="D73" s="58" t="s">
        <v>183</v>
      </c>
      <c r="E73" s="58" t="s">
        <v>184</v>
      </c>
      <c r="F73" s="122"/>
      <c r="G73" s="122"/>
      <c r="H73" s="50">
        <f t="shared" ref="H73:I73" si="44">H71-H72</f>
        <v>0</v>
      </c>
      <c r="I73" s="50">
        <f t="shared" si="44"/>
        <v>0</v>
      </c>
      <c r="J73" s="50">
        <f t="shared" si="40"/>
        <v>0</v>
      </c>
      <c r="K73" s="50">
        <f t="shared" ref="K73:M73" si="45">K71-K72</f>
        <v>0</v>
      </c>
      <c r="L73" s="50">
        <f t="shared" si="45"/>
        <v>0</v>
      </c>
      <c r="M73" s="50">
        <f t="shared" si="45"/>
        <v>0</v>
      </c>
      <c r="N73" s="50">
        <f t="shared" ref="N73" si="46">N71-N72</f>
        <v>0</v>
      </c>
    </row>
    <row r="74" spans="1:14" s="35" customFormat="1" ht="40.5" outlineLevel="1">
      <c r="A74" s="117"/>
      <c r="B74" s="80"/>
      <c r="C74" s="117"/>
      <c r="D74" s="58" t="s">
        <v>185</v>
      </c>
      <c r="E74" s="58" t="s">
        <v>186</v>
      </c>
      <c r="F74" s="122"/>
      <c r="G74" s="122"/>
      <c r="H74" s="82"/>
      <c r="I74" s="82"/>
      <c r="J74" s="50">
        <f t="shared" si="40"/>
        <v>0</v>
      </c>
      <c r="K74" s="82"/>
      <c r="L74" s="82"/>
      <c r="M74" s="82"/>
      <c r="N74" s="82"/>
    </row>
    <row r="75" spans="1:14" s="35" customFormat="1" outlineLevel="1">
      <c r="A75" s="117"/>
      <c r="B75" s="80"/>
      <c r="C75" s="117"/>
      <c r="D75" s="58" t="s">
        <v>150</v>
      </c>
      <c r="E75" s="58"/>
      <c r="F75" s="122"/>
      <c r="G75" s="122"/>
      <c r="H75" s="56">
        <f>'EGS11A exemptions'!G19</f>
        <v>0</v>
      </c>
      <c r="I75" s="56">
        <f>'EGS11A exemptions'!H19</f>
        <v>0</v>
      </c>
      <c r="J75" s="56">
        <f>'EGS11A exemptions'!I19</f>
        <v>0</v>
      </c>
      <c r="K75" s="56">
        <f>'EGS11A exemptions'!J19</f>
        <v>0</v>
      </c>
      <c r="L75" s="56">
        <f>'EGS11A exemptions'!K19</f>
        <v>0</v>
      </c>
      <c r="M75" s="56">
        <f>'EGS11A exemptions'!L19</f>
        <v>0</v>
      </c>
      <c r="N75" s="56">
        <f>'EGS11A exemptions'!M19</f>
        <v>0</v>
      </c>
    </row>
    <row r="76" spans="1:14" ht="54" outlineLevel="1">
      <c r="A76" s="117"/>
      <c r="C76" s="117"/>
      <c r="D76" s="58" t="s">
        <v>187</v>
      </c>
      <c r="E76" s="58" t="s">
        <v>188</v>
      </c>
      <c r="F76" s="122"/>
      <c r="G76" s="122"/>
      <c r="H76" s="52" t="str">
        <f t="shared" ref="H76:I76" si="47">IF(H71=0,"No premises affected by Cat 1 event",1-(H74-H75)/H73)</f>
        <v>No premises affected by Cat 1 event</v>
      </c>
      <c r="I76" s="52" t="str">
        <f t="shared" si="47"/>
        <v>No premises affected by Cat 1 event</v>
      </c>
      <c r="J76" s="52" t="str">
        <f>IF(J71=0,"No premises affected by Cat 1 event",1-(J74-J75)/J73)</f>
        <v>No premises affected by Cat 1 event</v>
      </c>
      <c r="K76" s="52" t="str">
        <f t="shared" ref="K76:M76" si="48">IF(K71=0,"No premises affected by Cat 1 event",1-(K74-K75)/K73)</f>
        <v>No premises affected by Cat 1 event</v>
      </c>
      <c r="L76" s="52" t="str">
        <f t="shared" si="48"/>
        <v>No premises affected by Cat 1 event</v>
      </c>
      <c r="M76" s="52" t="str">
        <f t="shared" si="48"/>
        <v>No premises affected by Cat 1 event</v>
      </c>
      <c r="N76" s="52" t="str">
        <f t="shared" ref="N76" si="49">IF(N71=0,"No premises affected by Cat 1 event",1-(N74-N75)/N73)</f>
        <v>No premises affected by Cat 1 event</v>
      </c>
    </row>
    <row r="77" spans="1:14" ht="54" outlineLevel="1">
      <c r="A77" s="117"/>
      <c r="C77" s="117"/>
      <c r="D77" s="58" t="s">
        <v>189</v>
      </c>
      <c r="E77" s="58" t="s">
        <v>190</v>
      </c>
      <c r="F77" s="122"/>
      <c r="G77" s="122"/>
      <c r="H77" s="148"/>
      <c r="I77" s="82"/>
      <c r="J77" s="50">
        <f>SUM(I77)</f>
        <v>0</v>
      </c>
      <c r="K77" s="82"/>
      <c r="L77" s="82"/>
      <c r="M77" s="82"/>
      <c r="N77" s="82"/>
    </row>
    <row r="78" spans="1:14" s="35" customFormat="1" ht="54" outlineLevel="1">
      <c r="A78" s="117"/>
      <c r="B78" s="80"/>
      <c r="C78" s="117"/>
      <c r="D78" s="58" t="s">
        <v>191</v>
      </c>
      <c r="E78" s="58" t="s">
        <v>154</v>
      </c>
      <c r="F78" s="122"/>
      <c r="G78" s="122"/>
      <c r="H78" s="82"/>
      <c r="I78" s="148"/>
      <c r="J78" s="50">
        <f>SUM(H78)</f>
        <v>0</v>
      </c>
      <c r="K78" s="148"/>
      <c r="L78" s="148"/>
      <c r="M78" s="148"/>
      <c r="N78" s="148"/>
    </row>
    <row r="79" spans="1:14" s="35" customFormat="1" outlineLevel="1">
      <c r="A79" s="117"/>
      <c r="B79" s="80"/>
      <c r="C79" s="117"/>
      <c r="D79" s="58" t="s">
        <v>150</v>
      </c>
      <c r="E79" s="58"/>
      <c r="F79" s="122"/>
      <c r="G79" s="122"/>
      <c r="H79" s="56">
        <f>'EGS11A exemptions'!G57</f>
        <v>0</v>
      </c>
      <c r="I79" s="56">
        <f>'EGS11A exemptions'!H38</f>
        <v>0</v>
      </c>
      <c r="J79" s="56">
        <f>SUM(H79:I79)</f>
        <v>0</v>
      </c>
      <c r="K79" s="56">
        <f>'EGS11A exemptions'!J38</f>
        <v>0</v>
      </c>
      <c r="L79" s="56">
        <f>'EGS11A exemptions'!K38</f>
        <v>0</v>
      </c>
      <c r="M79" s="56">
        <f>'EGS11A exemptions'!L38</f>
        <v>0</v>
      </c>
      <c r="N79" s="56">
        <f>'EGS11A exemptions'!M38</f>
        <v>0</v>
      </c>
    </row>
    <row r="80" spans="1:14" s="35" customFormat="1" outlineLevel="1">
      <c r="A80" s="117"/>
      <c r="B80" s="80"/>
      <c r="C80" s="117"/>
      <c r="D80" s="58" t="s">
        <v>192</v>
      </c>
      <c r="E80" s="58" t="s">
        <v>193</v>
      </c>
      <c r="F80" s="122"/>
      <c r="G80" s="122"/>
      <c r="H80" s="55">
        <f>SUM(H117,H120,H123,H127)+SUM(H119,H122,H125,H128)</f>
        <v>0</v>
      </c>
      <c r="I80" s="55">
        <f>SUM(I117,I120,I123,I127)+SUM(I118,I121,I124,I128)</f>
        <v>0</v>
      </c>
      <c r="J80" s="55">
        <f>SUM(H80:I80)</f>
        <v>0</v>
      </c>
      <c r="K80" s="55">
        <f>SUM(K117,K120,K123,K127)+SUM(K118,K121,K124,K128)</f>
        <v>0</v>
      </c>
      <c r="L80" s="55">
        <f t="shared" ref="L80:N80" si="50">SUM(L117,L120,L123,L127)+SUM(L118,L121,L124,L128)</f>
        <v>0</v>
      </c>
      <c r="M80" s="55">
        <f t="shared" si="50"/>
        <v>0</v>
      </c>
      <c r="N80" s="55">
        <f t="shared" si="50"/>
        <v>0</v>
      </c>
    </row>
    <row r="81" spans="1:15" s="35" customFormat="1" outlineLevel="1">
      <c r="A81" s="117"/>
      <c r="B81" s="80"/>
      <c r="C81" s="117"/>
      <c r="D81" s="58"/>
      <c r="E81" s="58"/>
      <c r="F81" s="122"/>
      <c r="G81" s="122"/>
      <c r="H81" s="121"/>
      <c r="I81" s="121"/>
      <c r="J81" s="121"/>
      <c r="K81" s="121"/>
      <c r="L81" s="121"/>
      <c r="M81" s="121"/>
      <c r="N81" s="121"/>
      <c r="O81" s="123"/>
    </row>
    <row r="82" spans="1:15" s="35" customFormat="1" outlineLevel="1">
      <c r="A82" s="117"/>
      <c r="B82" s="80"/>
      <c r="C82" s="67" t="s">
        <v>157</v>
      </c>
      <c r="D82" s="77"/>
      <c r="E82" s="77"/>
      <c r="F82" s="122"/>
      <c r="G82" s="122"/>
      <c r="H82" s="120"/>
      <c r="I82" s="120"/>
      <c r="J82" s="120"/>
      <c r="K82" s="120"/>
      <c r="L82" s="120"/>
      <c r="M82" s="120"/>
      <c r="N82" s="120"/>
      <c r="O82" s="123"/>
    </row>
    <row r="83" spans="1:15" s="35" customFormat="1" ht="27" outlineLevel="1">
      <c r="A83" s="117"/>
      <c r="B83" s="80"/>
      <c r="C83" s="117"/>
      <c r="D83" s="58" t="s">
        <v>194</v>
      </c>
      <c r="E83" s="58" t="s">
        <v>129</v>
      </c>
      <c r="F83" s="122"/>
      <c r="G83" s="122"/>
      <c r="H83" s="82"/>
      <c r="I83" s="82"/>
      <c r="J83" s="50">
        <f t="shared" ref="J83:J91" si="51">SUM(H83:I83)</f>
        <v>0</v>
      </c>
      <c r="K83" s="82"/>
      <c r="L83" s="82"/>
      <c r="M83" s="82"/>
      <c r="N83" s="82"/>
      <c r="O83" s="123"/>
    </row>
    <row r="84" spans="1:15" s="35" customFormat="1" ht="27" outlineLevel="1">
      <c r="A84" s="117"/>
      <c r="B84" s="80"/>
      <c r="C84" s="117"/>
      <c r="D84" s="58" t="s">
        <v>195</v>
      </c>
      <c r="E84" s="58" t="s">
        <v>131</v>
      </c>
      <c r="F84" s="122"/>
      <c r="G84" s="122"/>
      <c r="H84" s="82"/>
      <c r="I84" s="82"/>
      <c r="J84" s="50">
        <f t="shared" si="51"/>
        <v>0</v>
      </c>
      <c r="K84" s="82"/>
      <c r="L84" s="82"/>
      <c r="M84" s="82"/>
      <c r="N84" s="82"/>
      <c r="O84" s="123"/>
    </row>
    <row r="85" spans="1:15" s="35" customFormat="1" ht="27" outlineLevel="1">
      <c r="A85" s="117"/>
      <c r="B85" s="80"/>
      <c r="C85" s="117"/>
      <c r="D85" s="58" t="s">
        <v>196</v>
      </c>
      <c r="E85" s="58" t="s">
        <v>129</v>
      </c>
      <c r="F85" s="122"/>
      <c r="G85" s="122"/>
      <c r="H85" s="148"/>
      <c r="I85" s="82"/>
      <c r="J85" s="50">
        <f>SUM(I85)</f>
        <v>0</v>
      </c>
      <c r="K85" s="82"/>
      <c r="L85" s="82"/>
      <c r="M85" s="82"/>
      <c r="N85" s="82"/>
      <c r="O85" s="123"/>
    </row>
    <row r="86" spans="1:15" s="35" customFormat="1" ht="27" outlineLevel="1">
      <c r="A86" s="117"/>
      <c r="B86" s="80"/>
      <c r="C86" s="117"/>
      <c r="D86" s="58" t="s">
        <v>197</v>
      </c>
      <c r="E86" s="58" t="s">
        <v>129</v>
      </c>
      <c r="F86" s="122"/>
      <c r="G86" s="122"/>
      <c r="H86" s="82"/>
      <c r="I86" s="148"/>
      <c r="J86" s="50">
        <f>SUM(H86)</f>
        <v>0</v>
      </c>
      <c r="K86" s="148"/>
      <c r="L86" s="148"/>
      <c r="M86" s="148"/>
      <c r="N86" s="148"/>
      <c r="O86" s="123"/>
    </row>
    <row r="87" spans="1:15" s="35" customFormat="1" ht="27" outlineLevel="1">
      <c r="A87" s="117"/>
      <c r="B87" s="80"/>
      <c r="C87" s="117"/>
      <c r="D87" s="58" t="s">
        <v>161</v>
      </c>
      <c r="E87" s="58" t="s">
        <v>131</v>
      </c>
      <c r="F87" s="122"/>
      <c r="G87" s="122"/>
      <c r="H87" s="82"/>
      <c r="I87" s="82"/>
      <c r="J87" s="50">
        <f t="shared" si="51"/>
        <v>0</v>
      </c>
      <c r="K87" s="82"/>
      <c r="L87" s="82"/>
      <c r="M87" s="82"/>
      <c r="N87" s="82"/>
      <c r="O87" s="123"/>
    </row>
    <row r="88" spans="1:15" s="35" customFormat="1" ht="27" outlineLevel="1">
      <c r="A88" s="117"/>
      <c r="B88" s="80"/>
      <c r="C88" s="117"/>
      <c r="D88" s="58" t="s">
        <v>198</v>
      </c>
      <c r="E88" s="58" t="s">
        <v>140</v>
      </c>
      <c r="F88" s="122"/>
      <c r="G88" s="122"/>
      <c r="H88" s="82"/>
      <c r="I88" s="82"/>
      <c r="J88" s="50">
        <f t="shared" si="51"/>
        <v>0</v>
      </c>
      <c r="K88" s="82"/>
      <c r="L88" s="82"/>
      <c r="M88" s="82"/>
      <c r="N88" s="82"/>
      <c r="O88" s="123"/>
    </row>
    <row r="89" spans="1:15" s="35" customFormat="1" ht="27" outlineLevel="1">
      <c r="A89" s="117"/>
      <c r="B89" s="80"/>
      <c r="C89" s="117"/>
      <c r="D89" s="58" t="s">
        <v>199</v>
      </c>
      <c r="E89" s="58" t="s">
        <v>142</v>
      </c>
      <c r="F89" s="122"/>
      <c r="G89" s="122"/>
      <c r="H89" s="83"/>
      <c r="I89" s="83"/>
      <c r="J89" s="55">
        <f t="shared" si="51"/>
        <v>0</v>
      </c>
      <c r="K89" s="83"/>
      <c r="L89" s="83"/>
      <c r="M89" s="83"/>
      <c r="N89" s="83"/>
      <c r="O89" s="123"/>
    </row>
    <row r="90" spans="1:15" s="35" customFormat="1" ht="27" outlineLevel="1">
      <c r="A90" s="117"/>
      <c r="B90" s="80"/>
      <c r="C90" s="117"/>
      <c r="D90" s="58" t="s">
        <v>200</v>
      </c>
      <c r="E90" s="58" t="s">
        <v>201</v>
      </c>
      <c r="F90" s="122"/>
      <c r="G90" s="122"/>
      <c r="H90" s="82"/>
      <c r="I90" s="82"/>
      <c r="J90" s="50">
        <f t="shared" si="51"/>
        <v>0</v>
      </c>
      <c r="K90" s="82"/>
      <c r="L90" s="82"/>
      <c r="M90" s="82"/>
      <c r="N90" s="82"/>
      <c r="O90" s="123"/>
    </row>
    <row r="91" spans="1:15" s="35" customFormat="1" ht="27" outlineLevel="1">
      <c r="A91" s="117"/>
      <c r="B91" s="80"/>
      <c r="C91" s="117"/>
      <c r="D91" s="58" t="s">
        <v>202</v>
      </c>
      <c r="E91" s="58" t="s">
        <v>203</v>
      </c>
      <c r="F91" s="122"/>
      <c r="G91" s="122"/>
      <c r="H91" s="83"/>
      <c r="I91" s="83"/>
      <c r="J91" s="55">
        <f t="shared" si="51"/>
        <v>0</v>
      </c>
      <c r="K91" s="83"/>
      <c r="L91" s="83"/>
      <c r="M91" s="83"/>
      <c r="N91" s="83"/>
      <c r="O91" s="123"/>
    </row>
    <row r="92" spans="1:15" s="35" customFormat="1" outlineLevel="1">
      <c r="A92" s="117"/>
      <c r="B92" s="80"/>
      <c r="C92" s="117"/>
      <c r="D92" s="58"/>
      <c r="E92" s="58"/>
      <c r="F92" s="122"/>
      <c r="G92" s="122"/>
      <c r="H92" s="122"/>
      <c r="I92" s="122"/>
      <c r="J92" s="122"/>
      <c r="K92" s="122"/>
      <c r="L92" s="122"/>
      <c r="M92" s="122"/>
      <c r="N92" s="122"/>
      <c r="O92" s="122"/>
    </row>
    <row r="93" spans="1:15" s="35" customFormat="1" outlineLevel="1">
      <c r="A93" s="117"/>
      <c r="B93" s="80"/>
      <c r="C93" s="67" t="s">
        <v>162</v>
      </c>
      <c r="D93" s="77"/>
      <c r="E93" s="77"/>
      <c r="F93" s="122"/>
      <c r="G93" s="122"/>
      <c r="H93" s="124"/>
      <c r="I93" s="124"/>
      <c r="J93" s="124"/>
      <c r="K93" s="124"/>
      <c r="L93" s="124"/>
      <c r="M93" s="124"/>
      <c r="N93" s="124"/>
      <c r="O93" s="123"/>
    </row>
    <row r="94" spans="1:15" ht="27" outlineLevel="1">
      <c r="A94" s="117"/>
      <c r="C94" s="117"/>
      <c r="D94" s="58" t="s">
        <v>194</v>
      </c>
      <c r="E94" s="58" t="s">
        <v>129</v>
      </c>
      <c r="F94" s="122"/>
      <c r="G94" s="122"/>
      <c r="H94" s="82"/>
      <c r="I94" s="82"/>
      <c r="J94" s="50">
        <f t="shared" ref="J94:J102" si="52">SUM(H94:I94)</f>
        <v>0</v>
      </c>
      <c r="K94" s="82"/>
      <c r="L94" s="82"/>
      <c r="M94" s="82"/>
      <c r="N94" s="82"/>
      <c r="O94" s="117"/>
    </row>
    <row r="95" spans="1:15" ht="27" outlineLevel="1">
      <c r="A95" s="117"/>
      <c r="C95" s="117"/>
      <c r="D95" s="58" t="s">
        <v>195</v>
      </c>
      <c r="E95" s="58" t="s">
        <v>131</v>
      </c>
      <c r="F95" s="122"/>
      <c r="G95" s="122"/>
      <c r="H95" s="82"/>
      <c r="I95" s="82"/>
      <c r="J95" s="50">
        <f t="shared" si="52"/>
        <v>0</v>
      </c>
      <c r="K95" s="82"/>
      <c r="L95" s="82"/>
      <c r="M95" s="82"/>
      <c r="N95" s="82"/>
      <c r="O95" s="117"/>
    </row>
    <row r="96" spans="1:15" ht="27" outlineLevel="1">
      <c r="A96" s="117"/>
      <c r="C96" s="117"/>
      <c r="D96" s="58" t="s">
        <v>196</v>
      </c>
      <c r="E96" s="58" t="s">
        <v>129</v>
      </c>
      <c r="F96" s="122"/>
      <c r="G96" s="122"/>
      <c r="H96" s="148"/>
      <c r="I96" s="82"/>
      <c r="J96" s="50">
        <f>SUM(I96)</f>
        <v>0</v>
      </c>
      <c r="K96" s="82"/>
      <c r="L96" s="82"/>
      <c r="M96" s="82"/>
      <c r="N96" s="82"/>
      <c r="O96" s="117"/>
    </row>
    <row r="97" spans="1:15" s="35" customFormat="1" ht="27" outlineLevel="1">
      <c r="A97" s="117"/>
      <c r="B97" s="80"/>
      <c r="C97" s="117"/>
      <c r="D97" s="58" t="s">
        <v>197</v>
      </c>
      <c r="E97" s="58" t="s">
        <v>129</v>
      </c>
      <c r="F97" s="122"/>
      <c r="G97" s="122"/>
      <c r="H97" s="82"/>
      <c r="I97" s="148"/>
      <c r="J97" s="50">
        <f>SUM(H97)</f>
        <v>0</v>
      </c>
      <c r="K97" s="148"/>
      <c r="L97" s="148"/>
      <c r="M97" s="148"/>
      <c r="N97" s="148"/>
      <c r="O97" s="123"/>
    </row>
    <row r="98" spans="1:15" s="35" customFormat="1" ht="27" outlineLevel="1">
      <c r="A98" s="117"/>
      <c r="B98" s="80"/>
      <c r="C98" s="117"/>
      <c r="D98" s="58" t="s">
        <v>161</v>
      </c>
      <c r="E98" s="58" t="s">
        <v>131</v>
      </c>
      <c r="F98" s="122"/>
      <c r="G98" s="122"/>
      <c r="H98" s="82"/>
      <c r="I98" s="82"/>
      <c r="J98" s="50">
        <f t="shared" si="52"/>
        <v>0</v>
      </c>
      <c r="K98" s="82"/>
      <c r="L98" s="82"/>
      <c r="M98" s="82"/>
      <c r="N98" s="82"/>
      <c r="O98" s="123"/>
    </row>
    <row r="99" spans="1:15" s="35" customFormat="1" ht="27" outlineLevel="1">
      <c r="A99" s="117"/>
      <c r="B99" s="80"/>
      <c r="C99" s="117"/>
      <c r="D99" s="58" t="s">
        <v>198</v>
      </c>
      <c r="E99" s="58" t="s">
        <v>140</v>
      </c>
      <c r="F99" s="122"/>
      <c r="G99" s="122"/>
      <c r="H99" s="82"/>
      <c r="I99" s="82"/>
      <c r="J99" s="50">
        <f t="shared" si="52"/>
        <v>0</v>
      </c>
      <c r="K99" s="82"/>
      <c r="L99" s="82"/>
      <c r="M99" s="82"/>
      <c r="N99" s="82"/>
      <c r="O99" s="123"/>
    </row>
    <row r="100" spans="1:15" s="35" customFormat="1" ht="27" outlineLevel="1">
      <c r="A100" s="117"/>
      <c r="B100" s="80"/>
      <c r="C100" s="117"/>
      <c r="D100" s="58" t="s">
        <v>199</v>
      </c>
      <c r="E100" s="58" t="s">
        <v>142</v>
      </c>
      <c r="F100" s="122"/>
      <c r="G100" s="122"/>
      <c r="H100" s="83"/>
      <c r="I100" s="83"/>
      <c r="J100" s="55">
        <f t="shared" si="52"/>
        <v>0</v>
      </c>
      <c r="K100" s="83"/>
      <c r="L100" s="83"/>
      <c r="M100" s="83"/>
      <c r="N100" s="83"/>
      <c r="O100" s="123"/>
    </row>
    <row r="101" spans="1:15" s="35" customFormat="1" ht="27" outlineLevel="1">
      <c r="A101" s="117"/>
      <c r="B101" s="80"/>
      <c r="C101" s="117"/>
      <c r="D101" s="58" t="s">
        <v>200</v>
      </c>
      <c r="E101" s="58" t="s">
        <v>201</v>
      </c>
      <c r="F101" s="122"/>
      <c r="G101" s="122"/>
      <c r="H101" s="82"/>
      <c r="I101" s="82"/>
      <c r="J101" s="50">
        <f t="shared" si="52"/>
        <v>0</v>
      </c>
      <c r="K101" s="82"/>
      <c r="L101" s="82"/>
      <c r="M101" s="82"/>
      <c r="N101" s="82"/>
      <c r="O101" s="123"/>
    </row>
    <row r="102" spans="1:15" s="35" customFormat="1" ht="27" outlineLevel="1">
      <c r="A102" s="117"/>
      <c r="B102" s="80"/>
      <c r="C102" s="117"/>
      <c r="D102" s="58" t="s">
        <v>202</v>
      </c>
      <c r="E102" s="58" t="s">
        <v>203</v>
      </c>
      <c r="F102" s="122"/>
      <c r="G102" s="122"/>
      <c r="H102" s="83"/>
      <c r="I102" s="83"/>
      <c r="J102" s="55">
        <f t="shared" si="52"/>
        <v>0</v>
      </c>
      <c r="K102" s="83"/>
      <c r="L102" s="83"/>
      <c r="M102" s="83"/>
      <c r="N102" s="83"/>
      <c r="O102" s="123"/>
    </row>
    <row r="103" spans="1:15" s="35" customFormat="1" outlineLevel="1">
      <c r="A103" s="117"/>
      <c r="B103" s="80"/>
      <c r="C103" s="117"/>
      <c r="D103" s="58"/>
      <c r="E103" s="58"/>
      <c r="F103" s="122"/>
      <c r="G103" s="122"/>
      <c r="H103" s="122"/>
      <c r="I103" s="122"/>
      <c r="J103" s="122"/>
      <c r="K103" s="122"/>
      <c r="L103" s="122"/>
      <c r="M103" s="122"/>
      <c r="N103" s="122"/>
      <c r="O103" s="123"/>
    </row>
    <row r="104" spans="1:15" outlineLevel="1">
      <c r="A104" s="117"/>
      <c r="C104" s="67" t="s">
        <v>163</v>
      </c>
      <c r="D104" s="76"/>
      <c r="E104" s="77"/>
      <c r="F104" s="122"/>
      <c r="G104" s="122"/>
      <c r="H104" s="124"/>
      <c r="I104" s="124"/>
      <c r="J104" s="124"/>
      <c r="K104" s="124"/>
      <c r="L104" s="124"/>
      <c r="M104" s="124"/>
      <c r="N104" s="124"/>
      <c r="O104" s="117"/>
    </row>
    <row r="105" spans="1:15" ht="27" outlineLevel="1">
      <c r="A105" s="117"/>
      <c r="C105" s="117"/>
      <c r="D105" s="58" t="s">
        <v>194</v>
      </c>
      <c r="E105" s="58" t="s">
        <v>129</v>
      </c>
      <c r="F105" s="122"/>
      <c r="G105" s="122"/>
      <c r="H105" s="82"/>
      <c r="I105" s="82"/>
      <c r="J105" s="50">
        <f t="shared" ref="J105:J113" si="53">SUM(H105:I105)</f>
        <v>0</v>
      </c>
      <c r="K105" s="82"/>
      <c r="L105" s="82"/>
      <c r="M105" s="82"/>
      <c r="N105" s="82"/>
      <c r="O105" s="117"/>
    </row>
    <row r="106" spans="1:15" ht="27" outlineLevel="1">
      <c r="A106" s="117"/>
      <c r="C106" s="117"/>
      <c r="D106" s="58" t="s">
        <v>195</v>
      </c>
      <c r="E106" s="58" t="s">
        <v>131</v>
      </c>
      <c r="F106" s="122"/>
      <c r="G106" s="122"/>
      <c r="H106" s="82"/>
      <c r="I106" s="82"/>
      <c r="J106" s="50">
        <f t="shared" si="53"/>
        <v>0</v>
      </c>
      <c r="K106" s="82"/>
      <c r="L106" s="82"/>
      <c r="M106" s="82"/>
      <c r="N106" s="82"/>
      <c r="O106" s="117"/>
    </row>
    <row r="107" spans="1:15" ht="27" outlineLevel="1">
      <c r="A107" s="117"/>
      <c r="C107" s="117"/>
      <c r="D107" s="58" t="s">
        <v>196</v>
      </c>
      <c r="E107" s="58" t="s">
        <v>129</v>
      </c>
      <c r="F107" s="122"/>
      <c r="G107" s="122"/>
      <c r="H107" s="148"/>
      <c r="I107" s="82"/>
      <c r="J107" s="50">
        <f>SUM(I107)</f>
        <v>0</v>
      </c>
      <c r="K107" s="82"/>
      <c r="L107" s="82"/>
      <c r="M107" s="82"/>
      <c r="N107" s="82"/>
      <c r="O107" s="117"/>
    </row>
    <row r="108" spans="1:15" s="35" customFormat="1" ht="27" outlineLevel="1">
      <c r="A108" s="117"/>
      <c r="B108" s="80"/>
      <c r="C108" s="117"/>
      <c r="D108" s="58" t="s">
        <v>197</v>
      </c>
      <c r="E108" s="58" t="s">
        <v>129</v>
      </c>
      <c r="F108" s="122"/>
      <c r="G108" s="122"/>
      <c r="H108" s="82"/>
      <c r="I108" s="148"/>
      <c r="J108" s="50">
        <f>SUM(H108)</f>
        <v>0</v>
      </c>
      <c r="K108" s="148"/>
      <c r="L108" s="148"/>
      <c r="M108" s="148"/>
      <c r="N108" s="148"/>
      <c r="O108" s="123"/>
    </row>
    <row r="109" spans="1:15" s="35" customFormat="1" ht="27" outlineLevel="1">
      <c r="A109" s="117"/>
      <c r="B109" s="80"/>
      <c r="C109" s="117"/>
      <c r="D109" s="58" t="s">
        <v>161</v>
      </c>
      <c r="E109" s="58" t="s">
        <v>131</v>
      </c>
      <c r="F109" s="122"/>
      <c r="G109" s="122"/>
      <c r="H109" s="82"/>
      <c r="I109" s="82"/>
      <c r="J109" s="50">
        <f t="shared" si="53"/>
        <v>0</v>
      </c>
      <c r="K109" s="82"/>
      <c r="L109" s="82"/>
      <c r="M109" s="82"/>
      <c r="N109" s="82"/>
      <c r="O109" s="123"/>
    </row>
    <row r="110" spans="1:15" ht="27" outlineLevel="1">
      <c r="A110" s="117"/>
      <c r="C110" s="117"/>
      <c r="D110" s="58" t="s">
        <v>198</v>
      </c>
      <c r="E110" s="58" t="s">
        <v>140</v>
      </c>
      <c r="F110" s="122"/>
      <c r="G110" s="122"/>
      <c r="H110" s="82"/>
      <c r="I110" s="82"/>
      <c r="J110" s="50">
        <f t="shared" si="53"/>
        <v>0</v>
      </c>
      <c r="K110" s="82"/>
      <c r="L110" s="82"/>
      <c r="M110" s="82"/>
      <c r="N110" s="82"/>
      <c r="O110" s="117"/>
    </row>
    <row r="111" spans="1:15" ht="27" outlineLevel="1">
      <c r="A111" s="117"/>
      <c r="C111" s="117"/>
      <c r="D111" s="58" t="s">
        <v>199</v>
      </c>
      <c r="E111" s="58" t="s">
        <v>142</v>
      </c>
      <c r="F111" s="122"/>
      <c r="G111" s="122"/>
      <c r="H111" s="83"/>
      <c r="I111" s="83"/>
      <c r="J111" s="55">
        <f t="shared" si="53"/>
        <v>0</v>
      </c>
      <c r="K111" s="83"/>
      <c r="L111" s="83"/>
      <c r="M111" s="83"/>
      <c r="N111" s="83"/>
      <c r="O111" s="117"/>
    </row>
    <row r="112" spans="1:15" s="35" customFormat="1" ht="27" outlineLevel="1">
      <c r="A112" s="117"/>
      <c r="B112" s="80"/>
      <c r="C112" s="117"/>
      <c r="D112" s="58" t="s">
        <v>200</v>
      </c>
      <c r="E112" s="58" t="s">
        <v>201</v>
      </c>
      <c r="F112" s="122"/>
      <c r="G112" s="122"/>
      <c r="H112" s="82"/>
      <c r="I112" s="82"/>
      <c r="J112" s="50">
        <f t="shared" si="53"/>
        <v>0</v>
      </c>
      <c r="K112" s="82"/>
      <c r="L112" s="82"/>
      <c r="M112" s="82"/>
      <c r="N112" s="82"/>
      <c r="O112" s="123"/>
    </row>
    <row r="113" spans="1:14" s="35" customFormat="1" ht="27" outlineLevel="1">
      <c r="A113" s="117"/>
      <c r="B113" s="80"/>
      <c r="C113" s="117"/>
      <c r="D113" s="58" t="s">
        <v>202</v>
      </c>
      <c r="E113" s="58" t="s">
        <v>203</v>
      </c>
      <c r="F113" s="122"/>
      <c r="G113" s="122"/>
      <c r="H113" s="83"/>
      <c r="I113" s="83"/>
      <c r="J113" s="55">
        <f t="shared" si="53"/>
        <v>0</v>
      </c>
      <c r="K113" s="83"/>
      <c r="L113" s="83"/>
      <c r="M113" s="83"/>
      <c r="N113" s="83"/>
    </row>
    <row r="114" spans="1:14" outlineLevel="1">
      <c r="A114" s="117"/>
      <c r="C114" s="117"/>
      <c r="F114" s="122"/>
      <c r="G114" s="122"/>
      <c r="H114" s="125"/>
      <c r="I114" s="125"/>
      <c r="J114" s="125"/>
      <c r="K114" s="125"/>
      <c r="L114" s="125"/>
      <c r="M114" s="125"/>
      <c r="N114" s="125"/>
    </row>
    <row r="115" spans="1:14" ht="27" outlineLevel="1">
      <c r="A115" s="117"/>
      <c r="C115" s="117"/>
      <c r="D115" s="58" t="s">
        <v>164</v>
      </c>
      <c r="E115" s="58" t="s">
        <v>132</v>
      </c>
      <c r="F115" s="122"/>
      <c r="G115" s="122"/>
      <c r="H115" s="51" t="str">
        <f>IF(SUM(H83,H94,H105,H86,H97,H108)=SUM(H84,H95,H106,H87,H98,H109),"Ok","Payments Due does not equal Payments Made")</f>
        <v>Ok</v>
      </c>
      <c r="I115" s="51" t="str">
        <f>IF(SUM(I83,I94,I105,I85,I96,I107)=SUM(I84,I95,I106,I87,I98,I109),"Ok","Payments Due does not equal Payments Made")</f>
        <v>Ok</v>
      </c>
      <c r="J115" s="51" t="str">
        <f>IF(SUM(J83,J94,J105,J85,J86,J96,J97,J107,J108)=SUM(J84,J95,J106,J87,J98,J109),"Ok","Payments Due does not equal Payments Made")</f>
        <v>Ok</v>
      </c>
      <c r="K115" s="51" t="str">
        <f>IF(SUM(K83,K94,K105,K85,K96,K107)=SUM(K84,K95,K106,K87,K98,K109),"Ok","Payments Due does not equal Payments Made")</f>
        <v>Ok</v>
      </c>
      <c r="L115" s="51" t="str">
        <f t="shared" ref="L115:N115" si="54">IF(SUM(L83,L94,L105,L85,L96,L107)=SUM(L84,L95,L106,L87,L98,L109),"Ok","Payments Due does not equal Payments Made")</f>
        <v>Ok</v>
      </c>
      <c r="M115" s="51" t="str">
        <f t="shared" si="54"/>
        <v>Ok</v>
      </c>
      <c r="N115" s="51" t="str">
        <f t="shared" si="54"/>
        <v>Ok</v>
      </c>
    </row>
    <row r="116" spans="1:14" s="35" customFormat="1" outlineLevel="1">
      <c r="A116" s="117"/>
      <c r="B116" s="80"/>
      <c r="C116" s="117"/>
      <c r="D116" s="58"/>
      <c r="E116" s="58"/>
      <c r="F116" s="122"/>
      <c r="G116" s="122"/>
      <c r="H116" s="120"/>
      <c r="I116" s="120"/>
      <c r="J116" s="120"/>
      <c r="K116" s="120"/>
      <c r="L116" s="120"/>
      <c r="M116" s="120"/>
      <c r="N116" s="120"/>
    </row>
    <row r="117" spans="1:14" s="35" customFormat="1" ht="27" outlineLevel="1">
      <c r="A117" s="117"/>
      <c r="B117" s="80"/>
      <c r="C117" s="117"/>
      <c r="D117" s="58" t="s">
        <v>204</v>
      </c>
      <c r="E117" s="58" t="s">
        <v>205</v>
      </c>
      <c r="F117" s="122"/>
      <c r="G117" s="122"/>
      <c r="H117" s="55">
        <f>'ED2 Prescribed Periods &amp; Sums'!$E$7*H84</f>
        <v>0</v>
      </c>
      <c r="I117" s="55">
        <f>'ED2 Prescribed Periods &amp; Sums'!$G$7*I84</f>
        <v>0</v>
      </c>
      <c r="J117" s="55">
        <f>SUM(H117:I117)</f>
        <v>0</v>
      </c>
      <c r="K117" s="55">
        <f>'ED2 Prescribed Periods &amp; Sums'!$I$7*K84</f>
        <v>0</v>
      </c>
      <c r="L117" s="55">
        <f>'ED2 Prescribed Periods &amp; Sums'!$K$7*L84</f>
        <v>0</v>
      </c>
      <c r="M117" s="55">
        <f>'ED2 Prescribed Periods &amp; Sums'!$M$7*M84</f>
        <v>0</v>
      </c>
      <c r="N117" s="55">
        <f>'ED2 Prescribed Periods &amp; Sums'!$O$7*N84</f>
        <v>0</v>
      </c>
    </row>
    <row r="118" spans="1:14" s="35" customFormat="1" ht="40.5" outlineLevel="1">
      <c r="A118" s="117"/>
      <c r="B118" s="80"/>
      <c r="C118" s="117"/>
      <c r="D118" s="58" t="s">
        <v>206</v>
      </c>
      <c r="E118" s="58" t="s">
        <v>207</v>
      </c>
      <c r="F118" s="122"/>
      <c r="G118" s="122"/>
      <c r="H118" s="152"/>
      <c r="I118" s="55">
        <f>'ED2 Prescribed Periods &amp; Sums'!$G$8*Main!I87</f>
        <v>0</v>
      </c>
      <c r="J118" s="55">
        <f>SUM(I118)</f>
        <v>0</v>
      </c>
      <c r="K118" s="55">
        <f>'ED2 Prescribed Periods &amp; Sums'!$I$8*Main!K87</f>
        <v>0</v>
      </c>
      <c r="L118" s="55">
        <f>'ED2 Prescribed Periods &amp; Sums'!$K$8*Main!L87</f>
        <v>0</v>
      </c>
      <c r="M118" s="55">
        <f>'ED2 Prescribed Periods &amp; Sums'!$M$8*Main!M87</f>
        <v>0</v>
      </c>
      <c r="N118" s="55">
        <f>'ED2 Prescribed Periods &amp; Sums'!$O$8*Main!N87</f>
        <v>0</v>
      </c>
    </row>
    <row r="119" spans="1:14" s="35" customFormat="1" ht="40.5" outlineLevel="1">
      <c r="A119" s="117"/>
      <c r="B119" s="80"/>
      <c r="C119" s="117"/>
      <c r="D119" s="58" t="s">
        <v>208</v>
      </c>
      <c r="E119" s="58" t="s">
        <v>209</v>
      </c>
      <c r="F119" s="122"/>
      <c r="G119" s="122"/>
      <c r="H119" s="55">
        <f>'ED2 Prescribed Periods &amp; Sums'!$E$9*Main!H87</f>
        <v>0</v>
      </c>
      <c r="I119" s="152"/>
      <c r="J119" s="55">
        <f>SUM(H119)</f>
        <v>0</v>
      </c>
      <c r="K119" s="152"/>
      <c r="L119" s="152"/>
      <c r="M119" s="152"/>
      <c r="N119" s="152"/>
    </row>
    <row r="120" spans="1:14" s="35" customFormat="1" ht="27" outlineLevel="1">
      <c r="A120" s="117"/>
      <c r="B120" s="80"/>
      <c r="C120" s="117"/>
      <c r="D120" s="58" t="s">
        <v>210</v>
      </c>
      <c r="E120" s="58" t="s">
        <v>211</v>
      </c>
      <c r="F120" s="122"/>
      <c r="G120" s="122"/>
      <c r="H120" s="55">
        <f>'ED2 Prescribed Periods &amp; Sums'!$F$7*H95</f>
        <v>0</v>
      </c>
      <c r="I120" s="55">
        <f>'ED2 Prescribed Periods &amp; Sums'!$H$7*I95</f>
        <v>0</v>
      </c>
      <c r="J120" s="55">
        <f t="shared" ref="J120:J128" si="55">SUM(H120:I120)</f>
        <v>0</v>
      </c>
      <c r="K120" s="55">
        <f>'ED2 Prescribed Periods &amp; Sums'!$J$7*K95</f>
        <v>0</v>
      </c>
      <c r="L120" s="55">
        <f>'ED2 Prescribed Periods &amp; Sums'!$L$7*L95</f>
        <v>0</v>
      </c>
      <c r="M120" s="55">
        <f>'ED2 Prescribed Periods &amp; Sums'!$N$7*M95</f>
        <v>0</v>
      </c>
      <c r="N120" s="55">
        <f>'ED2 Prescribed Periods &amp; Sums'!$P$7*N95</f>
        <v>0</v>
      </c>
    </row>
    <row r="121" spans="1:14" s="35" customFormat="1" ht="40.5" outlineLevel="1">
      <c r="A121" s="117"/>
      <c r="B121" s="80"/>
      <c r="C121" s="117"/>
      <c r="D121" s="58" t="s">
        <v>212</v>
      </c>
      <c r="E121" s="58" t="s">
        <v>213</v>
      </c>
      <c r="F121" s="122"/>
      <c r="G121" s="122"/>
      <c r="H121" s="152"/>
      <c r="I121" s="55">
        <f>'ED2 Prescribed Periods &amp; Sums'!$H$8*Main!I98</f>
        <v>0</v>
      </c>
      <c r="J121" s="55">
        <f>SUM(I121)</f>
        <v>0</v>
      </c>
      <c r="K121" s="55">
        <f>'ED2 Prescribed Periods &amp; Sums'!$J$8*Main!K98</f>
        <v>0</v>
      </c>
      <c r="L121" s="55">
        <f>'ED2 Prescribed Periods &amp; Sums'!$L$8*Main!L98</f>
        <v>0</v>
      </c>
      <c r="M121" s="55">
        <f>'ED2 Prescribed Periods &amp; Sums'!$N$8*Main!M98</f>
        <v>0</v>
      </c>
      <c r="N121" s="55">
        <f>'ED2 Prescribed Periods &amp; Sums'!$P$8*Main!N98</f>
        <v>0</v>
      </c>
    </row>
    <row r="122" spans="1:14" ht="40.5" outlineLevel="1">
      <c r="A122" s="117"/>
      <c r="C122" s="117"/>
      <c r="D122" s="58" t="s">
        <v>214</v>
      </c>
      <c r="E122" s="58" t="s">
        <v>215</v>
      </c>
      <c r="F122" s="122"/>
      <c r="G122" s="122"/>
      <c r="H122" s="55">
        <f>'ED2 Prescribed Periods &amp; Sums'!$F$9*Main!H98</f>
        <v>0</v>
      </c>
      <c r="I122" s="152"/>
      <c r="J122" s="55">
        <f>SUM(H122)</f>
        <v>0</v>
      </c>
      <c r="K122" s="152"/>
      <c r="L122" s="152"/>
      <c r="M122" s="152"/>
      <c r="N122" s="152"/>
    </row>
    <row r="123" spans="1:14" ht="27" outlineLevel="1">
      <c r="A123" s="117"/>
      <c r="C123" s="117"/>
      <c r="D123" s="58" t="s">
        <v>216</v>
      </c>
      <c r="E123" s="58" t="s">
        <v>217</v>
      </c>
      <c r="F123" s="122"/>
      <c r="G123" s="122"/>
      <c r="H123" s="55">
        <f>'ED2 Prescribed Periods &amp; Sums'!$E$7*H106</f>
        <v>0</v>
      </c>
      <c r="I123" s="55">
        <f>'ED2 Prescribed Periods &amp; Sums'!$G$7*I106</f>
        <v>0</v>
      </c>
      <c r="J123" s="55">
        <f t="shared" si="55"/>
        <v>0</v>
      </c>
      <c r="K123" s="55">
        <f>'ED2 Prescribed Periods &amp; Sums'!$I$7*K106</f>
        <v>0</v>
      </c>
      <c r="L123" s="55">
        <f>'ED2 Prescribed Periods &amp; Sums'!$K$7*L106</f>
        <v>0</v>
      </c>
      <c r="M123" s="55">
        <f>'ED2 Prescribed Periods &amp; Sums'!$M$7*M106</f>
        <v>0</v>
      </c>
      <c r="N123" s="55">
        <f>'ED2 Prescribed Periods &amp; Sums'!$O$7*N106</f>
        <v>0</v>
      </c>
    </row>
    <row r="124" spans="1:14" ht="40.5" outlineLevel="1">
      <c r="A124" s="117"/>
      <c r="C124" s="117"/>
      <c r="D124" s="58" t="s">
        <v>218</v>
      </c>
      <c r="E124" s="58" t="s">
        <v>219</v>
      </c>
      <c r="F124" s="122"/>
      <c r="G124" s="122"/>
      <c r="H124" s="152"/>
      <c r="I124" s="55">
        <f>'ED2 Prescribed Periods &amp; Sums'!$G$8*Main!I109</f>
        <v>0</v>
      </c>
      <c r="J124" s="55">
        <f>SUM(I124)</f>
        <v>0</v>
      </c>
      <c r="K124" s="55">
        <f>'ED2 Prescribed Periods &amp; Sums'!$I$8*Main!K109</f>
        <v>0</v>
      </c>
      <c r="L124" s="55">
        <f>'ED2 Prescribed Periods &amp; Sums'!$K$8*Main!L109</f>
        <v>0</v>
      </c>
      <c r="M124" s="55">
        <f>'ED2 Prescribed Periods &amp; Sums'!$M$8*Main!M109</f>
        <v>0</v>
      </c>
      <c r="N124" s="55">
        <f>'ED2 Prescribed Periods &amp; Sums'!$O$8*Main!N109</f>
        <v>0</v>
      </c>
    </row>
    <row r="125" spans="1:14" ht="40.5" outlineLevel="1">
      <c r="A125" s="117"/>
      <c r="C125" s="117"/>
      <c r="D125" s="58" t="s">
        <v>220</v>
      </c>
      <c r="E125" s="58" t="s">
        <v>221</v>
      </c>
      <c r="F125" s="122"/>
      <c r="G125" s="122"/>
      <c r="H125" s="55">
        <f>'ED2 Prescribed Periods &amp; Sums'!$E$9*Main!H109</f>
        <v>0</v>
      </c>
      <c r="I125" s="152"/>
      <c r="J125" s="55">
        <f>SUM(H125)</f>
        <v>0</v>
      </c>
      <c r="K125" s="152"/>
      <c r="L125" s="152"/>
      <c r="M125" s="152"/>
      <c r="N125" s="152"/>
    </row>
    <row r="126" spans="1:14" outlineLevel="1">
      <c r="A126" s="117"/>
      <c r="C126" s="117"/>
      <c r="F126" s="122"/>
      <c r="G126" s="122"/>
      <c r="H126" s="120"/>
      <c r="I126" s="120"/>
      <c r="J126" s="120"/>
      <c r="K126" s="120"/>
      <c r="L126" s="120"/>
      <c r="M126" s="120"/>
      <c r="N126" s="120"/>
    </row>
    <row r="127" spans="1:14" ht="40.5" outlineLevel="1">
      <c r="A127" s="117"/>
      <c r="C127" s="117"/>
      <c r="D127" s="58" t="s">
        <v>222</v>
      </c>
      <c r="E127" s="58" t="s">
        <v>178</v>
      </c>
      <c r="F127" s="122"/>
      <c r="G127" s="122"/>
      <c r="H127" s="55">
        <f>'ED2 Prescribed Periods &amp; Sums'!$E$7*'EGS11A exemptions'!G7</f>
        <v>0</v>
      </c>
      <c r="I127" s="55">
        <f>'ED2 Prescribed Periods &amp; Sums'!$G$7*'EGS11A exemptions'!H7</f>
        <v>0</v>
      </c>
      <c r="J127" s="55">
        <f t="shared" si="55"/>
        <v>0</v>
      </c>
      <c r="K127" s="55">
        <f>'ED2 Prescribed Periods &amp; Sums'!$I$7*'EGS11A exemptions'!J7</f>
        <v>0</v>
      </c>
      <c r="L127" s="55">
        <f>'ED2 Prescribed Periods &amp; Sums'!$K$7*'EGS11A exemptions'!K7</f>
        <v>0</v>
      </c>
      <c r="M127" s="55">
        <f>'ED2 Prescribed Periods &amp; Sums'!$M$7*'EGS11A exemptions'!L7</f>
        <v>0</v>
      </c>
      <c r="N127" s="55">
        <f>'ED2 Prescribed Periods &amp; Sums'!$O$7*'EGS11A exemptions'!M7</f>
        <v>0</v>
      </c>
    </row>
    <row r="128" spans="1:14" ht="40.5" outlineLevel="1">
      <c r="A128" s="117"/>
      <c r="C128" s="117"/>
      <c r="D128" s="58" t="s">
        <v>179</v>
      </c>
      <c r="E128" s="58" t="s">
        <v>178</v>
      </c>
      <c r="F128" s="122"/>
      <c r="G128" s="122"/>
      <c r="H128" s="55">
        <f>'ED2 Prescribed Periods &amp; Sums'!$E$8*'EGS11A exemptions'!G45</f>
        <v>0</v>
      </c>
      <c r="I128" s="55">
        <f>'ED2 Prescribed Periods &amp; Sums'!$G$8*'EGS11A exemptions'!H45</f>
        <v>0</v>
      </c>
      <c r="J128" s="55">
        <f t="shared" si="55"/>
        <v>0</v>
      </c>
      <c r="K128" s="55">
        <f>'ED2 Prescribed Periods &amp; Sums'!$I$8*'EGS11A exemptions'!J45</f>
        <v>0</v>
      </c>
      <c r="L128" s="55">
        <f>'ED2 Prescribed Periods &amp; Sums'!$K$8*'EGS11A exemptions'!K45</f>
        <v>0</v>
      </c>
      <c r="M128" s="55">
        <f>'ED2 Prescribed Periods &amp; Sums'!$M$8*'EGS11A exemptions'!L45</f>
        <v>0</v>
      </c>
      <c r="N128" s="55">
        <f>'ED2 Prescribed Periods &amp; Sums'!$O$8*'EGS11A exemptions'!M45</f>
        <v>0</v>
      </c>
    </row>
    <row r="129" spans="1:15">
      <c r="A129" s="117"/>
      <c r="C129" s="117"/>
      <c r="F129" s="122"/>
      <c r="G129" s="122"/>
      <c r="H129" s="120"/>
      <c r="I129" s="120"/>
      <c r="J129" s="120"/>
      <c r="K129" s="120"/>
      <c r="L129" s="120"/>
      <c r="M129" s="120"/>
      <c r="N129" s="120"/>
      <c r="O129" s="117"/>
    </row>
    <row r="130" spans="1:15">
      <c r="A130" s="117"/>
      <c r="C130" s="117"/>
      <c r="F130" s="122"/>
      <c r="G130" s="122"/>
      <c r="H130" s="120"/>
      <c r="I130" s="120"/>
      <c r="J130" s="120"/>
      <c r="K130" s="120"/>
      <c r="L130" s="120"/>
      <c r="M130" s="120"/>
      <c r="N130" s="120"/>
      <c r="O130" s="117"/>
    </row>
    <row r="131" spans="1:15" s="35" customFormat="1">
      <c r="A131" s="117"/>
      <c r="B131" s="61" t="s">
        <v>223</v>
      </c>
      <c r="C131" s="61"/>
      <c r="D131" s="76"/>
      <c r="E131" s="77"/>
      <c r="F131" s="122"/>
      <c r="G131" s="122"/>
      <c r="H131" s="62"/>
      <c r="I131" s="62"/>
      <c r="J131" s="62"/>
      <c r="K131" s="62"/>
      <c r="L131" s="62"/>
      <c r="M131" s="62"/>
      <c r="N131" s="62"/>
      <c r="O131" s="123"/>
    </row>
    <row r="132" spans="1:15" ht="54" outlineLevel="1">
      <c r="A132" s="117"/>
      <c r="C132" s="117"/>
      <c r="D132" s="58" t="s">
        <v>224</v>
      </c>
      <c r="E132" s="58" t="s">
        <v>225</v>
      </c>
      <c r="F132" s="122"/>
      <c r="G132" s="122"/>
      <c r="H132" s="82"/>
      <c r="I132" s="82"/>
      <c r="J132" s="50">
        <f t="shared" ref="J132" si="56">SUM(H132:I132)</f>
        <v>0</v>
      </c>
      <c r="K132" s="82"/>
      <c r="L132" s="82"/>
      <c r="M132" s="82"/>
      <c r="N132" s="82"/>
      <c r="O132" s="117"/>
    </row>
    <row r="133" spans="1:15" ht="27" outlineLevel="1">
      <c r="A133" s="117"/>
      <c r="C133" s="117"/>
      <c r="D133" s="58" t="s">
        <v>146</v>
      </c>
      <c r="E133" s="58" t="s">
        <v>146</v>
      </c>
      <c r="F133" s="122"/>
      <c r="G133" s="122"/>
      <c r="H133" s="50">
        <f>H262</f>
        <v>0</v>
      </c>
      <c r="I133" s="50">
        <f>I272</f>
        <v>0</v>
      </c>
      <c r="J133" s="50">
        <f>J272</f>
        <v>0</v>
      </c>
      <c r="K133" s="50">
        <f t="shared" ref="K133:M133" si="57">K272</f>
        <v>0</v>
      </c>
      <c r="L133" s="50">
        <f t="shared" si="57"/>
        <v>0</v>
      </c>
      <c r="M133" s="50">
        <f t="shared" si="57"/>
        <v>0</v>
      </c>
      <c r="N133" s="50">
        <f t="shared" ref="N133" si="58">N272</f>
        <v>0</v>
      </c>
      <c r="O133" s="117"/>
    </row>
    <row r="134" spans="1:15" ht="40.5" outlineLevel="1">
      <c r="A134" s="117"/>
      <c r="C134" s="117"/>
      <c r="D134" s="58" t="s">
        <v>226</v>
      </c>
      <c r="E134" s="58" t="s">
        <v>227</v>
      </c>
      <c r="F134" s="122"/>
      <c r="G134" s="122"/>
      <c r="H134" s="50">
        <f t="shared" ref="H134:I134" si="59">H132-H133</f>
        <v>0</v>
      </c>
      <c r="I134" s="50">
        <f t="shared" si="59"/>
        <v>0</v>
      </c>
      <c r="J134" s="50">
        <f>J132-J133</f>
        <v>0</v>
      </c>
      <c r="K134" s="50">
        <f t="shared" ref="K134:M134" si="60">K132-K133</f>
        <v>0</v>
      </c>
      <c r="L134" s="50">
        <f t="shared" si="60"/>
        <v>0</v>
      </c>
      <c r="M134" s="50">
        <f t="shared" si="60"/>
        <v>0</v>
      </c>
      <c r="N134" s="50">
        <f t="shared" ref="N134" si="61">N132-N133</f>
        <v>0</v>
      </c>
      <c r="O134" s="117"/>
    </row>
    <row r="135" spans="1:15" s="35" customFormat="1" ht="40.5" outlineLevel="1">
      <c r="A135" s="117"/>
      <c r="B135" s="80"/>
      <c r="C135" s="117"/>
      <c r="D135" s="58" t="s">
        <v>228</v>
      </c>
      <c r="E135" s="58" t="s">
        <v>229</v>
      </c>
      <c r="F135" s="122"/>
      <c r="G135" s="122"/>
      <c r="H135" s="82"/>
      <c r="I135" s="82"/>
      <c r="J135" s="50">
        <f t="shared" ref="J135" si="62">SUM(H135:I135)</f>
        <v>0</v>
      </c>
      <c r="K135" s="82"/>
      <c r="L135" s="82"/>
      <c r="M135" s="82"/>
      <c r="N135" s="82"/>
      <c r="O135" s="123"/>
    </row>
    <row r="136" spans="1:15" s="35" customFormat="1" outlineLevel="1">
      <c r="A136" s="117"/>
      <c r="B136" s="80"/>
      <c r="C136" s="117"/>
      <c r="D136" s="58" t="s">
        <v>150</v>
      </c>
      <c r="E136" s="58"/>
      <c r="F136" s="122"/>
      <c r="G136" s="122"/>
      <c r="H136" s="56">
        <f>'EGS11B exemptions'!G19</f>
        <v>0</v>
      </c>
      <c r="I136" s="56">
        <f>'EGS11B exemptions'!H19</f>
        <v>0</v>
      </c>
      <c r="J136" s="56">
        <f>'EGS11B exemptions'!I19</f>
        <v>0</v>
      </c>
      <c r="K136" s="56">
        <f>'EGS11B exemptions'!J19</f>
        <v>0</v>
      </c>
      <c r="L136" s="56">
        <f>'EGS11B exemptions'!K19</f>
        <v>0</v>
      </c>
      <c r="M136" s="56">
        <f>'EGS11B exemptions'!L19</f>
        <v>0</v>
      </c>
      <c r="N136" s="56">
        <f>'EGS11B exemptions'!M19</f>
        <v>0</v>
      </c>
      <c r="O136" s="123"/>
    </row>
    <row r="137" spans="1:15" ht="54" outlineLevel="1">
      <c r="A137" s="117"/>
      <c r="C137" s="117"/>
      <c r="D137" s="58" t="s">
        <v>230</v>
      </c>
      <c r="E137" s="58" t="s">
        <v>231</v>
      </c>
      <c r="F137" s="122"/>
      <c r="G137" s="122"/>
      <c r="H137" s="52" t="str">
        <f t="shared" ref="H137:I137" si="63">IF(H132=0,"No premises affected by Cat 2 event",1-(H135-H136)/H134)</f>
        <v>No premises affected by Cat 2 event</v>
      </c>
      <c r="I137" s="52" t="str">
        <f t="shared" si="63"/>
        <v>No premises affected by Cat 2 event</v>
      </c>
      <c r="J137" s="52" t="str">
        <f>IF(J132=0,"No premises affected by Cat 2 event",1-(J135-J136)/J134)</f>
        <v>No premises affected by Cat 2 event</v>
      </c>
      <c r="K137" s="52" t="str">
        <f t="shared" ref="K137:M137" si="64">IF(K132=0,"No premises affected by Cat 2 event",1-(K135-K136)/K134)</f>
        <v>No premises affected by Cat 2 event</v>
      </c>
      <c r="L137" s="52" t="str">
        <f t="shared" si="64"/>
        <v>No premises affected by Cat 2 event</v>
      </c>
      <c r="M137" s="52" t="str">
        <f t="shared" si="64"/>
        <v>No premises affected by Cat 2 event</v>
      </c>
      <c r="N137" s="52" t="str">
        <f t="shared" ref="N137" si="65">IF(N132=0,"No premises affected by Cat 2 event",1-(N135-N136)/N134)</f>
        <v>No premises affected by Cat 2 event</v>
      </c>
      <c r="O137" s="117"/>
    </row>
    <row r="138" spans="1:15" ht="54" outlineLevel="1">
      <c r="A138" s="117"/>
      <c r="C138" s="117"/>
      <c r="D138" s="58" t="s">
        <v>232</v>
      </c>
      <c r="E138" s="58" t="s">
        <v>190</v>
      </c>
      <c r="F138" s="122"/>
      <c r="G138" s="122"/>
      <c r="H138" s="148"/>
      <c r="I138" s="82"/>
      <c r="J138" s="50">
        <f>SUM(I138)</f>
        <v>0</v>
      </c>
      <c r="K138" s="82"/>
      <c r="L138" s="82"/>
      <c r="M138" s="82"/>
      <c r="N138" s="82"/>
      <c r="O138" s="117"/>
    </row>
    <row r="139" spans="1:15" s="35" customFormat="1" ht="54" outlineLevel="1">
      <c r="A139" s="117"/>
      <c r="B139" s="80"/>
      <c r="C139" s="117"/>
      <c r="D139" s="58" t="s">
        <v>233</v>
      </c>
      <c r="E139" s="58" t="s">
        <v>154</v>
      </c>
      <c r="F139" s="122"/>
      <c r="G139" s="122"/>
      <c r="H139" s="82"/>
      <c r="I139" s="148"/>
      <c r="J139" s="50">
        <f>SUM(H139)</f>
        <v>0</v>
      </c>
      <c r="K139" s="148"/>
      <c r="L139" s="148"/>
      <c r="M139" s="148"/>
      <c r="N139" s="148"/>
      <c r="O139" s="123"/>
    </row>
    <row r="140" spans="1:15" s="35" customFormat="1" outlineLevel="1">
      <c r="A140" s="117"/>
      <c r="B140" s="80"/>
      <c r="C140" s="117"/>
      <c r="D140" s="58" t="s">
        <v>150</v>
      </c>
      <c r="E140" s="58"/>
      <c r="F140" s="122"/>
      <c r="G140" s="122"/>
      <c r="H140" s="56">
        <f>'EGS11B exemptions'!G57</f>
        <v>0</v>
      </c>
      <c r="I140" s="56">
        <f>'EGS11B exemptions'!H38</f>
        <v>0</v>
      </c>
      <c r="J140" s="56">
        <f>SUM(H140:I140)</f>
        <v>0</v>
      </c>
      <c r="K140" s="56">
        <f>'EGS11B exemptions'!J38</f>
        <v>0</v>
      </c>
      <c r="L140" s="56">
        <f>'EGS11B exemptions'!K38</f>
        <v>0</v>
      </c>
      <c r="M140" s="56">
        <f>'EGS11B exemptions'!L38</f>
        <v>0</v>
      </c>
      <c r="N140" s="56">
        <f>'EGS11B exemptions'!M38</f>
        <v>0</v>
      </c>
      <c r="O140" s="123"/>
    </row>
    <row r="141" spans="1:15" s="35" customFormat="1" outlineLevel="1">
      <c r="A141" s="117"/>
      <c r="B141" s="80"/>
      <c r="C141" s="117"/>
      <c r="D141" s="58" t="s">
        <v>234</v>
      </c>
      <c r="E141" s="58" t="s">
        <v>235</v>
      </c>
      <c r="F141" s="122"/>
      <c r="G141" s="122"/>
      <c r="H141" s="55">
        <f>SUM(H178,H181,H184,H188)+SUM(H180,H183,H186,H189)</f>
        <v>0</v>
      </c>
      <c r="I141" s="55">
        <f>SUM(I178,I181,I184,I188)+SUM(I179,I182,I185,I189)</f>
        <v>0</v>
      </c>
      <c r="J141" s="55">
        <f>SUM(H141:I141)</f>
        <v>0</v>
      </c>
      <c r="K141" s="55">
        <f t="shared" ref="K141:M141" si="66">SUM(K178,K181,K184,K188)+SUM(K180,K183,K186,K189)</f>
        <v>0</v>
      </c>
      <c r="L141" s="55">
        <f t="shared" si="66"/>
        <v>0</v>
      </c>
      <c r="M141" s="55">
        <f t="shared" si="66"/>
        <v>0</v>
      </c>
      <c r="N141" s="55">
        <f t="shared" ref="N141" si="67">SUM(N178,N181,N184,N188)+SUM(N180,N183,N186,N189)</f>
        <v>0</v>
      </c>
      <c r="O141" s="123"/>
    </row>
    <row r="142" spans="1:15" s="35" customFormat="1" outlineLevel="1">
      <c r="A142" s="117"/>
      <c r="B142" s="80"/>
      <c r="C142" s="117"/>
      <c r="D142" s="58"/>
      <c r="E142" s="58"/>
      <c r="F142" s="122"/>
      <c r="G142" s="122"/>
      <c r="H142" s="121"/>
      <c r="I142" s="121"/>
      <c r="J142" s="121"/>
      <c r="K142" s="121"/>
      <c r="L142" s="121"/>
      <c r="M142" s="121"/>
      <c r="N142" s="121"/>
      <c r="O142" s="123"/>
    </row>
    <row r="143" spans="1:15" s="35" customFormat="1" outlineLevel="1">
      <c r="A143" s="117"/>
      <c r="B143" s="80"/>
      <c r="C143" s="67" t="s">
        <v>157</v>
      </c>
      <c r="D143" s="76"/>
      <c r="E143" s="58"/>
      <c r="F143" s="122"/>
      <c r="G143" s="122"/>
      <c r="H143" s="120"/>
      <c r="I143" s="120"/>
      <c r="J143" s="120"/>
      <c r="K143" s="120"/>
      <c r="L143" s="120"/>
      <c r="M143" s="120"/>
      <c r="N143" s="120"/>
      <c r="O143" s="123"/>
    </row>
    <row r="144" spans="1:15" s="35" customFormat="1" ht="27" outlineLevel="1">
      <c r="A144" s="117"/>
      <c r="B144" s="80"/>
      <c r="C144" s="117"/>
      <c r="D144" s="58" t="s">
        <v>236</v>
      </c>
      <c r="E144" s="58" t="s">
        <v>129</v>
      </c>
      <c r="F144" s="122"/>
      <c r="G144" s="122"/>
      <c r="H144" s="82"/>
      <c r="I144" s="82"/>
      <c r="J144" s="50">
        <f t="shared" ref="J144:J152" si="68">SUM(H144:I144)</f>
        <v>0</v>
      </c>
      <c r="K144" s="82"/>
      <c r="L144" s="82"/>
      <c r="M144" s="82"/>
      <c r="N144" s="82"/>
      <c r="O144" s="123"/>
    </row>
    <row r="145" spans="1:15" s="35" customFormat="1" ht="27" outlineLevel="1">
      <c r="A145" s="117"/>
      <c r="B145" s="80"/>
      <c r="C145" s="117"/>
      <c r="D145" s="58" t="s">
        <v>237</v>
      </c>
      <c r="E145" s="58" t="s">
        <v>131</v>
      </c>
      <c r="F145" s="122"/>
      <c r="G145" s="122"/>
      <c r="H145" s="82"/>
      <c r="I145" s="82"/>
      <c r="J145" s="50">
        <f t="shared" si="68"/>
        <v>0</v>
      </c>
      <c r="K145" s="82"/>
      <c r="L145" s="82"/>
      <c r="M145" s="82"/>
      <c r="N145" s="82"/>
      <c r="O145" s="123"/>
    </row>
    <row r="146" spans="1:15" s="35" customFormat="1" ht="27" outlineLevel="1">
      <c r="A146" s="117"/>
      <c r="B146" s="80"/>
      <c r="C146" s="117"/>
      <c r="D146" s="58" t="s">
        <v>196</v>
      </c>
      <c r="E146" s="58" t="s">
        <v>129</v>
      </c>
      <c r="F146" s="122"/>
      <c r="G146" s="122"/>
      <c r="H146" s="148"/>
      <c r="I146" s="82"/>
      <c r="J146" s="50">
        <f>SUM(I146)</f>
        <v>0</v>
      </c>
      <c r="K146" s="82"/>
      <c r="L146" s="82"/>
      <c r="M146" s="82"/>
      <c r="N146" s="82"/>
      <c r="O146" s="123"/>
    </row>
    <row r="147" spans="1:15" s="35" customFormat="1" ht="27" outlineLevel="1">
      <c r="A147" s="117"/>
      <c r="B147" s="80"/>
      <c r="C147" s="117"/>
      <c r="D147" s="58" t="s">
        <v>197</v>
      </c>
      <c r="E147" s="58" t="s">
        <v>129</v>
      </c>
      <c r="F147" s="122"/>
      <c r="G147" s="122"/>
      <c r="H147" s="82"/>
      <c r="I147" s="148"/>
      <c r="J147" s="50">
        <f>SUM(H147)</f>
        <v>0</v>
      </c>
      <c r="K147" s="148"/>
      <c r="L147" s="148"/>
      <c r="M147" s="148"/>
      <c r="N147" s="148"/>
      <c r="O147" s="123"/>
    </row>
    <row r="148" spans="1:15" s="35" customFormat="1" ht="27" outlineLevel="1">
      <c r="A148" s="117"/>
      <c r="B148" s="80"/>
      <c r="C148" s="117"/>
      <c r="D148" s="58" t="s">
        <v>161</v>
      </c>
      <c r="E148" s="58" t="s">
        <v>131</v>
      </c>
      <c r="F148" s="122"/>
      <c r="G148" s="122"/>
      <c r="H148" s="82"/>
      <c r="I148" s="82"/>
      <c r="J148" s="50">
        <f t="shared" si="68"/>
        <v>0</v>
      </c>
      <c r="K148" s="82"/>
      <c r="L148" s="82"/>
      <c r="M148" s="82"/>
      <c r="N148" s="82"/>
      <c r="O148" s="123"/>
    </row>
    <row r="149" spans="1:15" s="35" customFormat="1" ht="27" outlineLevel="1">
      <c r="A149" s="117"/>
      <c r="B149" s="80"/>
      <c r="C149" s="117"/>
      <c r="D149" s="58" t="s">
        <v>198</v>
      </c>
      <c r="E149" s="58" t="s">
        <v>140</v>
      </c>
      <c r="F149" s="122"/>
      <c r="G149" s="122"/>
      <c r="H149" s="82"/>
      <c r="I149" s="82"/>
      <c r="J149" s="50">
        <f t="shared" si="68"/>
        <v>0</v>
      </c>
      <c r="K149" s="82"/>
      <c r="L149" s="82"/>
      <c r="M149" s="82"/>
      <c r="N149" s="82"/>
      <c r="O149" s="123"/>
    </row>
    <row r="150" spans="1:15" s="35" customFormat="1" ht="27" outlineLevel="1">
      <c r="A150" s="117"/>
      <c r="B150" s="80"/>
      <c r="C150" s="117"/>
      <c r="D150" s="58" t="s">
        <v>199</v>
      </c>
      <c r="E150" s="58" t="s">
        <v>142</v>
      </c>
      <c r="F150" s="122"/>
      <c r="G150" s="122"/>
      <c r="H150" s="83"/>
      <c r="I150" s="83"/>
      <c r="J150" s="55">
        <f t="shared" si="68"/>
        <v>0</v>
      </c>
      <c r="K150" s="83"/>
      <c r="L150" s="83"/>
      <c r="M150" s="83"/>
      <c r="N150" s="83"/>
      <c r="O150" s="123"/>
    </row>
    <row r="151" spans="1:15" s="35" customFormat="1" ht="27" outlineLevel="1">
      <c r="A151" s="117"/>
      <c r="B151" s="80"/>
      <c r="C151" s="117"/>
      <c r="D151" s="58" t="s">
        <v>200</v>
      </c>
      <c r="E151" s="58" t="s">
        <v>201</v>
      </c>
      <c r="F151" s="122"/>
      <c r="G151" s="122"/>
      <c r="H151" s="82"/>
      <c r="I151" s="82"/>
      <c r="J151" s="50">
        <f t="shared" si="68"/>
        <v>0</v>
      </c>
      <c r="K151" s="82"/>
      <c r="L151" s="82"/>
      <c r="M151" s="82"/>
      <c r="N151" s="82"/>
      <c r="O151" s="123"/>
    </row>
    <row r="152" spans="1:15" s="35" customFormat="1" ht="27" outlineLevel="1">
      <c r="A152" s="117"/>
      <c r="B152" s="80"/>
      <c r="C152" s="117"/>
      <c r="D152" s="58" t="s">
        <v>202</v>
      </c>
      <c r="E152" s="58" t="s">
        <v>203</v>
      </c>
      <c r="F152" s="122"/>
      <c r="G152" s="122"/>
      <c r="H152" s="83"/>
      <c r="I152" s="83"/>
      <c r="J152" s="55">
        <f t="shared" si="68"/>
        <v>0</v>
      </c>
      <c r="K152" s="83"/>
      <c r="L152" s="83"/>
      <c r="M152" s="83"/>
      <c r="N152" s="83"/>
      <c r="O152" s="123"/>
    </row>
    <row r="153" spans="1:15" s="35" customFormat="1" outlineLevel="1">
      <c r="A153" s="117"/>
      <c r="B153" s="80"/>
      <c r="C153" s="117"/>
      <c r="D153" s="58"/>
      <c r="E153" s="58"/>
      <c r="F153" s="122"/>
      <c r="G153" s="122"/>
      <c r="H153" s="122"/>
      <c r="I153" s="122"/>
      <c r="J153" s="122"/>
      <c r="K153" s="122"/>
      <c r="L153" s="122"/>
      <c r="M153" s="122"/>
      <c r="N153" s="122"/>
      <c r="O153" s="122"/>
    </row>
    <row r="154" spans="1:15" s="35" customFormat="1" outlineLevel="1">
      <c r="A154" s="117"/>
      <c r="B154" s="80"/>
      <c r="C154" s="67" t="s">
        <v>162</v>
      </c>
      <c r="D154" s="58"/>
      <c r="E154" s="58"/>
      <c r="F154" s="122"/>
      <c r="G154" s="122"/>
      <c r="H154" s="124"/>
      <c r="I154" s="124"/>
      <c r="J154" s="124"/>
      <c r="K154" s="124"/>
      <c r="L154" s="124"/>
      <c r="M154" s="124"/>
      <c r="N154" s="124"/>
      <c r="O154" s="123"/>
    </row>
    <row r="155" spans="1:15" ht="27" outlineLevel="1">
      <c r="A155" s="117"/>
      <c r="C155" s="117"/>
      <c r="D155" s="58" t="s">
        <v>236</v>
      </c>
      <c r="E155" s="58" t="s">
        <v>129</v>
      </c>
      <c r="F155" s="122"/>
      <c r="G155" s="122"/>
      <c r="H155" s="82"/>
      <c r="I155" s="82"/>
      <c r="J155" s="50">
        <f t="shared" ref="J155:J163" si="69">SUM(H155:I155)</f>
        <v>0</v>
      </c>
      <c r="K155" s="82"/>
      <c r="L155" s="82"/>
      <c r="M155" s="82"/>
      <c r="N155" s="82"/>
      <c r="O155" s="117"/>
    </row>
    <row r="156" spans="1:15" ht="27" outlineLevel="1">
      <c r="A156" s="117"/>
      <c r="C156" s="117"/>
      <c r="D156" s="58" t="s">
        <v>237</v>
      </c>
      <c r="E156" s="58" t="s">
        <v>131</v>
      </c>
      <c r="F156" s="122"/>
      <c r="G156" s="122"/>
      <c r="H156" s="82"/>
      <c r="I156" s="82"/>
      <c r="J156" s="50">
        <f t="shared" si="69"/>
        <v>0</v>
      </c>
      <c r="K156" s="82"/>
      <c r="L156" s="82"/>
      <c r="M156" s="82"/>
      <c r="N156" s="82"/>
      <c r="O156" s="117"/>
    </row>
    <row r="157" spans="1:15" ht="27" outlineLevel="1">
      <c r="A157" s="117"/>
      <c r="C157" s="117"/>
      <c r="D157" s="58" t="s">
        <v>196</v>
      </c>
      <c r="E157" s="58" t="s">
        <v>129</v>
      </c>
      <c r="F157" s="122"/>
      <c r="G157" s="122"/>
      <c r="H157" s="148"/>
      <c r="I157" s="82"/>
      <c r="J157" s="50">
        <f>SUM(I157)</f>
        <v>0</v>
      </c>
      <c r="K157" s="82"/>
      <c r="L157" s="82"/>
      <c r="M157" s="82"/>
      <c r="N157" s="82"/>
      <c r="O157" s="117"/>
    </row>
    <row r="158" spans="1:15" s="35" customFormat="1" ht="27" outlineLevel="1">
      <c r="A158" s="117"/>
      <c r="B158" s="80"/>
      <c r="C158" s="117"/>
      <c r="D158" s="58" t="s">
        <v>197</v>
      </c>
      <c r="E158" s="58" t="s">
        <v>129</v>
      </c>
      <c r="F158" s="122"/>
      <c r="G158" s="122"/>
      <c r="H158" s="82"/>
      <c r="I158" s="148"/>
      <c r="J158" s="50">
        <f>SUM(H158)</f>
        <v>0</v>
      </c>
      <c r="K158" s="148"/>
      <c r="L158" s="148"/>
      <c r="M158" s="148"/>
      <c r="N158" s="148"/>
      <c r="O158" s="123"/>
    </row>
    <row r="159" spans="1:15" s="35" customFormat="1" ht="27" outlineLevel="1">
      <c r="A159" s="117"/>
      <c r="B159" s="80"/>
      <c r="C159" s="117"/>
      <c r="D159" s="58" t="s">
        <v>161</v>
      </c>
      <c r="E159" s="58" t="s">
        <v>131</v>
      </c>
      <c r="F159" s="122"/>
      <c r="G159" s="122"/>
      <c r="H159" s="82"/>
      <c r="I159" s="82"/>
      <c r="J159" s="50">
        <f t="shared" si="69"/>
        <v>0</v>
      </c>
      <c r="K159" s="82"/>
      <c r="L159" s="82"/>
      <c r="M159" s="82"/>
      <c r="N159" s="82"/>
      <c r="O159" s="123"/>
    </row>
    <row r="160" spans="1:15" s="35" customFormat="1" ht="27" outlineLevel="1">
      <c r="A160" s="117"/>
      <c r="B160" s="80"/>
      <c r="C160" s="117"/>
      <c r="D160" s="58" t="s">
        <v>198</v>
      </c>
      <c r="E160" s="58" t="s">
        <v>140</v>
      </c>
      <c r="F160" s="122"/>
      <c r="G160" s="122"/>
      <c r="H160" s="82"/>
      <c r="I160" s="82"/>
      <c r="J160" s="50">
        <f t="shared" si="69"/>
        <v>0</v>
      </c>
      <c r="K160" s="82"/>
      <c r="L160" s="82"/>
      <c r="M160" s="82"/>
      <c r="N160" s="82"/>
      <c r="O160" s="123"/>
    </row>
    <row r="161" spans="1:14" s="35" customFormat="1" ht="27" outlineLevel="1">
      <c r="A161" s="117"/>
      <c r="B161" s="80"/>
      <c r="C161" s="117"/>
      <c r="D161" s="58" t="s">
        <v>199</v>
      </c>
      <c r="E161" s="58" t="s">
        <v>142</v>
      </c>
      <c r="F161" s="122"/>
      <c r="G161" s="122"/>
      <c r="H161" s="83"/>
      <c r="I161" s="83"/>
      <c r="J161" s="55">
        <f t="shared" si="69"/>
        <v>0</v>
      </c>
      <c r="K161" s="83"/>
      <c r="L161" s="83"/>
      <c r="M161" s="83"/>
      <c r="N161" s="83"/>
    </row>
    <row r="162" spans="1:14" s="35" customFormat="1" ht="27" outlineLevel="1">
      <c r="A162" s="117"/>
      <c r="B162" s="80"/>
      <c r="C162" s="117"/>
      <c r="D162" s="58" t="s">
        <v>200</v>
      </c>
      <c r="E162" s="58" t="s">
        <v>201</v>
      </c>
      <c r="F162" s="122"/>
      <c r="G162" s="122"/>
      <c r="H162" s="82"/>
      <c r="I162" s="82"/>
      <c r="J162" s="50">
        <f t="shared" si="69"/>
        <v>0</v>
      </c>
      <c r="K162" s="82"/>
      <c r="L162" s="82"/>
      <c r="M162" s="82"/>
      <c r="N162" s="82"/>
    </row>
    <row r="163" spans="1:14" s="35" customFormat="1" ht="27" outlineLevel="1">
      <c r="A163" s="117"/>
      <c r="B163" s="80"/>
      <c r="C163" s="117"/>
      <c r="D163" s="58" t="s">
        <v>202</v>
      </c>
      <c r="E163" s="58" t="s">
        <v>203</v>
      </c>
      <c r="F163" s="122"/>
      <c r="G163" s="122"/>
      <c r="H163" s="83"/>
      <c r="I163" s="83"/>
      <c r="J163" s="55">
        <f t="shared" si="69"/>
        <v>0</v>
      </c>
      <c r="K163" s="83"/>
      <c r="L163" s="83"/>
      <c r="M163" s="83"/>
      <c r="N163" s="83"/>
    </row>
    <row r="164" spans="1:14" s="35" customFormat="1" outlineLevel="1">
      <c r="A164" s="117"/>
      <c r="B164" s="80"/>
      <c r="C164" s="117"/>
      <c r="D164" s="58"/>
      <c r="E164" s="58"/>
      <c r="F164" s="122"/>
      <c r="G164" s="122"/>
      <c r="H164" s="122"/>
      <c r="I164" s="122"/>
      <c r="J164" s="122"/>
      <c r="K164" s="122"/>
      <c r="L164" s="122"/>
      <c r="M164" s="122"/>
      <c r="N164" s="122"/>
    </row>
    <row r="165" spans="1:14" outlineLevel="1">
      <c r="A165" s="117"/>
      <c r="C165" s="67" t="s">
        <v>163</v>
      </c>
      <c r="D165" s="76"/>
      <c r="F165" s="122"/>
      <c r="G165" s="122"/>
      <c r="H165" s="124"/>
      <c r="I165" s="124"/>
      <c r="J165" s="124"/>
      <c r="K165" s="124"/>
      <c r="L165" s="124"/>
      <c r="M165" s="124"/>
      <c r="N165" s="124"/>
    </row>
    <row r="166" spans="1:14" ht="27" outlineLevel="1">
      <c r="A166" s="117"/>
      <c r="C166" s="117"/>
      <c r="D166" s="58" t="s">
        <v>236</v>
      </c>
      <c r="E166" s="58" t="s">
        <v>129</v>
      </c>
      <c r="F166" s="122"/>
      <c r="G166" s="122"/>
      <c r="H166" s="82"/>
      <c r="I166" s="82"/>
      <c r="J166" s="50">
        <f t="shared" ref="J166:J174" si="70">SUM(H166:I166)</f>
        <v>0</v>
      </c>
      <c r="K166" s="82"/>
      <c r="L166" s="82"/>
      <c r="M166" s="82"/>
      <c r="N166" s="82"/>
    </row>
    <row r="167" spans="1:14" ht="27" outlineLevel="1">
      <c r="A167" s="117"/>
      <c r="C167" s="117"/>
      <c r="D167" s="58" t="s">
        <v>237</v>
      </c>
      <c r="E167" s="58" t="s">
        <v>131</v>
      </c>
      <c r="F167" s="122"/>
      <c r="G167" s="122"/>
      <c r="H167" s="82"/>
      <c r="I167" s="82"/>
      <c r="J167" s="50">
        <f t="shared" si="70"/>
        <v>0</v>
      </c>
      <c r="K167" s="82"/>
      <c r="L167" s="82"/>
      <c r="M167" s="82"/>
      <c r="N167" s="82"/>
    </row>
    <row r="168" spans="1:14" ht="27" outlineLevel="1">
      <c r="A168" s="117"/>
      <c r="C168" s="117"/>
      <c r="D168" s="58" t="s">
        <v>196</v>
      </c>
      <c r="E168" s="58" t="s">
        <v>129</v>
      </c>
      <c r="F168" s="122"/>
      <c r="G168" s="122"/>
      <c r="H168" s="148"/>
      <c r="I168" s="82"/>
      <c r="J168" s="50">
        <f>SUM(I168)</f>
        <v>0</v>
      </c>
      <c r="K168" s="82"/>
      <c r="L168" s="82"/>
      <c r="M168" s="82"/>
      <c r="N168" s="82"/>
    </row>
    <row r="169" spans="1:14" s="35" customFormat="1" ht="27" outlineLevel="1">
      <c r="A169" s="117"/>
      <c r="B169" s="80"/>
      <c r="C169" s="117"/>
      <c r="D169" s="58" t="s">
        <v>197</v>
      </c>
      <c r="E169" s="58" t="s">
        <v>129</v>
      </c>
      <c r="F169" s="122"/>
      <c r="G169" s="122"/>
      <c r="H169" s="82"/>
      <c r="I169" s="148"/>
      <c r="J169" s="50">
        <f>SUM(H169)</f>
        <v>0</v>
      </c>
      <c r="K169" s="148"/>
      <c r="L169" s="148"/>
      <c r="M169" s="148"/>
      <c r="N169" s="148"/>
    </row>
    <row r="170" spans="1:14" s="35" customFormat="1" ht="27" outlineLevel="1">
      <c r="A170" s="117"/>
      <c r="B170" s="80"/>
      <c r="C170" s="117"/>
      <c r="D170" s="58" t="s">
        <v>161</v>
      </c>
      <c r="E170" s="58" t="s">
        <v>131</v>
      </c>
      <c r="F170" s="122"/>
      <c r="G170" s="122"/>
      <c r="H170" s="82"/>
      <c r="I170" s="82"/>
      <c r="J170" s="50">
        <f t="shared" si="70"/>
        <v>0</v>
      </c>
      <c r="K170" s="82"/>
      <c r="L170" s="82"/>
      <c r="M170" s="82"/>
      <c r="N170" s="82"/>
    </row>
    <row r="171" spans="1:14" ht="27" outlineLevel="1">
      <c r="A171" s="117"/>
      <c r="C171" s="117"/>
      <c r="D171" s="58" t="s">
        <v>198</v>
      </c>
      <c r="E171" s="58" t="s">
        <v>140</v>
      </c>
      <c r="F171" s="122"/>
      <c r="G171" s="122"/>
      <c r="H171" s="82"/>
      <c r="I171" s="82"/>
      <c r="J171" s="50">
        <f t="shared" si="70"/>
        <v>0</v>
      </c>
      <c r="K171" s="82"/>
      <c r="L171" s="82"/>
      <c r="M171" s="82"/>
      <c r="N171" s="82"/>
    </row>
    <row r="172" spans="1:14" ht="27" outlineLevel="1">
      <c r="A172" s="117"/>
      <c r="C172" s="117"/>
      <c r="D172" s="58" t="s">
        <v>199</v>
      </c>
      <c r="E172" s="58" t="s">
        <v>142</v>
      </c>
      <c r="F172" s="122"/>
      <c r="G172" s="122"/>
      <c r="H172" s="83"/>
      <c r="I172" s="83"/>
      <c r="J172" s="55">
        <f t="shared" si="70"/>
        <v>0</v>
      </c>
      <c r="K172" s="83"/>
      <c r="L172" s="83"/>
      <c r="M172" s="83"/>
      <c r="N172" s="83"/>
    </row>
    <row r="173" spans="1:14" s="35" customFormat="1" ht="27" outlineLevel="1">
      <c r="A173" s="117"/>
      <c r="B173" s="80"/>
      <c r="C173" s="117"/>
      <c r="D173" s="58" t="s">
        <v>200</v>
      </c>
      <c r="E173" s="58" t="s">
        <v>201</v>
      </c>
      <c r="F173" s="122"/>
      <c r="G173" s="122"/>
      <c r="H173" s="82"/>
      <c r="I173" s="82"/>
      <c r="J173" s="50">
        <f t="shared" si="70"/>
        <v>0</v>
      </c>
      <c r="K173" s="82"/>
      <c r="L173" s="82"/>
      <c r="M173" s="82"/>
      <c r="N173" s="82"/>
    </row>
    <row r="174" spans="1:14" s="35" customFormat="1" ht="27" outlineLevel="1">
      <c r="A174" s="117"/>
      <c r="B174" s="80"/>
      <c r="C174" s="117"/>
      <c r="D174" s="58" t="s">
        <v>202</v>
      </c>
      <c r="E174" s="58" t="s">
        <v>203</v>
      </c>
      <c r="F174" s="122"/>
      <c r="G174" s="122"/>
      <c r="H174" s="83"/>
      <c r="I174" s="83"/>
      <c r="J174" s="55">
        <f t="shared" si="70"/>
        <v>0</v>
      </c>
      <c r="K174" s="83"/>
      <c r="L174" s="83"/>
      <c r="M174" s="83"/>
      <c r="N174" s="83"/>
    </row>
    <row r="175" spans="1:14" outlineLevel="1">
      <c r="A175" s="117"/>
      <c r="C175" s="117"/>
      <c r="F175" s="122"/>
      <c r="G175" s="122"/>
      <c r="H175" s="125"/>
      <c r="I175" s="125"/>
      <c r="J175" s="125"/>
      <c r="K175" s="125"/>
      <c r="L175" s="125"/>
      <c r="M175" s="125"/>
      <c r="N175" s="125"/>
    </row>
    <row r="176" spans="1:14" ht="27" outlineLevel="1">
      <c r="A176" s="117"/>
      <c r="C176" s="117"/>
      <c r="D176" s="58" t="s">
        <v>164</v>
      </c>
      <c r="E176" s="58" t="s">
        <v>132</v>
      </c>
      <c r="F176" s="122"/>
      <c r="G176" s="122"/>
      <c r="H176" s="51" t="str">
        <f>IF(SUM(H144,H155,H166,H147,H158,H169)=SUM(H145,H156,H167,H148,H159,H170),"Ok","Payments Due does not equal Payments Made")</f>
        <v>Ok</v>
      </c>
      <c r="I176" s="51" t="str">
        <f>IF(SUM(I144,I155,I166,I146,I157,I168)=SUM(I145,I156,I167,I148,I159,I170),"Ok","Payments Due does not equal Payments Made")</f>
        <v>Ok</v>
      </c>
      <c r="J176" s="51" t="str">
        <f>IF(SUM(J144,J155,J166,J146,J147,J157,J158,J168,J169)=SUM(J145,J156,J167,J148,J159,J170),"Ok","Payments Due does not equal Payments Made")</f>
        <v>Ok</v>
      </c>
      <c r="K176" s="51" t="str">
        <f>IF(SUM(K144,K155,K166,K146,K157,K168)=SUM(K145,K156,K167,K148,K159,K170),"Ok","Payments Due does not equal Payments Made")</f>
        <v>Ok</v>
      </c>
      <c r="L176" s="51" t="str">
        <f t="shared" ref="L176:N176" si="71">IF(SUM(L144,L155,L166,L146,L157,L168)=SUM(L145,L156,L167,L148,L159,L170),"Ok","Payments Due does not equal Payments Made")</f>
        <v>Ok</v>
      </c>
      <c r="M176" s="51" t="str">
        <f t="shared" si="71"/>
        <v>Ok</v>
      </c>
      <c r="N176" s="51" t="str">
        <f t="shared" si="71"/>
        <v>Ok</v>
      </c>
    </row>
    <row r="177" spans="1:14" s="35" customFormat="1" outlineLevel="1">
      <c r="A177" s="117"/>
      <c r="B177" s="80"/>
      <c r="C177" s="117"/>
      <c r="D177" s="58"/>
      <c r="E177" s="58"/>
      <c r="F177" s="122"/>
      <c r="G177" s="122"/>
      <c r="H177" s="120"/>
      <c r="I177" s="120"/>
      <c r="J177" s="120"/>
      <c r="K177" s="120"/>
      <c r="L177" s="120"/>
      <c r="M177" s="120"/>
      <c r="N177" s="120"/>
    </row>
    <row r="178" spans="1:14" s="35" customFormat="1" ht="27" outlineLevel="1">
      <c r="A178" s="117"/>
      <c r="B178" s="80"/>
      <c r="C178" s="117"/>
      <c r="D178" s="58" t="s">
        <v>238</v>
      </c>
      <c r="E178" s="58" t="s">
        <v>239</v>
      </c>
      <c r="F178" s="122"/>
      <c r="G178" s="122"/>
      <c r="H178" s="55">
        <f>'ED2 Prescribed Periods &amp; Sums'!$E$10*H145</f>
        <v>0</v>
      </c>
      <c r="I178" s="55">
        <f>'ED2 Prescribed Periods &amp; Sums'!$G$10*I145</f>
        <v>0</v>
      </c>
      <c r="J178" s="55">
        <f>SUM(H178:I178)</f>
        <v>0</v>
      </c>
      <c r="K178" s="55">
        <f>'ED2 Prescribed Periods &amp; Sums'!$I$10*K145</f>
        <v>0</v>
      </c>
      <c r="L178" s="55">
        <f>'ED2 Prescribed Periods &amp; Sums'!$K$10*L145</f>
        <v>0</v>
      </c>
      <c r="M178" s="55">
        <f>'ED2 Prescribed Periods &amp; Sums'!$M$10*M145</f>
        <v>0</v>
      </c>
      <c r="N178" s="55">
        <f>'ED2 Prescribed Periods &amp; Sums'!$O$10*N145</f>
        <v>0</v>
      </c>
    </row>
    <row r="179" spans="1:14" s="35" customFormat="1" ht="40.5" outlineLevel="1">
      <c r="A179" s="117"/>
      <c r="B179" s="80"/>
      <c r="C179" s="117"/>
      <c r="D179" s="58" t="s">
        <v>240</v>
      </c>
      <c r="E179" s="58" t="s">
        <v>241</v>
      </c>
      <c r="F179" s="122"/>
      <c r="G179" s="122"/>
      <c r="H179" s="152"/>
      <c r="I179" s="55">
        <f>'ED2 Prescribed Periods &amp; Sums'!$G$11*Main!I148</f>
        <v>0</v>
      </c>
      <c r="J179" s="55">
        <f>SUM(I179)</f>
        <v>0</v>
      </c>
      <c r="K179" s="55">
        <f>'ED2 Prescribed Periods &amp; Sums'!$I$11*Main!K148</f>
        <v>0</v>
      </c>
      <c r="L179" s="55">
        <f>'ED2 Prescribed Periods &amp; Sums'!$K$11*Main!L148</f>
        <v>0</v>
      </c>
      <c r="M179" s="55">
        <f>'ED2 Prescribed Periods &amp; Sums'!$M$11*Main!M148</f>
        <v>0</v>
      </c>
      <c r="N179" s="55">
        <f>'ED2 Prescribed Periods &amp; Sums'!$O$11*Main!N148</f>
        <v>0</v>
      </c>
    </row>
    <row r="180" spans="1:14" s="35" customFormat="1" ht="40.5" outlineLevel="1">
      <c r="A180" s="117"/>
      <c r="B180" s="80"/>
      <c r="C180" s="117"/>
      <c r="D180" s="58" t="s">
        <v>242</v>
      </c>
      <c r="E180" s="58" t="s">
        <v>243</v>
      </c>
      <c r="F180" s="122"/>
      <c r="G180" s="122"/>
      <c r="H180" s="55">
        <f>'ED2 Prescribed Periods &amp; Sums'!$E$12*Main!H148</f>
        <v>0</v>
      </c>
      <c r="I180" s="152"/>
      <c r="J180" s="55">
        <f>SUM(H180)</f>
        <v>0</v>
      </c>
      <c r="K180" s="152"/>
      <c r="L180" s="152"/>
      <c r="M180" s="152"/>
      <c r="N180" s="152"/>
    </row>
    <row r="181" spans="1:14" s="35" customFormat="1" ht="27" outlineLevel="1">
      <c r="A181" s="117"/>
      <c r="B181" s="80"/>
      <c r="C181" s="117"/>
      <c r="D181" s="58" t="s">
        <v>244</v>
      </c>
      <c r="E181" s="58" t="s">
        <v>245</v>
      </c>
      <c r="F181" s="122"/>
      <c r="G181" s="122"/>
      <c r="H181" s="55">
        <f>'ED2 Prescribed Periods &amp; Sums'!$F$10*H156</f>
        <v>0</v>
      </c>
      <c r="I181" s="55">
        <f>'ED2 Prescribed Periods &amp; Sums'!$H$10*I156</f>
        <v>0</v>
      </c>
      <c r="J181" s="55">
        <f t="shared" ref="J181:J184" si="72">SUM(H181:I181)</f>
        <v>0</v>
      </c>
      <c r="K181" s="55">
        <f>'ED2 Prescribed Periods &amp; Sums'!$J$10*K156</f>
        <v>0</v>
      </c>
      <c r="L181" s="55">
        <f>'ED2 Prescribed Periods &amp; Sums'!$L$10*L156</f>
        <v>0</v>
      </c>
      <c r="M181" s="55">
        <f>'ED2 Prescribed Periods &amp; Sums'!$N$10*M156</f>
        <v>0</v>
      </c>
      <c r="N181" s="55">
        <f>'ED2 Prescribed Periods &amp; Sums'!$P$10*N156</f>
        <v>0</v>
      </c>
    </row>
    <row r="182" spans="1:14" s="35" customFormat="1" ht="40.5" outlineLevel="1">
      <c r="A182" s="117"/>
      <c r="B182" s="80"/>
      <c r="C182" s="117"/>
      <c r="D182" s="58" t="s">
        <v>246</v>
      </c>
      <c r="E182" s="58" t="s">
        <v>247</v>
      </c>
      <c r="F182" s="122"/>
      <c r="G182" s="122"/>
      <c r="H182" s="152"/>
      <c r="I182" s="55">
        <f>'ED2 Prescribed Periods &amp; Sums'!$H$11*Main!I159</f>
        <v>0</v>
      </c>
      <c r="J182" s="55">
        <f>SUM(I182)</f>
        <v>0</v>
      </c>
      <c r="K182" s="55">
        <f>'ED2 Prescribed Periods &amp; Sums'!$J$11*Main!K159</f>
        <v>0</v>
      </c>
      <c r="L182" s="55">
        <f>'ED2 Prescribed Periods &amp; Sums'!$L$11*Main!L159</f>
        <v>0</v>
      </c>
      <c r="M182" s="55">
        <f>'ED2 Prescribed Periods &amp; Sums'!$N$11*Main!M159</f>
        <v>0</v>
      </c>
      <c r="N182" s="55">
        <f>'ED2 Prescribed Periods &amp; Sums'!$P$11*Main!N159</f>
        <v>0</v>
      </c>
    </row>
    <row r="183" spans="1:14" ht="40.5" outlineLevel="1">
      <c r="A183" s="117"/>
      <c r="C183" s="117"/>
      <c r="D183" s="58" t="s">
        <v>248</v>
      </c>
      <c r="E183" s="58" t="s">
        <v>249</v>
      </c>
      <c r="F183" s="122"/>
      <c r="G183" s="122"/>
      <c r="H183" s="55">
        <f>'ED2 Prescribed Periods &amp; Sums'!$F$12*Main!H159</f>
        <v>0</v>
      </c>
      <c r="I183" s="152"/>
      <c r="J183" s="55">
        <f>SUM(H183)</f>
        <v>0</v>
      </c>
      <c r="K183" s="152"/>
      <c r="L183" s="152"/>
      <c r="M183" s="152"/>
      <c r="N183" s="152"/>
    </row>
    <row r="184" spans="1:14" ht="27" outlineLevel="1">
      <c r="A184" s="117"/>
      <c r="C184" s="117"/>
      <c r="D184" s="58" t="s">
        <v>250</v>
      </c>
      <c r="E184" s="58" t="s">
        <v>251</v>
      </c>
      <c r="F184" s="122"/>
      <c r="G184" s="122"/>
      <c r="H184" s="55">
        <f>'ED2 Prescribed Periods &amp; Sums'!$E$10*H167</f>
        <v>0</v>
      </c>
      <c r="I184" s="55">
        <f>'ED2 Prescribed Periods &amp; Sums'!$G$10*I167</f>
        <v>0</v>
      </c>
      <c r="J184" s="55">
        <f t="shared" si="72"/>
        <v>0</v>
      </c>
      <c r="K184" s="55">
        <f>'ED2 Prescribed Periods &amp; Sums'!$I$10*K167</f>
        <v>0</v>
      </c>
      <c r="L184" s="55">
        <f>'ED2 Prescribed Periods &amp; Sums'!$K$10*L167</f>
        <v>0</v>
      </c>
      <c r="M184" s="55">
        <f>'ED2 Prescribed Periods &amp; Sums'!$M$10*M167</f>
        <v>0</v>
      </c>
      <c r="N184" s="55">
        <f>'ED2 Prescribed Periods &amp; Sums'!$O$10*N167</f>
        <v>0</v>
      </c>
    </row>
    <row r="185" spans="1:14" ht="40.5" outlineLevel="1">
      <c r="A185" s="117"/>
      <c r="C185" s="117"/>
      <c r="D185" s="58" t="s">
        <v>252</v>
      </c>
      <c r="E185" s="58" t="s">
        <v>253</v>
      </c>
      <c r="F185" s="122"/>
      <c r="G185" s="122"/>
      <c r="H185" s="152"/>
      <c r="I185" s="55">
        <f>'ED2 Prescribed Periods &amp; Sums'!$G$11*I170</f>
        <v>0</v>
      </c>
      <c r="J185" s="55">
        <f>SUM(I185)</f>
        <v>0</v>
      </c>
      <c r="K185" s="55">
        <f>'ED2 Prescribed Periods &amp; Sums'!$I$11*K170</f>
        <v>0</v>
      </c>
      <c r="L185" s="55">
        <f>'ED2 Prescribed Periods &amp; Sums'!$K$11*L170</f>
        <v>0</v>
      </c>
      <c r="M185" s="55">
        <f>'ED2 Prescribed Periods &amp; Sums'!$M$11*M170</f>
        <v>0</v>
      </c>
      <c r="N185" s="55">
        <f>'ED2 Prescribed Periods &amp; Sums'!$O$11*N170</f>
        <v>0</v>
      </c>
    </row>
    <row r="186" spans="1:14" ht="40.5" outlineLevel="1">
      <c r="A186" s="117"/>
      <c r="C186" s="117"/>
      <c r="D186" s="58" t="s">
        <v>254</v>
      </c>
      <c r="E186" s="58" t="s">
        <v>255</v>
      </c>
      <c r="F186" s="122"/>
      <c r="G186" s="122"/>
      <c r="H186" s="55">
        <f>'ED2 Prescribed Periods &amp; Sums'!$E$12*H170</f>
        <v>0</v>
      </c>
      <c r="I186" s="152"/>
      <c r="J186" s="55">
        <f>SUM(H186)</f>
        <v>0</v>
      </c>
      <c r="K186" s="152"/>
      <c r="L186" s="152"/>
      <c r="M186" s="152"/>
      <c r="N186" s="152"/>
    </row>
    <row r="187" spans="1:14" outlineLevel="1">
      <c r="A187" s="117"/>
      <c r="C187" s="117"/>
      <c r="F187" s="122"/>
      <c r="G187" s="122"/>
      <c r="H187" s="120"/>
      <c r="I187" s="120"/>
      <c r="J187" s="120"/>
      <c r="K187" s="120"/>
      <c r="L187" s="120"/>
      <c r="M187" s="120"/>
      <c r="N187" s="120"/>
    </row>
    <row r="188" spans="1:14" ht="40.5" outlineLevel="1">
      <c r="A188" s="117"/>
      <c r="C188" s="117"/>
      <c r="D188" s="58" t="s">
        <v>256</v>
      </c>
      <c r="E188" s="58" t="s">
        <v>178</v>
      </c>
      <c r="F188" s="122"/>
      <c r="G188" s="122"/>
      <c r="H188" s="55">
        <f>'ED2 Prescribed Periods &amp; Sums'!$E$10*'EGS11B exemptions'!G7</f>
        <v>0</v>
      </c>
      <c r="I188" s="55">
        <f>'ED2 Prescribed Periods &amp; Sums'!$G$10*'EGS11B exemptions'!H7</f>
        <v>0</v>
      </c>
      <c r="J188" s="55">
        <f>SUM(H188:I188)</f>
        <v>0</v>
      </c>
      <c r="K188" s="55">
        <f>'ED2 Prescribed Periods &amp; Sums'!$I$10*'EGS11B exemptions'!J7</f>
        <v>0</v>
      </c>
      <c r="L188" s="55">
        <f>'ED2 Prescribed Periods &amp; Sums'!$K$10*'EGS11B exemptions'!K7</f>
        <v>0</v>
      </c>
      <c r="M188" s="55">
        <f>'ED2 Prescribed Periods &amp; Sums'!$M$10*'EGS11B exemptions'!L7</f>
        <v>0</v>
      </c>
      <c r="N188" s="55">
        <f>'ED2 Prescribed Periods &amp; Sums'!$O$10*'EGS11B exemptions'!M7</f>
        <v>0</v>
      </c>
    </row>
    <row r="189" spans="1:14" ht="40.5" outlineLevel="1">
      <c r="A189" s="117"/>
      <c r="C189" s="117"/>
      <c r="D189" s="58" t="s">
        <v>257</v>
      </c>
      <c r="E189" s="58" t="s">
        <v>178</v>
      </c>
      <c r="F189" s="122"/>
      <c r="G189" s="122"/>
      <c r="H189" s="55">
        <f>'ED2 Prescribed Periods &amp; Sums'!$E$12*'EGS11B exemptions'!G45</f>
        <v>0</v>
      </c>
      <c r="I189" s="55">
        <f>'ED2 Prescribed Periods &amp; Sums'!$G$11*'EGS11B exemptions'!H45</f>
        <v>0</v>
      </c>
      <c r="J189" s="55">
        <f>SUM(H189:I189)</f>
        <v>0</v>
      </c>
      <c r="K189" s="55">
        <f>'ED2 Prescribed Periods &amp; Sums'!$I$11*'EGS11B exemptions'!J45</f>
        <v>0</v>
      </c>
      <c r="L189" s="55">
        <f>'ED2 Prescribed Periods &amp; Sums'!$K$11*'EGS11B exemptions'!K45</f>
        <v>0</v>
      </c>
      <c r="M189" s="55">
        <f>'ED2 Prescribed Periods &amp; Sums'!$M$11*'EGS11B exemptions'!L45</f>
        <v>0</v>
      </c>
      <c r="N189" s="55">
        <f>'ED2 Prescribed Periods &amp; Sums'!$O$11*'EGS11B exemptions'!M45</f>
        <v>0</v>
      </c>
    </row>
    <row r="190" spans="1:14">
      <c r="A190" s="123"/>
      <c r="B190" s="81"/>
      <c r="C190" s="123"/>
      <c r="F190" s="122"/>
      <c r="G190" s="122"/>
      <c r="H190" s="120"/>
      <c r="I190" s="120"/>
      <c r="J190" s="120"/>
      <c r="K190" s="120"/>
      <c r="L190" s="120"/>
      <c r="M190" s="120"/>
      <c r="N190" s="120"/>
    </row>
    <row r="191" spans="1:14">
      <c r="A191" s="123"/>
      <c r="B191" s="81"/>
      <c r="C191" s="123"/>
      <c r="F191" s="122"/>
      <c r="G191" s="122"/>
      <c r="H191" s="120"/>
      <c r="I191" s="120"/>
      <c r="J191" s="120"/>
      <c r="K191" s="120"/>
      <c r="L191" s="120"/>
      <c r="M191" s="120"/>
      <c r="N191" s="120"/>
    </row>
    <row r="192" spans="1:14" s="35" customFormat="1">
      <c r="A192" s="117"/>
      <c r="B192" s="61" t="s">
        <v>258</v>
      </c>
      <c r="C192" s="61"/>
      <c r="D192" s="76"/>
      <c r="E192" s="77"/>
      <c r="F192" s="122"/>
      <c r="G192" s="122"/>
      <c r="H192" s="62"/>
      <c r="I192" s="62"/>
      <c r="J192" s="62"/>
      <c r="K192" s="62"/>
      <c r="L192" s="62"/>
      <c r="M192" s="62"/>
      <c r="N192" s="62"/>
    </row>
    <row r="193" spans="1:15" ht="54" outlineLevel="1">
      <c r="A193" s="117"/>
      <c r="C193" s="117"/>
      <c r="D193" s="58" t="s">
        <v>259</v>
      </c>
      <c r="E193" s="58" t="s">
        <v>260</v>
      </c>
      <c r="F193" s="122"/>
      <c r="G193" s="122"/>
      <c r="H193" s="82"/>
      <c r="I193" s="148"/>
      <c r="J193" s="50">
        <f>SUM(H193)</f>
        <v>0</v>
      </c>
      <c r="K193" s="148"/>
      <c r="L193" s="148"/>
      <c r="M193" s="148"/>
      <c r="N193" s="148"/>
      <c r="O193" s="117"/>
    </row>
    <row r="194" spans="1:15" ht="27" outlineLevel="1">
      <c r="A194" s="117"/>
      <c r="C194" s="117"/>
      <c r="D194" s="58" t="s">
        <v>146</v>
      </c>
      <c r="E194" s="58" t="s">
        <v>146</v>
      </c>
      <c r="F194" s="122"/>
      <c r="G194" s="122"/>
      <c r="H194" s="50">
        <f>H262</f>
        <v>0</v>
      </c>
      <c r="I194" s="148"/>
      <c r="J194" s="50">
        <f>SUM(H194)</f>
        <v>0</v>
      </c>
      <c r="K194" s="148"/>
      <c r="L194" s="148"/>
      <c r="M194" s="148"/>
      <c r="N194" s="148"/>
      <c r="O194" s="117"/>
    </row>
    <row r="195" spans="1:15" ht="40.5" outlineLevel="1">
      <c r="A195" s="117"/>
      <c r="C195" s="117"/>
      <c r="D195" s="58" t="s">
        <v>261</v>
      </c>
      <c r="E195" s="58" t="s">
        <v>262</v>
      </c>
      <c r="F195" s="122"/>
      <c r="G195" s="122"/>
      <c r="H195" s="50">
        <f t="shared" ref="H195" si="73">H193-H194</f>
        <v>0</v>
      </c>
      <c r="I195" s="148"/>
      <c r="J195" s="50">
        <f>J193-J194</f>
        <v>0</v>
      </c>
      <c r="K195" s="148"/>
      <c r="L195" s="148"/>
      <c r="M195" s="148"/>
      <c r="N195" s="148"/>
      <c r="O195" s="117"/>
    </row>
    <row r="196" spans="1:15" s="35" customFormat="1" ht="40.5" outlineLevel="1">
      <c r="A196" s="117"/>
      <c r="B196" s="80"/>
      <c r="C196" s="117"/>
      <c r="D196" s="58" t="s">
        <v>263</v>
      </c>
      <c r="E196" s="58" t="s">
        <v>264</v>
      </c>
      <c r="F196" s="122"/>
      <c r="G196" s="122"/>
      <c r="H196" s="82"/>
      <c r="I196" s="148"/>
      <c r="J196" s="50">
        <f>SUM(H196)</f>
        <v>0</v>
      </c>
      <c r="K196" s="148"/>
      <c r="L196" s="148"/>
      <c r="M196" s="148"/>
      <c r="N196" s="148"/>
      <c r="O196" s="117"/>
    </row>
    <row r="197" spans="1:15" s="35" customFormat="1" outlineLevel="1">
      <c r="A197" s="117"/>
      <c r="B197" s="80"/>
      <c r="C197" s="117"/>
      <c r="D197" s="58" t="s">
        <v>150</v>
      </c>
      <c r="E197" s="58"/>
      <c r="F197" s="122"/>
      <c r="G197" s="122"/>
      <c r="H197" s="56">
        <f>'EGS11C exemptions'!G19</f>
        <v>0</v>
      </c>
      <c r="I197" s="148"/>
      <c r="J197" s="56">
        <f>'EGS11C exemptions'!I19</f>
        <v>0</v>
      </c>
      <c r="K197" s="148"/>
      <c r="L197" s="148"/>
      <c r="M197" s="148"/>
      <c r="N197" s="148"/>
      <c r="O197" s="123"/>
    </row>
    <row r="198" spans="1:15" ht="54" outlineLevel="1">
      <c r="A198" s="117"/>
      <c r="C198" s="117"/>
      <c r="D198" s="58" t="s">
        <v>265</v>
      </c>
      <c r="E198" s="58" t="s">
        <v>266</v>
      </c>
      <c r="F198" s="122"/>
      <c r="G198" s="122"/>
      <c r="H198" s="52" t="str">
        <f t="shared" ref="H198" si="74">IF(H193=0,"No premises affected by Cat 3 event",1-(H196-H197)/H195)</f>
        <v>No premises affected by Cat 3 event</v>
      </c>
      <c r="I198" s="148"/>
      <c r="J198" s="52" t="str">
        <f>IF(J193=0,"No premises affected by Cat 3 event",1-(J196-J197)/J195)</f>
        <v>No premises affected by Cat 3 event</v>
      </c>
      <c r="K198" s="148"/>
      <c r="L198" s="148"/>
      <c r="M198" s="148"/>
      <c r="N198" s="148"/>
      <c r="O198" s="117"/>
    </row>
    <row r="199" spans="1:15" s="35" customFormat="1" ht="54" outlineLevel="1">
      <c r="A199" s="117"/>
      <c r="B199" s="80"/>
      <c r="C199" s="117"/>
      <c r="D199" s="58" t="s">
        <v>267</v>
      </c>
      <c r="E199" s="58" t="s">
        <v>154</v>
      </c>
      <c r="F199" s="122"/>
      <c r="G199" s="122"/>
      <c r="H199" s="82"/>
      <c r="I199" s="148"/>
      <c r="J199" s="50">
        <f>SUM(H199)</f>
        <v>0</v>
      </c>
      <c r="K199" s="148"/>
      <c r="L199" s="148"/>
      <c r="M199" s="148"/>
      <c r="N199" s="148"/>
      <c r="O199" s="123"/>
    </row>
    <row r="200" spans="1:15" s="35" customFormat="1" outlineLevel="1">
      <c r="A200" s="117"/>
      <c r="B200" s="80"/>
      <c r="C200" s="117"/>
      <c r="D200" s="58" t="s">
        <v>150</v>
      </c>
      <c r="E200" s="58"/>
      <c r="F200" s="122"/>
      <c r="G200" s="122"/>
      <c r="H200" s="56">
        <f>'EGS11C exemptions'!G38</f>
        <v>0</v>
      </c>
      <c r="I200" s="148"/>
      <c r="J200" s="56">
        <f>'EGS11C exemptions'!I38</f>
        <v>0</v>
      </c>
      <c r="K200" s="148"/>
      <c r="L200" s="148"/>
      <c r="M200" s="148"/>
      <c r="N200" s="148"/>
      <c r="O200" s="123"/>
    </row>
    <row r="201" spans="1:15" s="35" customFormat="1" outlineLevel="1">
      <c r="A201" s="117"/>
      <c r="B201" s="80"/>
      <c r="C201" s="117"/>
      <c r="D201" s="58" t="s">
        <v>268</v>
      </c>
      <c r="E201" s="58" t="s">
        <v>269</v>
      </c>
      <c r="F201" s="122"/>
      <c r="G201" s="122"/>
      <c r="H201" s="55">
        <f t="shared" ref="H201" si="75">SUM(H235,H237,H239,H242)+SUM(H236,H238,H240,H243)</f>
        <v>0</v>
      </c>
      <c r="I201" s="148"/>
      <c r="J201" s="55">
        <f>SUM(J235,J237,J239,J242)+SUM(J236,J238,J240,J243)</f>
        <v>0</v>
      </c>
      <c r="K201" s="148"/>
      <c r="L201" s="148"/>
      <c r="M201" s="148"/>
      <c r="N201" s="148"/>
      <c r="O201" s="123"/>
    </row>
    <row r="202" spans="1:15" s="35" customFormat="1" outlineLevel="1">
      <c r="A202" s="117"/>
      <c r="B202" s="80"/>
      <c r="C202" s="117"/>
      <c r="D202" s="58"/>
      <c r="E202" s="58"/>
      <c r="F202" s="122"/>
      <c r="G202" s="122"/>
      <c r="H202" s="121"/>
      <c r="I202" s="121"/>
      <c r="J202" s="121"/>
      <c r="K202" s="121"/>
      <c r="L202" s="121"/>
      <c r="M202" s="121"/>
      <c r="N202" s="121"/>
      <c r="O202" s="123"/>
    </row>
    <row r="203" spans="1:15" s="35" customFormat="1" outlineLevel="1">
      <c r="A203" s="117"/>
      <c r="B203" s="80"/>
      <c r="C203" s="67" t="s">
        <v>157</v>
      </c>
      <c r="D203" s="76"/>
      <c r="E203" s="58"/>
      <c r="F203" s="122"/>
      <c r="G203" s="122"/>
      <c r="H203" s="120"/>
      <c r="I203" s="120"/>
      <c r="J203" s="120"/>
      <c r="K203" s="120"/>
      <c r="L203" s="120"/>
      <c r="M203" s="120"/>
      <c r="N203" s="120"/>
      <c r="O203" s="123"/>
    </row>
    <row r="204" spans="1:15" s="35" customFormat="1" ht="27" outlineLevel="1">
      <c r="A204" s="117"/>
      <c r="B204" s="80"/>
      <c r="C204" s="117"/>
      <c r="D204" s="58" t="s">
        <v>270</v>
      </c>
      <c r="E204" s="58" t="s">
        <v>129</v>
      </c>
      <c r="F204" s="122"/>
      <c r="G204" s="122"/>
      <c r="H204" s="82"/>
      <c r="I204" s="148"/>
      <c r="J204" s="50">
        <f>SUM(H204)</f>
        <v>0</v>
      </c>
      <c r="K204" s="148"/>
      <c r="L204" s="148"/>
      <c r="M204" s="148"/>
      <c r="N204" s="148"/>
      <c r="O204" s="123"/>
    </row>
    <row r="205" spans="1:15" s="35" customFormat="1" ht="27" outlineLevel="1">
      <c r="A205" s="117"/>
      <c r="B205" s="80"/>
      <c r="C205" s="117"/>
      <c r="D205" s="58" t="s">
        <v>271</v>
      </c>
      <c r="E205" s="58" t="s">
        <v>131</v>
      </c>
      <c r="F205" s="122"/>
      <c r="G205" s="122"/>
      <c r="H205" s="82"/>
      <c r="I205" s="148"/>
      <c r="J205" s="50">
        <f t="shared" ref="J205:J211" si="76">SUM(H205)</f>
        <v>0</v>
      </c>
      <c r="K205" s="148"/>
      <c r="L205" s="148"/>
      <c r="M205" s="148"/>
      <c r="N205" s="148"/>
      <c r="O205" s="123"/>
    </row>
    <row r="206" spans="1:15" s="35" customFormat="1" ht="27" outlineLevel="1">
      <c r="A206" s="117"/>
      <c r="B206" s="80"/>
      <c r="C206" s="117"/>
      <c r="D206" s="58" t="s">
        <v>197</v>
      </c>
      <c r="E206" s="58" t="s">
        <v>129</v>
      </c>
      <c r="F206" s="122"/>
      <c r="G206" s="122"/>
      <c r="H206" s="82"/>
      <c r="I206" s="148"/>
      <c r="J206" s="50">
        <f t="shared" si="76"/>
        <v>0</v>
      </c>
      <c r="K206" s="148"/>
      <c r="L206" s="148"/>
      <c r="M206" s="148"/>
      <c r="N206" s="148"/>
      <c r="O206" s="123"/>
    </row>
    <row r="207" spans="1:15" s="35" customFormat="1" ht="27" outlineLevel="1">
      <c r="A207" s="117"/>
      <c r="B207" s="80"/>
      <c r="C207" s="117"/>
      <c r="D207" s="58" t="s">
        <v>161</v>
      </c>
      <c r="E207" s="58" t="s">
        <v>131</v>
      </c>
      <c r="F207" s="122"/>
      <c r="G207" s="122"/>
      <c r="H207" s="82"/>
      <c r="I207" s="148"/>
      <c r="J207" s="50">
        <f t="shared" si="76"/>
        <v>0</v>
      </c>
      <c r="K207" s="148"/>
      <c r="L207" s="148"/>
      <c r="M207" s="148"/>
      <c r="N207" s="148"/>
      <c r="O207" s="123"/>
    </row>
    <row r="208" spans="1:15" s="35" customFormat="1" ht="27" outlineLevel="1">
      <c r="A208" s="117"/>
      <c r="B208" s="80"/>
      <c r="C208" s="117"/>
      <c r="D208" s="58" t="s">
        <v>198</v>
      </c>
      <c r="E208" s="58" t="s">
        <v>140</v>
      </c>
      <c r="F208" s="122"/>
      <c r="G208" s="122"/>
      <c r="H208" s="82"/>
      <c r="I208" s="148"/>
      <c r="J208" s="50">
        <f t="shared" si="76"/>
        <v>0</v>
      </c>
      <c r="K208" s="148"/>
      <c r="L208" s="148"/>
      <c r="M208" s="148"/>
      <c r="N208" s="148"/>
      <c r="O208" s="123"/>
    </row>
    <row r="209" spans="1:14" s="35" customFormat="1" ht="27" outlineLevel="1">
      <c r="A209" s="117"/>
      <c r="B209" s="80"/>
      <c r="C209" s="117"/>
      <c r="D209" s="58" t="s">
        <v>199</v>
      </c>
      <c r="E209" s="58" t="s">
        <v>142</v>
      </c>
      <c r="F209" s="122"/>
      <c r="G209" s="122"/>
      <c r="H209" s="83"/>
      <c r="I209" s="148"/>
      <c r="J209" s="55">
        <f t="shared" si="76"/>
        <v>0</v>
      </c>
      <c r="K209" s="148"/>
      <c r="L209" s="148"/>
      <c r="M209" s="148"/>
      <c r="N209" s="148"/>
    </row>
    <row r="210" spans="1:14" s="35" customFormat="1" ht="27" outlineLevel="1">
      <c r="A210" s="117"/>
      <c r="B210" s="80"/>
      <c r="C210" s="117"/>
      <c r="D210" s="58" t="s">
        <v>200</v>
      </c>
      <c r="E210" s="58" t="s">
        <v>201</v>
      </c>
      <c r="F210" s="122"/>
      <c r="G210" s="122"/>
      <c r="H210" s="82"/>
      <c r="I210" s="148"/>
      <c r="J210" s="50">
        <f t="shared" si="76"/>
        <v>0</v>
      </c>
      <c r="K210" s="148"/>
      <c r="L210" s="148"/>
      <c r="M210" s="148"/>
      <c r="N210" s="148"/>
    </row>
    <row r="211" spans="1:14" s="35" customFormat="1" ht="27" outlineLevel="1">
      <c r="A211" s="117"/>
      <c r="B211" s="80"/>
      <c r="C211" s="117"/>
      <c r="D211" s="58" t="s">
        <v>202</v>
      </c>
      <c r="E211" s="58" t="s">
        <v>203</v>
      </c>
      <c r="F211" s="122"/>
      <c r="G211" s="122"/>
      <c r="H211" s="83"/>
      <c r="I211" s="148"/>
      <c r="J211" s="55">
        <f t="shared" si="76"/>
        <v>0</v>
      </c>
      <c r="K211" s="148"/>
      <c r="L211" s="148"/>
      <c r="M211" s="148"/>
      <c r="N211" s="148"/>
    </row>
    <row r="212" spans="1:14" s="35" customFormat="1" outlineLevel="1">
      <c r="A212" s="117"/>
      <c r="B212" s="80"/>
      <c r="C212" s="117"/>
      <c r="D212" s="58"/>
      <c r="E212" s="58"/>
      <c r="F212" s="122"/>
      <c r="G212" s="122"/>
      <c r="H212" s="122"/>
      <c r="I212" s="122"/>
      <c r="J212" s="122"/>
      <c r="K212" s="122"/>
      <c r="L212" s="122"/>
      <c r="M212" s="122"/>
      <c r="N212" s="122"/>
    </row>
    <row r="213" spans="1:14" s="35" customFormat="1" outlineLevel="1">
      <c r="A213" s="117"/>
      <c r="B213" s="80"/>
      <c r="C213" s="67" t="s">
        <v>162</v>
      </c>
      <c r="D213" s="58"/>
      <c r="E213" s="58"/>
      <c r="F213" s="122"/>
      <c r="G213" s="122"/>
      <c r="H213" s="124"/>
      <c r="I213" s="124"/>
      <c r="J213" s="124"/>
      <c r="K213" s="124"/>
      <c r="L213" s="124"/>
      <c r="M213" s="124"/>
      <c r="N213" s="124"/>
    </row>
    <row r="214" spans="1:14" ht="27" outlineLevel="1">
      <c r="A214" s="117"/>
      <c r="C214" s="117"/>
      <c r="D214" s="58" t="s">
        <v>270</v>
      </c>
      <c r="E214" s="58" t="s">
        <v>129</v>
      </c>
      <c r="F214" s="122"/>
      <c r="G214" s="122"/>
      <c r="H214" s="82"/>
      <c r="I214" s="148"/>
      <c r="J214" s="50">
        <f>SUM(H214)</f>
        <v>0</v>
      </c>
      <c r="K214" s="148"/>
      <c r="L214" s="148"/>
      <c r="M214" s="148"/>
      <c r="N214" s="148"/>
    </row>
    <row r="215" spans="1:14" ht="27" outlineLevel="1">
      <c r="A215" s="117"/>
      <c r="C215" s="117"/>
      <c r="D215" s="58" t="s">
        <v>271</v>
      </c>
      <c r="E215" s="58" t="s">
        <v>131</v>
      </c>
      <c r="F215" s="122"/>
      <c r="G215" s="122"/>
      <c r="H215" s="82"/>
      <c r="I215" s="148"/>
      <c r="J215" s="50">
        <f t="shared" ref="J215:J221" si="77">SUM(H215)</f>
        <v>0</v>
      </c>
      <c r="K215" s="148"/>
      <c r="L215" s="148"/>
      <c r="M215" s="148"/>
      <c r="N215" s="148"/>
    </row>
    <row r="216" spans="1:14" s="35" customFormat="1" ht="27" outlineLevel="1">
      <c r="A216" s="117"/>
      <c r="B216" s="80"/>
      <c r="C216" s="117"/>
      <c r="D216" s="58" t="s">
        <v>197</v>
      </c>
      <c r="E216" s="58" t="s">
        <v>129</v>
      </c>
      <c r="F216" s="122"/>
      <c r="G216" s="122"/>
      <c r="H216" s="82"/>
      <c r="I216" s="148"/>
      <c r="J216" s="50">
        <f t="shared" si="77"/>
        <v>0</v>
      </c>
      <c r="K216" s="148"/>
      <c r="L216" s="148"/>
      <c r="M216" s="148"/>
      <c r="N216" s="148"/>
    </row>
    <row r="217" spans="1:14" s="35" customFormat="1" ht="27" outlineLevel="1">
      <c r="A217" s="117"/>
      <c r="B217" s="80"/>
      <c r="C217" s="117"/>
      <c r="D217" s="58" t="s">
        <v>161</v>
      </c>
      <c r="E217" s="58" t="s">
        <v>131</v>
      </c>
      <c r="F217" s="122"/>
      <c r="G217" s="122"/>
      <c r="H217" s="82"/>
      <c r="I217" s="148"/>
      <c r="J217" s="50">
        <f t="shared" si="77"/>
        <v>0</v>
      </c>
      <c r="K217" s="148"/>
      <c r="L217" s="148"/>
      <c r="M217" s="148"/>
      <c r="N217" s="148"/>
    </row>
    <row r="218" spans="1:14" s="35" customFormat="1" ht="27" outlineLevel="1">
      <c r="A218" s="117"/>
      <c r="B218" s="80"/>
      <c r="C218" s="117"/>
      <c r="D218" s="58" t="s">
        <v>198</v>
      </c>
      <c r="E218" s="58" t="s">
        <v>140</v>
      </c>
      <c r="F218" s="122"/>
      <c r="G218" s="122"/>
      <c r="H218" s="82"/>
      <c r="I218" s="148"/>
      <c r="J218" s="50">
        <f t="shared" si="77"/>
        <v>0</v>
      </c>
      <c r="K218" s="148"/>
      <c r="L218" s="148"/>
      <c r="M218" s="148"/>
      <c r="N218" s="148"/>
    </row>
    <row r="219" spans="1:14" s="35" customFormat="1" ht="27" outlineLevel="1">
      <c r="A219" s="117"/>
      <c r="B219" s="80"/>
      <c r="C219" s="117"/>
      <c r="D219" s="58" t="s">
        <v>199</v>
      </c>
      <c r="E219" s="58" t="s">
        <v>142</v>
      </c>
      <c r="F219" s="122"/>
      <c r="G219" s="122"/>
      <c r="H219" s="83"/>
      <c r="I219" s="148"/>
      <c r="J219" s="55">
        <f t="shared" si="77"/>
        <v>0</v>
      </c>
      <c r="K219" s="148"/>
      <c r="L219" s="148"/>
      <c r="M219" s="148"/>
      <c r="N219" s="148"/>
    </row>
    <row r="220" spans="1:14" s="35" customFormat="1" ht="27" outlineLevel="1">
      <c r="A220" s="117"/>
      <c r="B220" s="80"/>
      <c r="C220" s="117"/>
      <c r="D220" s="58" t="s">
        <v>200</v>
      </c>
      <c r="E220" s="58" t="s">
        <v>201</v>
      </c>
      <c r="F220" s="122"/>
      <c r="G220" s="122"/>
      <c r="H220" s="82"/>
      <c r="I220" s="148"/>
      <c r="J220" s="50">
        <f t="shared" si="77"/>
        <v>0</v>
      </c>
      <c r="K220" s="148"/>
      <c r="L220" s="148"/>
      <c r="M220" s="148"/>
      <c r="N220" s="148"/>
    </row>
    <row r="221" spans="1:14" s="35" customFormat="1" ht="27" outlineLevel="1">
      <c r="A221" s="117"/>
      <c r="B221" s="80"/>
      <c r="C221" s="117"/>
      <c r="D221" s="58" t="s">
        <v>202</v>
      </c>
      <c r="E221" s="58" t="s">
        <v>203</v>
      </c>
      <c r="F221" s="122"/>
      <c r="G221" s="122"/>
      <c r="H221" s="83"/>
      <c r="I221" s="148"/>
      <c r="J221" s="55">
        <f t="shared" si="77"/>
        <v>0</v>
      </c>
      <c r="K221" s="148"/>
      <c r="L221" s="148"/>
      <c r="M221" s="148"/>
      <c r="N221" s="148"/>
    </row>
    <row r="222" spans="1:14" s="35" customFormat="1" outlineLevel="1">
      <c r="A222" s="117"/>
      <c r="B222" s="80"/>
      <c r="C222" s="117"/>
      <c r="D222" s="58"/>
      <c r="E222" s="58"/>
      <c r="F222" s="122"/>
      <c r="G222" s="122"/>
      <c r="H222" s="122"/>
      <c r="I222" s="122"/>
      <c r="J222" s="122"/>
      <c r="K222" s="122"/>
      <c r="L222" s="122"/>
      <c r="M222" s="122"/>
      <c r="N222" s="122"/>
    </row>
    <row r="223" spans="1:14" outlineLevel="1">
      <c r="A223" s="117"/>
      <c r="C223" s="67" t="s">
        <v>163</v>
      </c>
      <c r="D223" s="76"/>
      <c r="F223" s="122"/>
      <c r="G223" s="122"/>
      <c r="H223" s="124"/>
      <c r="I223" s="124"/>
      <c r="J223" s="124"/>
      <c r="K223" s="124"/>
      <c r="L223" s="124"/>
      <c r="M223" s="124"/>
      <c r="N223" s="124"/>
    </row>
    <row r="224" spans="1:14" ht="27" outlineLevel="1">
      <c r="A224" s="117"/>
      <c r="C224" s="117"/>
      <c r="D224" s="58" t="s">
        <v>236</v>
      </c>
      <c r="E224" s="58" t="s">
        <v>129</v>
      </c>
      <c r="F224" s="122"/>
      <c r="G224" s="122"/>
      <c r="H224" s="82"/>
      <c r="I224" s="148"/>
      <c r="J224" s="50">
        <f>SUM(H224)</f>
        <v>0</v>
      </c>
      <c r="K224" s="148"/>
      <c r="L224" s="148"/>
      <c r="M224" s="148"/>
      <c r="N224" s="148"/>
    </row>
    <row r="225" spans="1:15" ht="27" outlineLevel="1">
      <c r="A225" s="117"/>
      <c r="C225" s="117"/>
      <c r="D225" s="58" t="s">
        <v>271</v>
      </c>
      <c r="E225" s="58" t="s">
        <v>131</v>
      </c>
      <c r="F225" s="122"/>
      <c r="G225" s="122"/>
      <c r="H225" s="82"/>
      <c r="I225" s="148"/>
      <c r="J225" s="50">
        <f t="shared" ref="J225:J231" si="78">SUM(H225)</f>
        <v>0</v>
      </c>
      <c r="K225" s="148"/>
      <c r="L225" s="148"/>
      <c r="M225" s="148"/>
      <c r="N225" s="148"/>
      <c r="O225" s="117"/>
    </row>
    <row r="226" spans="1:15" s="35" customFormat="1" ht="27" outlineLevel="1">
      <c r="A226" s="117"/>
      <c r="B226" s="80"/>
      <c r="C226" s="117"/>
      <c r="D226" s="58" t="s">
        <v>197</v>
      </c>
      <c r="E226" s="58" t="s">
        <v>129</v>
      </c>
      <c r="F226" s="122"/>
      <c r="G226" s="122"/>
      <c r="H226" s="82"/>
      <c r="I226" s="148"/>
      <c r="J226" s="50">
        <f t="shared" si="78"/>
        <v>0</v>
      </c>
      <c r="K226" s="148"/>
      <c r="L226" s="148"/>
      <c r="M226" s="148"/>
      <c r="N226" s="148"/>
      <c r="O226" s="123"/>
    </row>
    <row r="227" spans="1:15" s="35" customFormat="1" ht="27" outlineLevel="1">
      <c r="A227" s="117"/>
      <c r="B227" s="80"/>
      <c r="C227" s="117"/>
      <c r="D227" s="58" t="s">
        <v>161</v>
      </c>
      <c r="E227" s="58" t="s">
        <v>131</v>
      </c>
      <c r="F227" s="122"/>
      <c r="G227" s="122"/>
      <c r="H227" s="82"/>
      <c r="I227" s="148"/>
      <c r="J227" s="50">
        <f t="shared" si="78"/>
        <v>0</v>
      </c>
      <c r="K227" s="148"/>
      <c r="L227" s="148"/>
      <c r="M227" s="148"/>
      <c r="N227" s="148"/>
      <c r="O227" s="123"/>
    </row>
    <row r="228" spans="1:15" ht="27" outlineLevel="1">
      <c r="A228" s="117"/>
      <c r="C228" s="117"/>
      <c r="D228" s="58" t="s">
        <v>198</v>
      </c>
      <c r="E228" s="58" t="s">
        <v>140</v>
      </c>
      <c r="F228" s="122"/>
      <c r="G228" s="122"/>
      <c r="H228" s="82"/>
      <c r="I228" s="148"/>
      <c r="J228" s="50">
        <f t="shared" si="78"/>
        <v>0</v>
      </c>
      <c r="K228" s="148"/>
      <c r="L228" s="148"/>
      <c r="M228" s="148"/>
      <c r="N228" s="148"/>
      <c r="O228" s="117"/>
    </row>
    <row r="229" spans="1:15" ht="27" outlineLevel="1">
      <c r="A229" s="117"/>
      <c r="C229" s="117"/>
      <c r="D229" s="58" t="s">
        <v>199</v>
      </c>
      <c r="E229" s="58" t="s">
        <v>142</v>
      </c>
      <c r="F229" s="122"/>
      <c r="G229" s="122"/>
      <c r="H229" s="83"/>
      <c r="I229" s="148"/>
      <c r="J229" s="55">
        <f t="shared" si="78"/>
        <v>0</v>
      </c>
      <c r="K229" s="148"/>
      <c r="L229" s="148"/>
      <c r="M229" s="148"/>
      <c r="N229" s="148"/>
      <c r="O229" s="117"/>
    </row>
    <row r="230" spans="1:15" s="35" customFormat="1" ht="27" outlineLevel="1">
      <c r="A230" s="117"/>
      <c r="B230" s="80"/>
      <c r="C230" s="117"/>
      <c r="D230" s="58" t="s">
        <v>200</v>
      </c>
      <c r="E230" s="58" t="s">
        <v>201</v>
      </c>
      <c r="F230" s="122"/>
      <c r="G230" s="122"/>
      <c r="H230" s="82"/>
      <c r="I230" s="148"/>
      <c r="J230" s="50">
        <f t="shared" si="78"/>
        <v>0</v>
      </c>
      <c r="K230" s="148"/>
      <c r="L230" s="148"/>
      <c r="M230" s="148"/>
      <c r="N230" s="148"/>
      <c r="O230" s="123"/>
    </row>
    <row r="231" spans="1:15" s="35" customFormat="1" ht="27" outlineLevel="1">
      <c r="A231" s="117"/>
      <c r="B231" s="80"/>
      <c r="C231" s="117"/>
      <c r="D231" s="58" t="s">
        <v>202</v>
      </c>
      <c r="E231" s="58" t="s">
        <v>203</v>
      </c>
      <c r="F231" s="122"/>
      <c r="G231" s="122"/>
      <c r="H231" s="83"/>
      <c r="I231" s="148"/>
      <c r="J231" s="55">
        <f t="shared" si="78"/>
        <v>0</v>
      </c>
      <c r="K231" s="148"/>
      <c r="L231" s="148"/>
      <c r="M231" s="148"/>
      <c r="N231" s="148"/>
      <c r="O231" s="123"/>
    </row>
    <row r="232" spans="1:15" outlineLevel="1">
      <c r="A232" s="117"/>
      <c r="C232" s="117"/>
      <c r="F232" s="122"/>
      <c r="G232" s="122"/>
      <c r="H232" s="125"/>
      <c r="I232" s="125"/>
      <c r="J232" s="125"/>
      <c r="K232" s="125"/>
      <c r="L232" s="125"/>
      <c r="M232" s="125"/>
      <c r="N232" s="125"/>
      <c r="O232" s="117"/>
    </row>
    <row r="233" spans="1:15" ht="27" outlineLevel="1">
      <c r="A233" s="117"/>
      <c r="C233" s="117"/>
      <c r="D233" s="58" t="s">
        <v>164</v>
      </c>
      <c r="E233" s="58" t="s">
        <v>132</v>
      </c>
      <c r="F233" s="122"/>
      <c r="G233" s="122"/>
      <c r="H233" s="51" t="str">
        <f t="shared" ref="H233" si="79">IF(SUM(H204,H214,H224,H206,H216,H226)=SUM(H205,H215,H225,H207,H217,H227),"Ok","Payments Due does not equal Payments Made")</f>
        <v>Ok</v>
      </c>
      <c r="I233" s="148"/>
      <c r="J233" s="51" t="str">
        <f>IF(SUM(J204,J214,J224,J206,J216,J226)=SUM(J205,J215,J225,J207,J217,J227),"Ok","Payments Due does not equal Payments Made")</f>
        <v>Ok</v>
      </c>
      <c r="K233" s="148"/>
      <c r="L233" s="148"/>
      <c r="M233" s="148"/>
      <c r="N233" s="148"/>
      <c r="O233" s="117"/>
    </row>
    <row r="234" spans="1:15" s="35" customFormat="1" outlineLevel="1">
      <c r="A234" s="117"/>
      <c r="B234" s="80"/>
      <c r="C234" s="117"/>
      <c r="D234" s="58"/>
      <c r="E234" s="58"/>
      <c r="F234" s="122"/>
      <c r="G234" s="122"/>
      <c r="H234" s="120"/>
      <c r="I234" s="120"/>
      <c r="J234" s="120"/>
      <c r="K234" s="120"/>
      <c r="L234" s="120"/>
      <c r="M234" s="120"/>
      <c r="N234" s="120"/>
      <c r="O234" s="123"/>
    </row>
    <row r="235" spans="1:15" s="35" customFormat="1" ht="40.5" outlineLevel="1">
      <c r="A235" s="117"/>
      <c r="B235" s="80"/>
      <c r="C235" s="117"/>
      <c r="D235" s="58" t="s">
        <v>272</v>
      </c>
      <c r="E235" s="58" t="s">
        <v>273</v>
      </c>
      <c r="F235" s="122"/>
      <c r="G235" s="122"/>
      <c r="H235" s="55">
        <f>'ED2 Prescribed Periods &amp; Sums'!$E$13*H205</f>
        <v>0</v>
      </c>
      <c r="I235" s="148"/>
      <c r="J235" s="55">
        <f>SUM(H235)</f>
        <v>0</v>
      </c>
      <c r="K235" s="148"/>
      <c r="L235" s="148"/>
      <c r="M235" s="148"/>
      <c r="N235" s="148"/>
      <c r="O235" s="123"/>
    </row>
    <row r="236" spans="1:15" s="35" customFormat="1" ht="40.5" outlineLevel="1">
      <c r="A236" s="117"/>
      <c r="B236" s="80"/>
      <c r="C236" s="117"/>
      <c r="D236" s="58" t="s">
        <v>274</v>
      </c>
      <c r="E236" s="58" t="s">
        <v>275</v>
      </c>
      <c r="F236" s="122"/>
      <c r="G236" s="122"/>
      <c r="H236" s="55">
        <f>'ED2 Prescribed Periods &amp; Sums'!$E$14*Main!H207</f>
        <v>0</v>
      </c>
      <c r="I236" s="148"/>
      <c r="J236" s="55">
        <f t="shared" ref="J236:J240" si="80">SUM(H236)</f>
        <v>0</v>
      </c>
      <c r="K236" s="148"/>
      <c r="L236" s="148"/>
      <c r="M236" s="148"/>
      <c r="N236" s="148"/>
      <c r="O236" s="123"/>
    </row>
    <row r="237" spans="1:15" s="35" customFormat="1" ht="40.5" outlineLevel="1">
      <c r="A237" s="117"/>
      <c r="B237" s="80"/>
      <c r="C237" s="117"/>
      <c r="D237" s="58" t="s">
        <v>276</v>
      </c>
      <c r="E237" s="58" t="s">
        <v>277</v>
      </c>
      <c r="F237" s="122"/>
      <c r="G237" s="122"/>
      <c r="H237" s="55">
        <f>'ED2 Prescribed Periods &amp; Sums'!$F$13*H215</f>
        <v>0</v>
      </c>
      <c r="I237" s="148"/>
      <c r="J237" s="55">
        <f t="shared" si="80"/>
        <v>0</v>
      </c>
      <c r="K237" s="148"/>
      <c r="L237" s="148"/>
      <c r="M237" s="148"/>
      <c r="N237" s="148"/>
      <c r="O237" s="123"/>
    </row>
    <row r="238" spans="1:15" ht="40.5" outlineLevel="1">
      <c r="A238" s="117"/>
      <c r="C238" s="117"/>
      <c r="D238" s="58" t="s">
        <v>278</v>
      </c>
      <c r="E238" s="58" t="s">
        <v>279</v>
      </c>
      <c r="F238" s="122"/>
      <c r="G238" s="122"/>
      <c r="H238" s="55">
        <f>'ED2 Prescribed Periods &amp; Sums'!$F$14*Main!H217</f>
        <v>0</v>
      </c>
      <c r="I238" s="148"/>
      <c r="J238" s="55">
        <f t="shared" si="80"/>
        <v>0</v>
      </c>
      <c r="K238" s="148"/>
      <c r="L238" s="148"/>
      <c r="M238" s="148"/>
      <c r="N238" s="148"/>
      <c r="O238" s="117"/>
    </row>
    <row r="239" spans="1:15" ht="40.5" outlineLevel="1">
      <c r="A239" s="117"/>
      <c r="C239" s="117"/>
      <c r="D239" s="58" t="s">
        <v>280</v>
      </c>
      <c r="E239" s="58" t="s">
        <v>281</v>
      </c>
      <c r="F239" s="122"/>
      <c r="G239" s="122"/>
      <c r="H239" s="55">
        <f>'ED2 Prescribed Periods &amp; Sums'!$E$13*H225</f>
        <v>0</v>
      </c>
      <c r="I239" s="148"/>
      <c r="J239" s="55">
        <f t="shared" si="80"/>
        <v>0</v>
      </c>
      <c r="K239" s="148"/>
      <c r="L239" s="148"/>
      <c r="M239" s="148"/>
      <c r="N239" s="148"/>
      <c r="O239" s="117"/>
    </row>
    <row r="240" spans="1:15" ht="40.5" outlineLevel="1">
      <c r="A240" s="117"/>
      <c r="C240" s="117"/>
      <c r="D240" s="58" t="s">
        <v>282</v>
      </c>
      <c r="E240" s="58" t="s">
        <v>283</v>
      </c>
      <c r="F240" s="122"/>
      <c r="G240" s="122"/>
      <c r="H240" s="55">
        <f>'ED2 Prescribed Periods &amp; Sums'!$E$14*H227</f>
        <v>0</v>
      </c>
      <c r="I240" s="148"/>
      <c r="J240" s="55">
        <f t="shared" si="80"/>
        <v>0</v>
      </c>
      <c r="K240" s="148"/>
      <c r="L240" s="148"/>
      <c r="M240" s="148"/>
      <c r="N240" s="148"/>
      <c r="O240" s="117"/>
    </row>
    <row r="241" spans="1:15" outlineLevel="1">
      <c r="A241" s="117"/>
      <c r="C241" s="117"/>
      <c r="F241" s="122"/>
      <c r="G241" s="122"/>
      <c r="H241" s="120"/>
      <c r="I241" s="120"/>
      <c r="J241" s="120"/>
      <c r="K241" s="120"/>
      <c r="L241" s="120"/>
      <c r="M241" s="120"/>
      <c r="N241" s="120"/>
      <c r="O241" s="117"/>
    </row>
    <row r="242" spans="1:15" ht="40.5" outlineLevel="1">
      <c r="A242" s="117"/>
      <c r="C242" s="117"/>
      <c r="D242" s="58" t="s">
        <v>284</v>
      </c>
      <c r="E242" s="58" t="s">
        <v>178</v>
      </c>
      <c r="F242" s="122"/>
      <c r="G242" s="122"/>
      <c r="H242" s="55">
        <f>'ED2 Prescribed Periods &amp; Sums'!$E$13*'EGS11C exemptions'!G7</f>
        <v>0</v>
      </c>
      <c r="I242" s="148"/>
      <c r="J242" s="55">
        <f>SUM(H242)</f>
        <v>0</v>
      </c>
      <c r="K242" s="148"/>
      <c r="L242" s="148"/>
      <c r="M242" s="148"/>
      <c r="N242" s="148"/>
      <c r="O242" s="117"/>
    </row>
    <row r="243" spans="1:15" ht="40.5" outlineLevel="1">
      <c r="A243" s="117"/>
      <c r="C243" s="117"/>
      <c r="D243" s="58" t="s">
        <v>179</v>
      </c>
      <c r="E243" s="58" t="s">
        <v>178</v>
      </c>
      <c r="F243" s="122"/>
      <c r="G243" s="122"/>
      <c r="H243" s="55">
        <f>'ED2 Prescribed Periods &amp; Sums'!$E$14*'EGS11C exemptions'!G26</f>
        <v>0</v>
      </c>
      <c r="I243" s="148"/>
      <c r="J243" s="55">
        <f>SUM(H243)</f>
        <v>0</v>
      </c>
      <c r="K243" s="148"/>
      <c r="L243" s="148"/>
      <c r="M243" s="148"/>
      <c r="N243" s="148"/>
      <c r="O243" s="117"/>
    </row>
    <row r="244" spans="1:15">
      <c r="A244" s="123"/>
      <c r="B244" s="81"/>
      <c r="C244" s="123"/>
      <c r="F244" s="122"/>
      <c r="G244" s="122"/>
      <c r="H244" s="120"/>
      <c r="I244" s="120"/>
      <c r="J244" s="120"/>
      <c r="K244" s="120"/>
      <c r="L244" s="120"/>
      <c r="M244" s="120"/>
      <c r="N244" s="120"/>
      <c r="O244" s="117"/>
    </row>
    <row r="245" spans="1:15">
      <c r="A245" s="117"/>
      <c r="C245" s="117"/>
      <c r="F245" s="122"/>
      <c r="G245" s="122"/>
      <c r="H245" s="120"/>
      <c r="I245" s="120"/>
      <c r="J245" s="120"/>
      <c r="K245" s="120"/>
      <c r="L245" s="120"/>
      <c r="M245" s="120"/>
      <c r="N245" s="120"/>
      <c r="O245" s="117"/>
    </row>
    <row r="246" spans="1:15" s="35" customFormat="1">
      <c r="A246" s="117"/>
      <c r="B246" s="61" t="s">
        <v>285</v>
      </c>
      <c r="C246" s="61"/>
      <c r="D246" s="76"/>
      <c r="E246" s="77"/>
      <c r="F246" s="122"/>
      <c r="G246" s="122"/>
      <c r="H246" s="62"/>
      <c r="I246" s="62"/>
      <c r="J246" s="62"/>
      <c r="K246" s="62"/>
      <c r="L246" s="62"/>
      <c r="M246" s="62"/>
      <c r="N246" s="62"/>
      <c r="O246" s="123"/>
    </row>
    <row r="247" spans="1:15" ht="27" outlineLevel="1">
      <c r="A247" s="117"/>
      <c r="C247" s="117"/>
      <c r="D247" s="58" t="s">
        <v>286</v>
      </c>
      <c r="E247" s="58" t="s">
        <v>287</v>
      </c>
      <c r="F247" s="122"/>
      <c r="G247" s="122"/>
      <c r="H247" s="82"/>
      <c r="I247" s="82"/>
      <c r="J247" s="50">
        <f t="shared" ref="J247:J251" si="81">SUM(H247:I247)</f>
        <v>0</v>
      </c>
      <c r="K247" s="82"/>
      <c r="L247" s="82"/>
      <c r="M247" s="82"/>
      <c r="N247" s="82"/>
      <c r="O247" s="117"/>
    </row>
    <row r="248" spans="1:15" ht="27" outlineLevel="1">
      <c r="A248" s="117"/>
      <c r="C248" s="117"/>
      <c r="D248" s="58" t="s">
        <v>288</v>
      </c>
      <c r="E248" s="58" t="s">
        <v>289</v>
      </c>
      <c r="F248" s="122"/>
      <c r="G248" s="122"/>
      <c r="H248" s="57">
        <f>H247-'EGS2A exemptions'!G5</f>
        <v>0</v>
      </c>
      <c r="I248" s="57">
        <f>I247-'EGS2A exemptions'!H5</f>
        <v>0</v>
      </c>
      <c r="J248" s="50">
        <f t="shared" si="81"/>
        <v>0</v>
      </c>
      <c r="K248" s="57">
        <f>K247-'EGS2A exemptions'!J5</f>
        <v>0</v>
      </c>
      <c r="L248" s="57">
        <f>L247-'EGS2A exemptions'!K5</f>
        <v>0</v>
      </c>
      <c r="M248" s="57">
        <f>M247-'EGS2A exemptions'!L5</f>
        <v>0</v>
      </c>
      <c r="N248" s="57">
        <f>N247-'EGS2A exemptions'!M5</f>
        <v>0</v>
      </c>
      <c r="O248" s="126"/>
    </row>
    <row r="249" spans="1:15" ht="27" outlineLevel="1">
      <c r="A249" s="117"/>
      <c r="C249" s="117"/>
      <c r="D249" s="58" t="s">
        <v>290</v>
      </c>
      <c r="E249" s="58" t="s">
        <v>127</v>
      </c>
      <c r="F249" s="122"/>
      <c r="G249" s="122"/>
      <c r="H249" s="57">
        <f>'EGS2A exemptions'!G6+'EGS2A exemptions'!G7</f>
        <v>0</v>
      </c>
      <c r="I249" s="57">
        <f>'EGS2A exemptions'!H6+'EGS2A exemptions'!H7</f>
        <v>0</v>
      </c>
      <c r="J249" s="50">
        <f t="shared" si="81"/>
        <v>0</v>
      </c>
      <c r="K249" s="57">
        <f>'EGS2A exemptions'!J6+'EGS2A exemptions'!J7</f>
        <v>0</v>
      </c>
      <c r="L249" s="57">
        <f>'EGS2A exemptions'!K6+'EGS2A exemptions'!K7</f>
        <v>0</v>
      </c>
      <c r="M249" s="57">
        <f>'EGS2A exemptions'!L6+'EGS2A exemptions'!L7</f>
        <v>0</v>
      </c>
      <c r="N249" s="57">
        <f>'EGS2A exemptions'!M6+'EGS2A exemptions'!M7</f>
        <v>0</v>
      </c>
      <c r="O249" s="117"/>
    </row>
    <row r="250" spans="1:15" ht="27" outlineLevel="1">
      <c r="A250" s="117"/>
      <c r="C250" s="117"/>
      <c r="D250" s="58" t="s">
        <v>291</v>
      </c>
      <c r="E250" s="58" t="s">
        <v>129</v>
      </c>
      <c r="F250" s="122"/>
      <c r="G250" s="122"/>
      <c r="H250" s="57">
        <f t="shared" ref="H250:I250" si="82">H248-H249</f>
        <v>0</v>
      </c>
      <c r="I250" s="57">
        <f t="shared" si="82"/>
        <v>0</v>
      </c>
      <c r="J250" s="50">
        <f t="shared" si="81"/>
        <v>0</v>
      </c>
      <c r="K250" s="57">
        <f t="shared" ref="K250" si="83">K248-K249</f>
        <v>0</v>
      </c>
      <c r="L250" s="57">
        <f t="shared" ref="L250" si="84">L248-L249</f>
        <v>0</v>
      </c>
      <c r="M250" s="57">
        <f t="shared" ref="M250:N250" si="85">M248-M249</f>
        <v>0</v>
      </c>
      <c r="N250" s="57">
        <f t="shared" si="85"/>
        <v>0</v>
      </c>
      <c r="O250" s="117"/>
    </row>
    <row r="251" spans="1:15" ht="27" outlineLevel="1">
      <c r="A251" s="117"/>
      <c r="C251" s="117"/>
      <c r="D251" s="58" t="s">
        <v>292</v>
      </c>
      <c r="E251" s="58" t="s">
        <v>293</v>
      </c>
      <c r="F251" s="122"/>
      <c r="G251" s="122"/>
      <c r="H251" s="82"/>
      <c r="I251" s="82"/>
      <c r="J251" s="50">
        <f t="shared" si="81"/>
        <v>0</v>
      </c>
      <c r="K251" s="82"/>
      <c r="L251" s="82"/>
      <c r="M251" s="82"/>
      <c r="N251" s="82"/>
      <c r="O251" s="117"/>
    </row>
    <row r="252" spans="1:15" outlineLevel="1">
      <c r="A252" s="117"/>
      <c r="C252" s="117"/>
      <c r="D252" s="58" t="s">
        <v>132</v>
      </c>
      <c r="E252" s="58" t="s">
        <v>132</v>
      </c>
      <c r="F252" s="122"/>
      <c r="G252" s="122"/>
      <c r="H252" s="51" t="str">
        <f t="shared" ref="H252:I252" si="86">IF(H250=H251,"Ok","Payments Due does not equal Payments Made")</f>
        <v>Ok</v>
      </c>
      <c r="I252" s="51" t="str">
        <f t="shared" si="86"/>
        <v>Ok</v>
      </c>
      <c r="J252" s="51" t="str">
        <f>IF(J250=J251,"Ok","Payments Due does not equal Payments Made")</f>
        <v>Ok</v>
      </c>
      <c r="K252" s="51" t="str">
        <f t="shared" ref="K252:M252" si="87">IF(K250=K251,"Ok","Payments Due does not equal Payments Made")</f>
        <v>Ok</v>
      </c>
      <c r="L252" s="51" t="str">
        <f t="shared" si="87"/>
        <v>Ok</v>
      </c>
      <c r="M252" s="51" t="str">
        <f t="shared" si="87"/>
        <v>Ok</v>
      </c>
      <c r="N252" s="51" t="str">
        <f t="shared" ref="N252" si="88">IF(N250=N251,"Ok","Payments Due does not equal Payments Made")</f>
        <v>Ok</v>
      </c>
      <c r="O252" s="117"/>
    </row>
    <row r="253" spans="1:15" outlineLevel="1">
      <c r="A253" s="117"/>
      <c r="C253" s="117"/>
      <c r="F253" s="122"/>
      <c r="G253" s="122"/>
      <c r="H253" s="121"/>
      <c r="I253" s="121"/>
      <c r="J253" s="121"/>
      <c r="K253" s="121"/>
      <c r="L253" s="121"/>
      <c r="M253" s="121"/>
      <c r="N253" s="121"/>
      <c r="O253" s="117"/>
    </row>
    <row r="254" spans="1:15" outlineLevel="1">
      <c r="A254" s="117"/>
      <c r="C254" s="117"/>
      <c r="D254" s="58" t="s">
        <v>294</v>
      </c>
      <c r="E254" s="58" t="s">
        <v>295</v>
      </c>
      <c r="F254" s="122"/>
      <c r="G254" s="122"/>
      <c r="H254" s="54">
        <f>'ED2 Prescribed Periods &amp; Sums'!$E$16</f>
        <v>75</v>
      </c>
      <c r="I254" s="54">
        <f>'ED2 Prescribed Periods &amp; Sums'!$G$16</f>
        <v>90</v>
      </c>
      <c r="J254" s="148"/>
      <c r="K254" s="54">
        <f>'ED2 Prescribed Periods &amp; Sums'!$I$16</f>
        <v>95</v>
      </c>
      <c r="L254" s="54">
        <f>'ED2 Prescribed Periods &amp; Sums'!$K$16</f>
        <v>95</v>
      </c>
      <c r="M254" s="54">
        <f>'ED2 Prescribed Periods &amp; Sums'!$M$16</f>
        <v>0</v>
      </c>
      <c r="N254" s="54">
        <f>'ED2 Prescribed Periods &amp; Sums'!$O$16</f>
        <v>0</v>
      </c>
      <c r="O254" s="117"/>
    </row>
    <row r="255" spans="1:15" outlineLevel="1">
      <c r="A255" s="117"/>
      <c r="C255" s="117"/>
      <c r="F255" s="122"/>
      <c r="G255" s="122"/>
      <c r="H255" s="120"/>
      <c r="I255" s="120"/>
      <c r="J255" s="120"/>
      <c r="K255" s="120"/>
      <c r="L255" s="120"/>
      <c r="M255" s="120"/>
      <c r="N255" s="120"/>
      <c r="O255" s="117"/>
    </row>
    <row r="256" spans="1:15" ht="27" outlineLevel="1">
      <c r="A256" s="117"/>
      <c r="C256" s="117"/>
      <c r="D256" s="58" t="s">
        <v>296</v>
      </c>
      <c r="E256" s="58" t="s">
        <v>138</v>
      </c>
      <c r="F256" s="122"/>
      <c r="G256" s="122"/>
      <c r="H256" s="55">
        <f t="shared" ref="H256:I256" si="89">H254*H251</f>
        <v>0</v>
      </c>
      <c r="I256" s="55">
        <f t="shared" si="89"/>
        <v>0</v>
      </c>
      <c r="J256" s="55">
        <f>SUM(H256:I256)</f>
        <v>0</v>
      </c>
      <c r="K256" s="55">
        <f t="shared" ref="K256:M256" si="90">K254*K251</f>
        <v>0</v>
      </c>
      <c r="L256" s="55">
        <f t="shared" si="90"/>
        <v>0</v>
      </c>
      <c r="M256" s="55">
        <f t="shared" si="90"/>
        <v>0</v>
      </c>
      <c r="N256" s="55">
        <f t="shared" ref="N256" si="91">N254*N251</f>
        <v>0</v>
      </c>
      <c r="O256" s="117"/>
    </row>
    <row r="257" spans="1:14" ht="27" outlineLevel="1">
      <c r="A257" s="117"/>
      <c r="C257" s="117"/>
      <c r="D257" s="58" t="s">
        <v>139</v>
      </c>
      <c r="E257" s="58" t="s">
        <v>140</v>
      </c>
      <c r="F257" s="122"/>
      <c r="G257" s="122"/>
      <c r="H257" s="82"/>
      <c r="I257" s="82"/>
      <c r="J257" s="50">
        <f t="shared" ref="J257:J258" si="92">SUM(H257:I257)</f>
        <v>0</v>
      </c>
      <c r="K257" s="82"/>
      <c r="L257" s="82"/>
      <c r="M257" s="82"/>
      <c r="N257" s="82"/>
    </row>
    <row r="258" spans="1:14" ht="27" outlineLevel="1">
      <c r="A258" s="117"/>
      <c r="C258" s="117"/>
      <c r="D258" s="58" t="s">
        <v>141</v>
      </c>
      <c r="E258" s="58" t="s">
        <v>142</v>
      </c>
      <c r="F258" s="122"/>
      <c r="G258" s="122"/>
      <c r="H258" s="83"/>
      <c r="I258" s="83"/>
      <c r="J258" s="55">
        <f t="shared" si="92"/>
        <v>0</v>
      </c>
      <c r="K258" s="83"/>
      <c r="L258" s="83"/>
      <c r="M258" s="83"/>
      <c r="N258" s="83"/>
    </row>
    <row r="259" spans="1:14">
      <c r="A259" s="117"/>
      <c r="C259" s="117"/>
      <c r="F259" s="122"/>
      <c r="G259" s="122"/>
      <c r="H259" s="120"/>
      <c r="I259" s="120"/>
      <c r="J259" s="120"/>
      <c r="K259" s="120"/>
      <c r="L259" s="120"/>
      <c r="M259" s="120"/>
      <c r="N259" s="120"/>
    </row>
    <row r="260" spans="1:14">
      <c r="A260" s="117"/>
      <c r="C260" s="117"/>
      <c r="F260" s="122"/>
      <c r="G260" s="122"/>
      <c r="H260" s="121"/>
      <c r="I260" s="121"/>
      <c r="J260" s="121"/>
      <c r="K260" s="121"/>
      <c r="L260" s="121"/>
      <c r="M260" s="121"/>
      <c r="N260" s="121"/>
    </row>
    <row r="261" spans="1:14" s="35" customFormat="1">
      <c r="A261" s="117"/>
      <c r="B261" s="61" t="s">
        <v>297</v>
      </c>
      <c r="C261" s="61"/>
      <c r="D261" s="76"/>
      <c r="E261" s="77"/>
      <c r="F261" s="122"/>
      <c r="G261" s="122"/>
      <c r="H261" s="62"/>
      <c r="I261" s="62"/>
      <c r="J261" s="62"/>
      <c r="K261" s="62"/>
      <c r="L261" s="62"/>
      <c r="M261" s="62"/>
      <c r="N261" s="62"/>
    </row>
    <row r="262" spans="1:14" ht="40.5" outlineLevel="1">
      <c r="A262" s="117"/>
      <c r="C262" s="117"/>
      <c r="D262" s="58" t="s">
        <v>298</v>
      </c>
      <c r="E262" s="58" t="s">
        <v>299</v>
      </c>
      <c r="F262" s="122"/>
      <c r="G262" s="122"/>
      <c r="H262" s="82"/>
      <c r="I262" s="82"/>
      <c r="J262" s="50">
        <f t="shared" ref="J262" si="93">SUM(H262:I262)</f>
        <v>0</v>
      </c>
      <c r="K262" s="82"/>
      <c r="L262" s="82"/>
      <c r="M262" s="82"/>
      <c r="N262" s="82"/>
    </row>
    <row r="263" spans="1:14" outlineLevel="1">
      <c r="A263" s="117"/>
      <c r="C263" s="117"/>
      <c r="F263" s="122"/>
      <c r="G263" s="122"/>
      <c r="H263" s="120"/>
      <c r="I263" s="120"/>
      <c r="J263" s="120"/>
      <c r="K263" s="120"/>
      <c r="L263" s="120"/>
      <c r="M263" s="120"/>
      <c r="N263" s="120"/>
    </row>
    <row r="264" spans="1:14" outlineLevel="1">
      <c r="A264" s="117"/>
      <c r="C264" s="67" t="s">
        <v>300</v>
      </c>
      <c r="D264" s="76"/>
      <c r="F264" s="122"/>
      <c r="G264" s="122"/>
      <c r="H264" s="120"/>
      <c r="I264" s="120"/>
      <c r="J264" s="120"/>
      <c r="K264" s="120"/>
      <c r="L264" s="120"/>
      <c r="M264" s="120"/>
      <c r="N264" s="120"/>
    </row>
    <row r="265" spans="1:14" ht="40.5" outlineLevel="1">
      <c r="A265" s="117"/>
      <c r="C265" s="117"/>
      <c r="D265" s="58" t="s">
        <v>301</v>
      </c>
      <c r="E265" s="58" t="s">
        <v>302</v>
      </c>
      <c r="F265" s="122"/>
      <c r="G265" s="122"/>
      <c r="H265" s="82"/>
      <c r="I265" s="82"/>
      <c r="J265" s="50">
        <f t="shared" ref="J265:J268" si="94">SUM(H265:I265)</f>
        <v>0</v>
      </c>
      <c r="K265" s="82"/>
      <c r="L265" s="82"/>
      <c r="M265" s="82"/>
      <c r="N265" s="82"/>
    </row>
    <row r="266" spans="1:14" outlineLevel="1">
      <c r="A266" s="117"/>
      <c r="C266" s="117"/>
      <c r="D266" s="58" t="s">
        <v>303</v>
      </c>
      <c r="E266" s="58" t="s">
        <v>127</v>
      </c>
      <c r="F266" s="122"/>
      <c r="G266" s="122"/>
      <c r="H266" s="50">
        <f>'EGS2B exemptions'!G16</f>
        <v>0</v>
      </c>
      <c r="I266" s="50">
        <f>'EGS2B exemptions'!H16</f>
        <v>0</v>
      </c>
      <c r="J266" s="50">
        <f t="shared" si="94"/>
        <v>0</v>
      </c>
      <c r="K266" s="50">
        <f>'EGS2B exemptions'!J16</f>
        <v>0</v>
      </c>
      <c r="L266" s="50">
        <f>'EGS2B exemptions'!K16</f>
        <v>0</v>
      </c>
      <c r="M266" s="50">
        <f>'EGS2B exemptions'!L16</f>
        <v>0</v>
      </c>
      <c r="N266" s="50">
        <f>'EGS2B exemptions'!M16</f>
        <v>0</v>
      </c>
    </row>
    <row r="267" spans="1:14" ht="27" outlineLevel="1">
      <c r="A267" s="117"/>
      <c r="C267" s="117"/>
      <c r="D267" s="58" t="s">
        <v>304</v>
      </c>
      <c r="E267" s="58" t="s">
        <v>129</v>
      </c>
      <c r="F267" s="122"/>
      <c r="G267" s="122"/>
      <c r="H267" s="50">
        <f t="shared" ref="H267:I267" si="95">H265-H266</f>
        <v>0</v>
      </c>
      <c r="I267" s="50">
        <f t="shared" si="95"/>
        <v>0</v>
      </c>
      <c r="J267" s="50">
        <f t="shared" si="94"/>
        <v>0</v>
      </c>
      <c r="K267" s="50">
        <f t="shared" ref="K267:M267" si="96">K265-K266</f>
        <v>0</v>
      </c>
      <c r="L267" s="50">
        <f t="shared" si="96"/>
        <v>0</v>
      </c>
      <c r="M267" s="50">
        <f t="shared" si="96"/>
        <v>0</v>
      </c>
      <c r="N267" s="50">
        <f t="shared" ref="N267" si="97">N265-N266</f>
        <v>0</v>
      </c>
    </row>
    <row r="268" spans="1:14" ht="27" outlineLevel="1">
      <c r="A268" s="117"/>
      <c r="C268" s="117"/>
      <c r="D268" s="58" t="s">
        <v>305</v>
      </c>
      <c r="E268" s="58" t="s">
        <v>131</v>
      </c>
      <c r="F268" s="122"/>
      <c r="G268" s="122"/>
      <c r="H268" s="82"/>
      <c r="I268" s="82"/>
      <c r="J268" s="50">
        <f t="shared" si="94"/>
        <v>0</v>
      </c>
      <c r="K268" s="82"/>
      <c r="L268" s="82"/>
      <c r="M268" s="82"/>
      <c r="N268" s="82"/>
    </row>
    <row r="269" spans="1:14" outlineLevel="1">
      <c r="A269" s="117"/>
      <c r="C269" s="117"/>
      <c r="D269" s="58" t="s">
        <v>132</v>
      </c>
      <c r="E269" s="58" t="s">
        <v>132</v>
      </c>
      <c r="F269" s="122"/>
      <c r="G269" s="122"/>
      <c r="H269" s="51" t="str">
        <f t="shared" ref="H269:I269" si="98">IF(H267=H268,"Ok","Payments Due does not equal Payments Made")</f>
        <v>Ok</v>
      </c>
      <c r="I269" s="51" t="str">
        <f t="shared" si="98"/>
        <v>Ok</v>
      </c>
      <c r="J269" s="51" t="str">
        <f>IF(J267=J268,"Ok","Payments Due does not equal Payments Made")</f>
        <v>Ok</v>
      </c>
      <c r="K269" s="51" t="str">
        <f t="shared" ref="K269:M269" si="99">IF(K267=K268,"Ok","Payments Due does not equal Payments Made")</f>
        <v>Ok</v>
      </c>
      <c r="L269" s="51" t="str">
        <f t="shared" si="99"/>
        <v>Ok</v>
      </c>
      <c r="M269" s="51" t="str">
        <f t="shared" si="99"/>
        <v>Ok</v>
      </c>
      <c r="N269" s="51" t="str">
        <f t="shared" ref="N269" si="100">IF(N267=N268,"Ok","Payments Due does not equal Payments Made")</f>
        <v>Ok</v>
      </c>
    </row>
    <row r="270" spans="1:14" outlineLevel="1">
      <c r="A270" s="117"/>
      <c r="C270" s="117"/>
      <c r="F270" s="122"/>
      <c r="G270" s="122"/>
      <c r="H270" s="122"/>
      <c r="I270" s="122"/>
      <c r="J270" s="122"/>
      <c r="K270" s="122"/>
      <c r="L270" s="122"/>
      <c r="M270" s="122"/>
      <c r="N270" s="122"/>
    </row>
    <row r="271" spans="1:14" outlineLevel="1">
      <c r="A271" s="117"/>
      <c r="C271" s="67" t="s">
        <v>306</v>
      </c>
      <c r="D271" s="76"/>
      <c r="F271" s="122"/>
      <c r="G271" s="122"/>
      <c r="H271" s="120"/>
      <c r="I271" s="120"/>
      <c r="J271" s="120"/>
      <c r="K271" s="120"/>
      <c r="L271" s="120"/>
      <c r="M271" s="120"/>
      <c r="N271" s="120"/>
    </row>
    <row r="272" spans="1:14" ht="40.5" outlineLevel="1">
      <c r="A272" s="117"/>
      <c r="C272" s="117"/>
      <c r="D272" s="58" t="s">
        <v>307</v>
      </c>
      <c r="E272" s="58" t="s">
        <v>308</v>
      </c>
      <c r="F272" s="122"/>
      <c r="G272" s="122"/>
      <c r="H272" s="82"/>
      <c r="I272" s="82"/>
      <c r="J272" s="50">
        <f t="shared" ref="J272:J275" si="101">SUM(H272:I272)</f>
        <v>0</v>
      </c>
      <c r="K272" s="82"/>
      <c r="L272" s="82"/>
      <c r="M272" s="82"/>
      <c r="N272" s="82"/>
    </row>
    <row r="273" spans="3:14" outlineLevel="1">
      <c r="C273" s="117"/>
      <c r="D273" s="58" t="s">
        <v>303</v>
      </c>
      <c r="E273" s="58" t="s">
        <v>127</v>
      </c>
      <c r="F273" s="122"/>
      <c r="G273" s="122"/>
      <c r="H273" s="50">
        <f>'EGS2B exemptions'!G32</f>
        <v>0</v>
      </c>
      <c r="I273" s="50">
        <f>'EGS2B exemptions'!H32</f>
        <v>0</v>
      </c>
      <c r="J273" s="50">
        <f t="shared" si="101"/>
        <v>0</v>
      </c>
      <c r="K273" s="50">
        <f>'EGS2B exemptions'!J32</f>
        <v>0</v>
      </c>
      <c r="L273" s="50">
        <f>'EGS2B exemptions'!K32</f>
        <v>0</v>
      </c>
      <c r="M273" s="50">
        <f>'EGS2B exemptions'!L32</f>
        <v>0</v>
      </c>
      <c r="N273" s="50">
        <f>'EGS2B exemptions'!M32</f>
        <v>0</v>
      </c>
    </row>
    <row r="274" spans="3:14" ht="27" outlineLevel="1">
      <c r="C274" s="117"/>
      <c r="D274" s="58" t="s">
        <v>304</v>
      </c>
      <c r="E274" s="58" t="s">
        <v>129</v>
      </c>
      <c r="F274" s="122"/>
      <c r="G274" s="122"/>
      <c r="H274" s="50">
        <f t="shared" ref="H274:I274" si="102">H272-H273</f>
        <v>0</v>
      </c>
      <c r="I274" s="50">
        <f t="shared" si="102"/>
        <v>0</v>
      </c>
      <c r="J274" s="50">
        <f t="shared" si="101"/>
        <v>0</v>
      </c>
      <c r="K274" s="50">
        <f t="shared" ref="K274:M274" si="103">K272-K273</f>
        <v>0</v>
      </c>
      <c r="L274" s="50">
        <f t="shared" si="103"/>
        <v>0</v>
      </c>
      <c r="M274" s="50">
        <f t="shared" si="103"/>
        <v>0</v>
      </c>
      <c r="N274" s="50">
        <f t="shared" ref="N274" si="104">N272-N273</f>
        <v>0</v>
      </c>
    </row>
    <row r="275" spans="3:14" ht="27" outlineLevel="1">
      <c r="C275" s="117"/>
      <c r="D275" s="58" t="s">
        <v>305</v>
      </c>
      <c r="E275" s="58" t="s">
        <v>131</v>
      </c>
      <c r="F275" s="122"/>
      <c r="G275" s="122"/>
      <c r="H275" s="82"/>
      <c r="I275" s="82"/>
      <c r="J275" s="50">
        <f t="shared" si="101"/>
        <v>0</v>
      </c>
      <c r="K275" s="82"/>
      <c r="L275" s="82"/>
      <c r="M275" s="82"/>
      <c r="N275" s="82"/>
    </row>
    <row r="276" spans="3:14" outlineLevel="1">
      <c r="C276" s="117"/>
      <c r="D276" s="58" t="s">
        <v>132</v>
      </c>
      <c r="E276" s="58" t="s">
        <v>132</v>
      </c>
      <c r="F276" s="122"/>
      <c r="G276" s="122"/>
      <c r="H276" s="51" t="str">
        <f t="shared" ref="H276:I276" si="105">IF(H274=H275,"Ok","Payments Due does not equal Payments Made")</f>
        <v>Ok</v>
      </c>
      <c r="I276" s="51" t="str">
        <f t="shared" si="105"/>
        <v>Ok</v>
      </c>
      <c r="J276" s="51" t="str">
        <f>IF(J274=J275,"Ok","Payments Due does not equal Payments Made")</f>
        <v>Ok</v>
      </c>
      <c r="K276" s="51" t="str">
        <f t="shared" ref="K276:M276" si="106">IF(K274=K275,"Ok","Payments Due does not equal Payments Made")</f>
        <v>Ok</v>
      </c>
      <c r="L276" s="51" t="str">
        <f t="shared" si="106"/>
        <v>Ok</v>
      </c>
      <c r="M276" s="51" t="str">
        <f t="shared" si="106"/>
        <v>Ok</v>
      </c>
      <c r="N276" s="51" t="str">
        <f t="shared" ref="N276" si="107">IF(N274=N275,"Ok","Payments Due does not equal Payments Made")</f>
        <v>Ok</v>
      </c>
    </row>
    <row r="277" spans="3:14" outlineLevel="1">
      <c r="C277" s="117"/>
      <c r="F277" s="122"/>
      <c r="G277" s="122"/>
      <c r="H277" s="122"/>
      <c r="I277" s="122"/>
      <c r="J277" s="122"/>
      <c r="K277" s="122"/>
      <c r="L277" s="122"/>
      <c r="M277" s="122"/>
      <c r="N277" s="122"/>
    </row>
    <row r="278" spans="3:14" outlineLevel="1">
      <c r="C278" s="67" t="s">
        <v>309</v>
      </c>
      <c r="D278" s="76"/>
      <c r="F278" s="122"/>
      <c r="G278" s="122"/>
      <c r="H278" s="120"/>
      <c r="I278" s="120"/>
      <c r="J278" s="120"/>
      <c r="K278" s="120"/>
      <c r="L278" s="120"/>
      <c r="M278" s="120"/>
      <c r="N278" s="120"/>
    </row>
    <row r="279" spans="3:14" ht="40.5" outlineLevel="1">
      <c r="C279" s="117"/>
      <c r="D279" s="58" t="s">
        <v>310</v>
      </c>
      <c r="E279" s="58" t="s">
        <v>311</v>
      </c>
      <c r="F279" s="122"/>
      <c r="G279" s="122"/>
      <c r="H279" s="82"/>
      <c r="I279" s="82"/>
      <c r="J279" s="50">
        <f t="shared" ref="J279:J282" si="108">SUM(H279:I279)</f>
        <v>0</v>
      </c>
      <c r="K279" s="82"/>
      <c r="L279" s="82"/>
      <c r="M279" s="82"/>
      <c r="N279" s="82"/>
    </row>
    <row r="280" spans="3:14" outlineLevel="1">
      <c r="C280" s="117"/>
      <c r="D280" s="58" t="s">
        <v>303</v>
      </c>
      <c r="E280" s="58" t="s">
        <v>127</v>
      </c>
      <c r="F280" s="122"/>
      <c r="G280" s="122"/>
      <c r="H280" s="50">
        <f>'EGS2B exemptions'!G48</f>
        <v>0</v>
      </c>
      <c r="I280" s="50">
        <f>'EGS2B exemptions'!H48</f>
        <v>0</v>
      </c>
      <c r="J280" s="50">
        <f t="shared" si="108"/>
        <v>0</v>
      </c>
      <c r="K280" s="50">
        <f>'EGS2B exemptions'!J48</f>
        <v>0</v>
      </c>
      <c r="L280" s="50">
        <f>'EGS2B exemptions'!K48</f>
        <v>0</v>
      </c>
      <c r="M280" s="50">
        <f>'EGS2B exemptions'!L48</f>
        <v>0</v>
      </c>
      <c r="N280" s="50">
        <f>'EGS2B exemptions'!M48</f>
        <v>0</v>
      </c>
    </row>
    <row r="281" spans="3:14" ht="27" outlineLevel="1">
      <c r="C281" s="117"/>
      <c r="D281" s="58" t="s">
        <v>304</v>
      </c>
      <c r="E281" s="58" t="s">
        <v>129</v>
      </c>
      <c r="F281" s="122"/>
      <c r="G281" s="122"/>
      <c r="H281" s="50">
        <f t="shared" ref="H281:I281" si="109">H279-H280</f>
        <v>0</v>
      </c>
      <c r="I281" s="50">
        <f t="shared" si="109"/>
        <v>0</v>
      </c>
      <c r="J281" s="50">
        <f t="shared" si="108"/>
        <v>0</v>
      </c>
      <c r="K281" s="50">
        <f t="shared" ref="K281:M281" si="110">K279-K280</f>
        <v>0</v>
      </c>
      <c r="L281" s="50">
        <f t="shared" si="110"/>
        <v>0</v>
      </c>
      <c r="M281" s="50">
        <f t="shared" si="110"/>
        <v>0</v>
      </c>
      <c r="N281" s="50">
        <f t="shared" ref="N281" si="111">N279-N280</f>
        <v>0</v>
      </c>
    </row>
    <row r="282" spans="3:14" ht="27" outlineLevel="1">
      <c r="C282" s="117"/>
      <c r="D282" s="58" t="s">
        <v>305</v>
      </c>
      <c r="E282" s="58" t="s">
        <v>131</v>
      </c>
      <c r="F282" s="122"/>
      <c r="G282" s="122"/>
      <c r="H282" s="82"/>
      <c r="I282" s="82"/>
      <c r="J282" s="50">
        <f t="shared" si="108"/>
        <v>0</v>
      </c>
      <c r="K282" s="82"/>
      <c r="L282" s="82"/>
      <c r="M282" s="82"/>
      <c r="N282" s="82"/>
    </row>
    <row r="283" spans="3:14" outlineLevel="1">
      <c r="C283" s="117"/>
      <c r="D283" s="58" t="s">
        <v>132</v>
      </c>
      <c r="E283" s="58" t="s">
        <v>132</v>
      </c>
      <c r="F283" s="122"/>
      <c r="G283" s="122"/>
      <c r="H283" s="51" t="str">
        <f t="shared" ref="H283:I283" si="112">IF(H281=H282,"Ok","Payments Due does not equal Payments Made")</f>
        <v>Ok</v>
      </c>
      <c r="I283" s="51" t="str">
        <f t="shared" si="112"/>
        <v>Ok</v>
      </c>
      <c r="J283" s="51" t="str">
        <f>IF(J281=J282,"Ok","Payments Due does not equal Payments Made")</f>
        <v>Ok</v>
      </c>
      <c r="K283" s="51" t="str">
        <f t="shared" ref="K283:M283" si="113">IF(K281=K282,"Ok","Payments Due does not equal Payments Made")</f>
        <v>Ok</v>
      </c>
      <c r="L283" s="51" t="str">
        <f t="shared" si="113"/>
        <v>Ok</v>
      </c>
      <c r="M283" s="51" t="str">
        <f t="shared" si="113"/>
        <v>Ok</v>
      </c>
      <c r="N283" s="51" t="str">
        <f t="shared" ref="N283" si="114">IF(N281=N282,"Ok","Payments Due does not equal Payments Made")</f>
        <v>Ok</v>
      </c>
    </row>
    <row r="284" spans="3:14" ht="67.5" outlineLevel="1">
      <c r="C284" s="117"/>
      <c r="D284" s="58" t="s">
        <v>312</v>
      </c>
      <c r="E284" s="58" t="s">
        <v>313</v>
      </c>
      <c r="F284" s="122"/>
      <c r="G284" s="122"/>
      <c r="H284" s="52" t="str">
        <f>IF(H262=0,"No events affecting 5,000 or more customers",1-((H281+H274+H267)/H262))</f>
        <v>No events affecting 5,000 or more customers</v>
      </c>
      <c r="I284" s="52" t="str">
        <f t="shared" ref="I284:N284" si="115">IF(I262=0,"No events affecting 5,000 or more customers",1-((I281+I274+I267)/I262))</f>
        <v>No events affecting 5,000 or more customers</v>
      </c>
      <c r="J284" s="52" t="str">
        <f t="shared" si="115"/>
        <v>No events affecting 5,000 or more customers</v>
      </c>
      <c r="K284" s="52" t="str">
        <f t="shared" si="115"/>
        <v>No events affecting 5,000 or more customers</v>
      </c>
      <c r="L284" s="52" t="str">
        <f t="shared" si="115"/>
        <v>No events affecting 5,000 or more customers</v>
      </c>
      <c r="M284" s="52" t="str">
        <f t="shared" si="115"/>
        <v>No events affecting 5,000 or more customers</v>
      </c>
      <c r="N284" s="52" t="str">
        <f t="shared" si="115"/>
        <v>No events affecting 5,000 or more customers</v>
      </c>
    </row>
    <row r="285" spans="3:14" outlineLevel="1">
      <c r="C285" s="117"/>
      <c r="F285" s="122"/>
      <c r="G285" s="122"/>
      <c r="H285" s="120"/>
      <c r="I285" s="120"/>
      <c r="J285" s="120"/>
      <c r="K285" s="120"/>
      <c r="L285" s="120"/>
      <c r="M285" s="120"/>
      <c r="N285" s="120"/>
    </row>
    <row r="286" spans="3:14" outlineLevel="1">
      <c r="C286" s="67" t="s">
        <v>314</v>
      </c>
      <c r="D286" s="76"/>
      <c r="F286" s="122"/>
      <c r="G286" s="122"/>
      <c r="H286" s="120"/>
      <c r="I286" s="120"/>
      <c r="J286" s="120"/>
      <c r="K286" s="120"/>
      <c r="L286" s="120"/>
      <c r="M286" s="120"/>
      <c r="N286" s="120"/>
    </row>
    <row r="287" spans="3:14" ht="54" outlineLevel="1">
      <c r="C287" s="117"/>
      <c r="D287" s="58" t="s">
        <v>315</v>
      </c>
      <c r="E287" s="58" t="s">
        <v>316</v>
      </c>
      <c r="F287" s="122"/>
      <c r="G287" s="122"/>
      <c r="H287" s="82"/>
      <c r="I287" s="82"/>
      <c r="J287" s="50">
        <f t="shared" ref="J287:J290" si="116">SUM(H287:I287)</f>
        <v>0</v>
      </c>
      <c r="K287" s="82"/>
      <c r="L287" s="82"/>
      <c r="M287" s="82"/>
      <c r="N287" s="82"/>
    </row>
    <row r="288" spans="3:14" outlineLevel="1">
      <c r="C288" s="117"/>
      <c r="D288" s="58" t="s">
        <v>303</v>
      </c>
      <c r="E288" s="58" t="s">
        <v>127</v>
      </c>
      <c r="F288" s="122"/>
      <c r="G288" s="122"/>
      <c r="H288" s="50">
        <f>'EGS2B exemptions'!G64</f>
        <v>0</v>
      </c>
      <c r="I288" s="50">
        <f>'EGS2B exemptions'!H64</f>
        <v>0</v>
      </c>
      <c r="J288" s="50">
        <f t="shared" si="116"/>
        <v>0</v>
      </c>
      <c r="K288" s="50">
        <f>'EGS2B exemptions'!J64</f>
        <v>0</v>
      </c>
      <c r="L288" s="50">
        <f>'EGS2B exemptions'!K64</f>
        <v>0</v>
      </c>
      <c r="M288" s="50">
        <f>'EGS2B exemptions'!L64</f>
        <v>0</v>
      </c>
      <c r="N288" s="50">
        <f>'EGS2B exemptions'!M64</f>
        <v>0</v>
      </c>
    </row>
    <row r="289" spans="3:14" ht="27" outlineLevel="1">
      <c r="C289" s="117"/>
      <c r="D289" s="58" t="s">
        <v>304</v>
      </c>
      <c r="E289" s="58" t="s">
        <v>129</v>
      </c>
      <c r="F289" s="122"/>
      <c r="G289" s="122"/>
      <c r="H289" s="50">
        <f t="shared" ref="H289:I289" si="117">H287-H288</f>
        <v>0</v>
      </c>
      <c r="I289" s="50">
        <f t="shared" si="117"/>
        <v>0</v>
      </c>
      <c r="J289" s="50">
        <f t="shared" si="116"/>
        <v>0</v>
      </c>
      <c r="K289" s="50">
        <f t="shared" ref="K289:M289" si="118">K287-K288</f>
        <v>0</v>
      </c>
      <c r="L289" s="50">
        <f t="shared" si="118"/>
        <v>0</v>
      </c>
      <c r="M289" s="50">
        <f t="shared" si="118"/>
        <v>0</v>
      </c>
      <c r="N289" s="50">
        <f t="shared" ref="N289" si="119">N287-N288</f>
        <v>0</v>
      </c>
    </row>
    <row r="290" spans="3:14" ht="27" outlineLevel="1">
      <c r="C290" s="117"/>
      <c r="D290" s="58" t="s">
        <v>305</v>
      </c>
      <c r="E290" s="58" t="s">
        <v>131</v>
      </c>
      <c r="F290" s="122"/>
      <c r="G290" s="122"/>
      <c r="H290" s="82"/>
      <c r="I290" s="82"/>
      <c r="J290" s="50">
        <f t="shared" si="116"/>
        <v>0</v>
      </c>
      <c r="K290" s="82"/>
      <c r="L290" s="82"/>
      <c r="M290" s="82"/>
      <c r="N290" s="82"/>
    </row>
    <row r="291" spans="3:14" outlineLevel="1">
      <c r="C291" s="117"/>
      <c r="D291" s="58" t="s">
        <v>132</v>
      </c>
      <c r="E291" s="58" t="s">
        <v>132</v>
      </c>
      <c r="F291" s="122"/>
      <c r="G291" s="122"/>
      <c r="H291" s="51" t="str">
        <f t="shared" ref="H291:I291" si="120">IF(H289=H290,"Ok","Payments Due does not equal Payments Made")</f>
        <v>Ok</v>
      </c>
      <c r="I291" s="51" t="str">
        <f t="shared" si="120"/>
        <v>Ok</v>
      </c>
      <c r="J291" s="51" t="str">
        <f>IF(J289=J290,"Ok","Payments Due does not equal Payments Made")</f>
        <v>Ok</v>
      </c>
      <c r="K291" s="51" t="str">
        <f t="shared" ref="K291:M291" si="121">IF(K289=K290,"Ok","Payments Due does not equal Payments Made")</f>
        <v>Ok</v>
      </c>
      <c r="L291" s="51" t="str">
        <f t="shared" si="121"/>
        <v>Ok</v>
      </c>
      <c r="M291" s="51" t="str">
        <f t="shared" si="121"/>
        <v>Ok</v>
      </c>
      <c r="N291" s="51" t="str">
        <f t="shared" ref="N291" si="122">IF(N289=N290,"Ok","Payments Due does not equal Payments Made")</f>
        <v>Ok</v>
      </c>
    </row>
    <row r="292" spans="3:14" outlineLevel="1">
      <c r="C292" s="117"/>
      <c r="F292" s="122"/>
      <c r="G292" s="122"/>
      <c r="H292" s="122"/>
      <c r="I292" s="122"/>
      <c r="J292" s="122"/>
      <c r="K292" s="122"/>
      <c r="L292" s="122"/>
      <c r="M292" s="122"/>
      <c r="N292" s="122"/>
    </row>
    <row r="293" spans="3:14" outlineLevel="1">
      <c r="C293" s="67" t="s">
        <v>317</v>
      </c>
      <c r="D293" s="76"/>
      <c r="F293" s="122"/>
      <c r="G293" s="122"/>
      <c r="H293" s="120"/>
      <c r="I293" s="120"/>
      <c r="J293" s="120"/>
      <c r="K293" s="120"/>
      <c r="L293" s="120"/>
      <c r="M293" s="120"/>
      <c r="N293" s="120"/>
    </row>
    <row r="294" spans="3:14" ht="40.5" outlineLevel="1">
      <c r="C294" s="117"/>
      <c r="D294" s="58" t="s">
        <v>318</v>
      </c>
      <c r="E294" s="58" t="s">
        <v>319</v>
      </c>
      <c r="F294" s="122"/>
      <c r="G294" s="122"/>
      <c r="H294" s="82"/>
      <c r="I294" s="82"/>
      <c r="J294" s="50">
        <f t="shared" ref="J294:J297" si="123">SUM(H294:I294)</f>
        <v>0</v>
      </c>
      <c r="K294" s="82"/>
      <c r="L294" s="82"/>
      <c r="M294" s="82"/>
      <c r="N294" s="82"/>
    </row>
    <row r="295" spans="3:14" outlineLevel="1">
      <c r="C295" s="117"/>
      <c r="D295" s="58" t="s">
        <v>303</v>
      </c>
      <c r="E295" s="58" t="s">
        <v>127</v>
      </c>
      <c r="F295" s="122"/>
      <c r="G295" s="122"/>
      <c r="H295" s="50">
        <f>'EGS2B exemptions'!G80</f>
        <v>0</v>
      </c>
      <c r="I295" s="50">
        <f>'EGS2B exemptions'!H80</f>
        <v>0</v>
      </c>
      <c r="J295" s="50">
        <f t="shared" si="123"/>
        <v>0</v>
      </c>
      <c r="K295" s="50">
        <f>'EGS2B exemptions'!J80</f>
        <v>0</v>
      </c>
      <c r="L295" s="50">
        <f>'EGS2B exemptions'!K80</f>
        <v>0</v>
      </c>
      <c r="M295" s="50">
        <f>'EGS2B exemptions'!L80</f>
        <v>0</v>
      </c>
      <c r="N295" s="50">
        <f>'EGS2B exemptions'!M80</f>
        <v>0</v>
      </c>
    </row>
    <row r="296" spans="3:14" ht="27" outlineLevel="1">
      <c r="C296" s="117"/>
      <c r="D296" s="58" t="s">
        <v>304</v>
      </c>
      <c r="E296" s="58" t="s">
        <v>129</v>
      </c>
      <c r="F296" s="122"/>
      <c r="G296" s="122"/>
      <c r="H296" s="50">
        <f t="shared" ref="H296:I296" si="124">H294-H295</f>
        <v>0</v>
      </c>
      <c r="I296" s="50">
        <f t="shared" si="124"/>
        <v>0</v>
      </c>
      <c r="J296" s="50">
        <f t="shared" si="123"/>
        <v>0</v>
      </c>
      <c r="K296" s="50">
        <f t="shared" ref="K296:M296" si="125">K294-K295</f>
        <v>0</v>
      </c>
      <c r="L296" s="50">
        <f t="shared" si="125"/>
        <v>0</v>
      </c>
      <c r="M296" s="50">
        <f t="shared" si="125"/>
        <v>0</v>
      </c>
      <c r="N296" s="50">
        <f t="shared" ref="N296" si="126">N294-N295</f>
        <v>0</v>
      </c>
    </row>
    <row r="297" spans="3:14" ht="27" outlineLevel="1">
      <c r="C297" s="117"/>
      <c r="D297" s="58" t="s">
        <v>305</v>
      </c>
      <c r="E297" s="58" t="s">
        <v>131</v>
      </c>
      <c r="F297" s="122"/>
      <c r="G297" s="122"/>
      <c r="H297" s="82"/>
      <c r="I297" s="82"/>
      <c r="J297" s="50">
        <f t="shared" si="123"/>
        <v>0</v>
      </c>
      <c r="K297" s="82"/>
      <c r="L297" s="82"/>
      <c r="M297" s="82"/>
      <c r="N297" s="82"/>
    </row>
    <row r="298" spans="3:14" outlineLevel="1">
      <c r="C298" s="117"/>
      <c r="D298" s="58" t="s">
        <v>132</v>
      </c>
      <c r="E298" s="58" t="s">
        <v>132</v>
      </c>
      <c r="F298" s="122"/>
      <c r="G298" s="122"/>
      <c r="H298" s="51" t="str">
        <f t="shared" ref="H298:I298" si="127">IF(H296=H297,"Ok","Payments Due does not equal Payments Made")</f>
        <v>Ok</v>
      </c>
      <c r="I298" s="51" t="str">
        <f t="shared" si="127"/>
        <v>Ok</v>
      </c>
      <c r="J298" s="51" t="str">
        <f>IF(J296=J297,"Ok","Payments Due does not equal Payments Made")</f>
        <v>Ok</v>
      </c>
      <c r="K298" s="51" t="str">
        <f t="shared" ref="K298:M298" si="128">IF(K296=K297,"Ok","Payments Due does not equal Payments Made")</f>
        <v>Ok</v>
      </c>
      <c r="L298" s="51" t="str">
        <f t="shared" si="128"/>
        <v>Ok</v>
      </c>
      <c r="M298" s="51" t="str">
        <f t="shared" si="128"/>
        <v>Ok</v>
      </c>
      <c r="N298" s="51" t="str">
        <f t="shared" ref="N298" si="129">IF(N296=N297,"Ok","Payments Due does not equal Payments Made")</f>
        <v>Ok</v>
      </c>
    </row>
    <row r="299" spans="3:14" outlineLevel="1">
      <c r="C299" s="117"/>
      <c r="F299" s="122"/>
      <c r="G299" s="122"/>
      <c r="H299" s="122"/>
      <c r="I299" s="122"/>
      <c r="J299" s="122"/>
      <c r="K299" s="122"/>
      <c r="L299" s="122"/>
      <c r="M299" s="122"/>
      <c r="N299" s="122"/>
    </row>
    <row r="300" spans="3:14" outlineLevel="1">
      <c r="C300" s="67" t="s">
        <v>320</v>
      </c>
      <c r="D300" s="76"/>
      <c r="F300" s="122"/>
      <c r="G300" s="122"/>
      <c r="H300" s="120"/>
      <c r="I300" s="120"/>
      <c r="J300" s="120"/>
      <c r="K300" s="120"/>
      <c r="L300" s="120"/>
      <c r="M300" s="120"/>
      <c r="N300" s="120"/>
    </row>
    <row r="301" spans="3:14" ht="40.5" outlineLevel="1">
      <c r="C301" s="117"/>
      <c r="D301" s="58" t="s">
        <v>321</v>
      </c>
      <c r="E301" s="58" t="s">
        <v>322</v>
      </c>
      <c r="F301" s="122"/>
      <c r="G301" s="122"/>
      <c r="H301" s="82"/>
      <c r="I301" s="82"/>
      <c r="J301" s="50">
        <f t="shared" ref="J301:J304" si="130">SUM(H301:I301)</f>
        <v>0</v>
      </c>
      <c r="K301" s="82"/>
      <c r="L301" s="82"/>
      <c r="M301" s="82"/>
      <c r="N301" s="82"/>
    </row>
    <row r="302" spans="3:14" outlineLevel="1">
      <c r="C302" s="117"/>
      <c r="D302" s="58" t="s">
        <v>303</v>
      </c>
      <c r="E302" s="58" t="s">
        <v>127</v>
      </c>
      <c r="F302" s="122"/>
      <c r="G302" s="122"/>
      <c r="H302" s="50">
        <f>'EGS2B exemptions'!G96</f>
        <v>0</v>
      </c>
      <c r="I302" s="50">
        <f>'EGS2B exemptions'!H96</f>
        <v>0</v>
      </c>
      <c r="J302" s="50">
        <f t="shared" si="130"/>
        <v>0</v>
      </c>
      <c r="K302" s="50">
        <f>'EGS2B exemptions'!J96</f>
        <v>0</v>
      </c>
      <c r="L302" s="50">
        <f>'EGS2B exemptions'!K96</f>
        <v>0</v>
      </c>
      <c r="M302" s="50">
        <f>'EGS2B exemptions'!L96</f>
        <v>0</v>
      </c>
      <c r="N302" s="50">
        <f>'EGS2B exemptions'!M96</f>
        <v>0</v>
      </c>
    </row>
    <row r="303" spans="3:14" ht="27" outlineLevel="1">
      <c r="C303" s="117"/>
      <c r="D303" s="58" t="s">
        <v>304</v>
      </c>
      <c r="E303" s="58" t="s">
        <v>129</v>
      </c>
      <c r="F303" s="122"/>
      <c r="G303" s="122"/>
      <c r="H303" s="50">
        <f t="shared" ref="H303:I303" si="131">H301-H302</f>
        <v>0</v>
      </c>
      <c r="I303" s="50">
        <f t="shared" si="131"/>
        <v>0</v>
      </c>
      <c r="J303" s="50">
        <f t="shared" si="130"/>
        <v>0</v>
      </c>
      <c r="K303" s="50">
        <f t="shared" ref="K303:M303" si="132">K301-K302</f>
        <v>0</v>
      </c>
      <c r="L303" s="50">
        <f t="shared" si="132"/>
        <v>0</v>
      </c>
      <c r="M303" s="50">
        <f t="shared" si="132"/>
        <v>0</v>
      </c>
      <c r="N303" s="50">
        <f t="shared" ref="N303" si="133">N301-N302</f>
        <v>0</v>
      </c>
    </row>
    <row r="304" spans="3:14" ht="27" outlineLevel="1">
      <c r="C304" s="117"/>
      <c r="D304" s="58" t="s">
        <v>305</v>
      </c>
      <c r="E304" s="58" t="s">
        <v>131</v>
      </c>
      <c r="F304" s="122"/>
      <c r="G304" s="122"/>
      <c r="H304" s="82"/>
      <c r="I304" s="82"/>
      <c r="J304" s="50">
        <f t="shared" si="130"/>
        <v>0</v>
      </c>
      <c r="K304" s="82"/>
      <c r="L304" s="82"/>
      <c r="M304" s="82"/>
      <c r="N304" s="82"/>
    </row>
    <row r="305" spans="1:14" outlineLevel="1">
      <c r="A305" s="117"/>
      <c r="C305" s="117"/>
      <c r="D305" s="58" t="s">
        <v>132</v>
      </c>
      <c r="E305" s="58" t="s">
        <v>132</v>
      </c>
      <c r="F305" s="122"/>
      <c r="G305" s="122"/>
      <c r="H305" s="51" t="str">
        <f t="shared" ref="H305:I305" si="134">IF(H303=H304,"Ok","Payments Due does not equal Payments Made")</f>
        <v>Ok</v>
      </c>
      <c r="I305" s="51" t="str">
        <f t="shared" si="134"/>
        <v>Ok</v>
      </c>
      <c r="J305" s="51" t="str">
        <f>IF(J303=J304,"Ok","Payments Due does not equal Payments Made")</f>
        <v>Ok</v>
      </c>
      <c r="K305" s="51" t="str">
        <f t="shared" ref="K305:M305" si="135">IF(K303=K304,"Ok","Payments Due does not equal Payments Made")</f>
        <v>Ok</v>
      </c>
      <c r="L305" s="51" t="str">
        <f t="shared" si="135"/>
        <v>Ok</v>
      </c>
      <c r="M305" s="51" t="str">
        <f t="shared" si="135"/>
        <v>Ok</v>
      </c>
      <c r="N305" s="51" t="str">
        <f t="shared" ref="N305" si="136">IF(N303=N304,"Ok","Payments Due does not equal Payments Made")</f>
        <v>Ok</v>
      </c>
    </row>
    <row r="306" spans="1:14" outlineLevel="1">
      <c r="A306" s="117"/>
      <c r="C306" s="117"/>
      <c r="F306" s="122"/>
      <c r="G306" s="122"/>
      <c r="H306" s="120"/>
      <c r="I306" s="120"/>
      <c r="J306" s="120"/>
      <c r="K306" s="120"/>
      <c r="L306" s="120"/>
      <c r="M306" s="120"/>
      <c r="N306" s="120"/>
    </row>
    <row r="307" spans="1:14" ht="27" outlineLevel="1">
      <c r="A307" s="117"/>
      <c r="C307" s="117"/>
      <c r="D307" s="58" t="s">
        <v>323</v>
      </c>
      <c r="E307" s="58" t="s">
        <v>324</v>
      </c>
      <c r="F307" s="122"/>
      <c r="G307" s="122"/>
      <c r="H307" s="54">
        <f>'ED2 Prescribed Periods &amp; Sums'!$E$5</f>
        <v>75</v>
      </c>
      <c r="I307" s="54">
        <f>'ED2 Prescribed Periods &amp; Sums'!$G$5</f>
        <v>90</v>
      </c>
      <c r="J307" s="150"/>
      <c r="K307" s="54">
        <f>'ED2 Prescribed Periods &amp; Sums'!$I$5</f>
        <v>95</v>
      </c>
      <c r="L307" s="54">
        <f>'ED2 Prescribed Periods &amp; Sums'!$K$5</f>
        <v>95</v>
      </c>
      <c r="M307" s="54">
        <f>'ED2 Prescribed Periods &amp; Sums'!$M$5</f>
        <v>0</v>
      </c>
      <c r="N307" s="54">
        <f>'ED2 Prescribed Periods &amp; Sums'!$O$5</f>
        <v>0</v>
      </c>
    </row>
    <row r="308" spans="1:14" ht="27" outlineLevel="1">
      <c r="A308" s="117"/>
      <c r="C308" s="117"/>
      <c r="D308" s="58" t="s">
        <v>325</v>
      </c>
      <c r="E308" s="58" t="s">
        <v>326</v>
      </c>
      <c r="F308" s="122"/>
      <c r="G308" s="122"/>
      <c r="H308" s="54">
        <f>'ED2 Prescribed Periods &amp; Sums'!$F$5</f>
        <v>150</v>
      </c>
      <c r="I308" s="54">
        <f>'ED2 Prescribed Periods &amp; Sums'!$H$5</f>
        <v>175</v>
      </c>
      <c r="J308" s="150"/>
      <c r="K308" s="54">
        <f>'ED2 Prescribed Periods &amp; Sums'!$J$5</f>
        <v>180</v>
      </c>
      <c r="L308" s="54">
        <f>'ED2 Prescribed Periods &amp; Sums'!$L$5</f>
        <v>190</v>
      </c>
      <c r="M308" s="54">
        <f>'ED2 Prescribed Periods &amp; Sums'!$N$5</f>
        <v>0</v>
      </c>
      <c r="N308" s="54">
        <f>'ED2 Prescribed Periods &amp; Sums'!$P$5</f>
        <v>0</v>
      </c>
    </row>
    <row r="309" spans="1:14" ht="27" outlineLevel="1">
      <c r="A309" s="117"/>
      <c r="C309" s="117"/>
      <c r="D309" s="58" t="s">
        <v>327</v>
      </c>
      <c r="E309" s="58" t="s">
        <v>328</v>
      </c>
      <c r="F309" s="122"/>
      <c r="G309" s="122"/>
      <c r="H309" s="54">
        <f>'ED2 Prescribed Periods &amp; Sums'!$E$5</f>
        <v>75</v>
      </c>
      <c r="I309" s="54">
        <f>'ED2 Prescribed Periods &amp; Sums'!$G$5</f>
        <v>90</v>
      </c>
      <c r="J309" s="150"/>
      <c r="K309" s="54">
        <f>'ED2 Prescribed Periods &amp; Sums'!$I$5</f>
        <v>95</v>
      </c>
      <c r="L309" s="54">
        <f>'ED2 Prescribed Periods &amp; Sums'!$K$5</f>
        <v>95</v>
      </c>
      <c r="M309" s="54">
        <f>'ED2 Prescribed Periods &amp; Sums'!$M$5</f>
        <v>0</v>
      </c>
      <c r="N309" s="54">
        <f>'ED2 Prescribed Periods &amp; Sums'!$O$5</f>
        <v>0</v>
      </c>
    </row>
    <row r="310" spans="1:14" ht="27" outlineLevel="1">
      <c r="A310" s="117"/>
      <c r="C310" s="117"/>
      <c r="D310" s="58" t="s">
        <v>329</v>
      </c>
      <c r="E310" s="58" t="s">
        <v>330</v>
      </c>
      <c r="F310" s="122"/>
      <c r="G310" s="122"/>
      <c r="H310" s="54">
        <f>'ED2 Prescribed Periods &amp; Sums'!$E$6</f>
        <v>35</v>
      </c>
      <c r="I310" s="54">
        <f>'ED2 Prescribed Periods &amp; Sums'!$G$6</f>
        <v>40</v>
      </c>
      <c r="J310" s="150"/>
      <c r="K310" s="54">
        <f>'ED2 Prescribed Periods &amp; Sums'!$I$6</f>
        <v>40</v>
      </c>
      <c r="L310" s="54">
        <f>'ED2 Prescribed Periods &amp; Sums'!$K$6</f>
        <v>45</v>
      </c>
      <c r="M310" s="54">
        <f>'ED2 Prescribed Periods &amp; Sums'!$M$6</f>
        <v>0</v>
      </c>
      <c r="N310" s="54">
        <f>'ED2 Prescribed Periods &amp; Sums'!$O$6</f>
        <v>0</v>
      </c>
    </row>
    <row r="311" spans="1:14" outlineLevel="1">
      <c r="A311" s="117"/>
      <c r="C311" s="117"/>
      <c r="F311" s="122"/>
      <c r="G311" s="122"/>
      <c r="H311" s="120"/>
      <c r="I311" s="120"/>
      <c r="J311" s="120"/>
      <c r="K311" s="120"/>
      <c r="L311" s="120"/>
      <c r="M311" s="120"/>
      <c r="N311" s="120"/>
    </row>
    <row r="312" spans="1:14" ht="27" outlineLevel="1">
      <c r="A312" s="117"/>
      <c r="C312" s="117"/>
      <c r="D312" s="58" t="s">
        <v>331</v>
      </c>
      <c r="E312" s="58" t="s">
        <v>331</v>
      </c>
      <c r="F312" s="122"/>
      <c r="G312" s="122"/>
      <c r="H312" s="55">
        <f t="shared" ref="H312:I312" si="137">(H307*H267)+(H308*H274)+(H309*H281)+(H310*(H289+H296+H303))</f>
        <v>0</v>
      </c>
      <c r="I312" s="55">
        <f t="shared" si="137"/>
        <v>0</v>
      </c>
      <c r="J312" s="55">
        <f>SUM(H312:I312)</f>
        <v>0</v>
      </c>
      <c r="K312" s="55">
        <f t="shared" ref="K312:M312" si="138">(K307*K267)+(K308*K274)+(K309*K281)+(K310*(K289+K296+K303))</f>
        <v>0</v>
      </c>
      <c r="L312" s="55">
        <f t="shared" si="138"/>
        <v>0</v>
      </c>
      <c r="M312" s="55">
        <f t="shared" si="138"/>
        <v>0</v>
      </c>
      <c r="N312" s="55">
        <f t="shared" ref="N312" si="139">(N307*N267)+(N308*N274)+(N309*N281)+(N310*(N289+N296+N303))</f>
        <v>0</v>
      </c>
    </row>
    <row r="313" spans="1:14" outlineLevel="1">
      <c r="A313" s="117"/>
      <c r="C313" s="117"/>
      <c r="F313" s="122"/>
      <c r="G313" s="122"/>
      <c r="H313" s="120"/>
      <c r="I313" s="120"/>
      <c r="J313" s="120"/>
      <c r="K313" s="120"/>
      <c r="L313" s="120"/>
      <c r="M313" s="120"/>
      <c r="N313" s="120"/>
    </row>
    <row r="314" spans="1:14" ht="27" outlineLevel="1">
      <c r="A314" s="117"/>
      <c r="C314" s="117"/>
      <c r="D314" s="58" t="s">
        <v>332</v>
      </c>
      <c r="E314" s="58" t="s">
        <v>333</v>
      </c>
      <c r="F314" s="122"/>
      <c r="G314" s="122"/>
      <c r="H314" s="55">
        <f t="shared" ref="H314:I314" si="140">H307*H268</f>
        <v>0</v>
      </c>
      <c r="I314" s="55">
        <f t="shared" si="140"/>
        <v>0</v>
      </c>
      <c r="J314" s="163">
        <f>SUM(H314:I314)</f>
        <v>0</v>
      </c>
      <c r="K314" s="55">
        <f t="shared" ref="K314:M314" si="141">K307*K268</f>
        <v>0</v>
      </c>
      <c r="L314" s="55">
        <f t="shared" si="141"/>
        <v>0</v>
      </c>
      <c r="M314" s="55">
        <f t="shared" si="141"/>
        <v>0</v>
      </c>
      <c r="N314" s="55">
        <f t="shared" ref="N314" si="142">N307*N268</f>
        <v>0</v>
      </c>
    </row>
    <row r="315" spans="1:14" ht="40.5" outlineLevel="1">
      <c r="A315" s="117"/>
      <c r="C315" s="117"/>
      <c r="D315" s="58" t="s">
        <v>334</v>
      </c>
      <c r="E315" s="58" t="s">
        <v>335</v>
      </c>
      <c r="F315" s="122"/>
      <c r="G315" s="122"/>
      <c r="H315" s="55">
        <f t="shared" ref="H315:I315" si="143">H310*H290</f>
        <v>0</v>
      </c>
      <c r="I315" s="55">
        <f t="shared" si="143"/>
        <v>0</v>
      </c>
      <c r="J315" s="163">
        <f t="shared" ref="J315:J317" si="144">SUM(H315:I315)</f>
        <v>0</v>
      </c>
      <c r="K315" s="55">
        <f t="shared" ref="K315:M315" si="145">K310*K290</f>
        <v>0</v>
      </c>
      <c r="L315" s="55">
        <f t="shared" si="145"/>
        <v>0</v>
      </c>
      <c r="M315" s="55">
        <f t="shared" si="145"/>
        <v>0</v>
      </c>
      <c r="N315" s="55">
        <f t="shared" ref="N315" si="146">N310*N290</f>
        <v>0</v>
      </c>
    </row>
    <row r="316" spans="1:14" ht="27" outlineLevel="1">
      <c r="A316" s="117"/>
      <c r="C316" s="117"/>
      <c r="D316" s="58" t="s">
        <v>139</v>
      </c>
      <c r="E316" s="58" t="s">
        <v>140</v>
      </c>
      <c r="F316" s="122"/>
      <c r="G316" s="122"/>
      <c r="H316" s="82"/>
      <c r="I316" s="82"/>
      <c r="J316" s="50">
        <f>SUM(H316:I316)</f>
        <v>0</v>
      </c>
      <c r="K316" s="82"/>
      <c r="L316" s="82"/>
      <c r="M316" s="82"/>
      <c r="N316" s="82"/>
    </row>
    <row r="317" spans="1:14" ht="27" outlineLevel="1">
      <c r="A317" s="117"/>
      <c r="C317" s="117"/>
      <c r="D317" s="58" t="s">
        <v>141</v>
      </c>
      <c r="E317" s="58" t="s">
        <v>142</v>
      </c>
      <c r="F317" s="122"/>
      <c r="G317" s="122"/>
      <c r="H317" s="83"/>
      <c r="I317" s="83"/>
      <c r="J317" s="55">
        <f t="shared" si="144"/>
        <v>0</v>
      </c>
      <c r="K317" s="83"/>
      <c r="L317" s="83"/>
      <c r="M317" s="83"/>
      <c r="N317" s="83"/>
    </row>
    <row r="318" spans="1:14" outlineLevel="1">
      <c r="A318" s="117"/>
      <c r="C318" s="117"/>
      <c r="F318" s="122"/>
      <c r="G318" s="122"/>
      <c r="H318" s="120"/>
      <c r="I318" s="120"/>
      <c r="J318" s="120"/>
      <c r="K318" s="120"/>
      <c r="L318" s="120"/>
      <c r="M318" s="120"/>
      <c r="N318" s="120"/>
    </row>
    <row r="319" spans="1:14" ht="27" outlineLevel="1">
      <c r="A319" s="117"/>
      <c r="C319" s="117"/>
      <c r="D319" s="58" t="s">
        <v>336</v>
      </c>
      <c r="E319" s="58" t="s">
        <v>337</v>
      </c>
      <c r="F319" s="122"/>
      <c r="G319" s="122"/>
      <c r="H319" s="55">
        <f t="shared" ref="H319:I319" si="147">H308*H275</f>
        <v>0</v>
      </c>
      <c r="I319" s="55">
        <f t="shared" si="147"/>
        <v>0</v>
      </c>
      <c r="J319" s="55">
        <f t="shared" ref="J319:J322" si="148">SUM(H319:I319)</f>
        <v>0</v>
      </c>
      <c r="K319" s="55">
        <f t="shared" ref="K319:M319" si="149">K308*K275</f>
        <v>0</v>
      </c>
      <c r="L319" s="55">
        <f t="shared" si="149"/>
        <v>0</v>
      </c>
      <c r="M319" s="55">
        <f t="shared" si="149"/>
        <v>0</v>
      </c>
      <c r="N319" s="55">
        <f t="shared" ref="N319" si="150">N308*N275</f>
        <v>0</v>
      </c>
    </row>
    <row r="320" spans="1:14" ht="40.5" outlineLevel="1">
      <c r="A320" s="117"/>
      <c r="C320" s="117"/>
      <c r="D320" s="58" t="s">
        <v>338</v>
      </c>
      <c r="E320" s="58" t="s">
        <v>339</v>
      </c>
      <c r="F320" s="122"/>
      <c r="G320" s="122"/>
      <c r="H320" s="55">
        <f t="shared" ref="H320:I320" si="151">H310*H297</f>
        <v>0</v>
      </c>
      <c r="I320" s="55">
        <f t="shared" si="151"/>
        <v>0</v>
      </c>
      <c r="J320" s="55">
        <f t="shared" si="148"/>
        <v>0</v>
      </c>
      <c r="K320" s="55">
        <f t="shared" ref="K320:M320" si="152">K310*K297</f>
        <v>0</v>
      </c>
      <c r="L320" s="55">
        <f t="shared" si="152"/>
        <v>0</v>
      </c>
      <c r="M320" s="55">
        <f t="shared" si="152"/>
        <v>0</v>
      </c>
      <c r="N320" s="55">
        <f t="shared" ref="N320" si="153">N310*N297</f>
        <v>0</v>
      </c>
    </row>
    <row r="321" spans="1:14" ht="27" outlineLevel="1">
      <c r="A321" s="117"/>
      <c r="C321" s="117"/>
      <c r="D321" s="58" t="s">
        <v>139</v>
      </c>
      <c r="E321" s="58" t="s">
        <v>140</v>
      </c>
      <c r="F321" s="122"/>
      <c r="G321" s="122"/>
      <c r="H321" s="82"/>
      <c r="I321" s="82"/>
      <c r="J321" s="50">
        <f t="shared" si="148"/>
        <v>0</v>
      </c>
      <c r="K321" s="82"/>
      <c r="L321" s="82"/>
      <c r="M321" s="82"/>
      <c r="N321" s="82"/>
    </row>
    <row r="322" spans="1:14" ht="27" outlineLevel="1">
      <c r="A322" s="117"/>
      <c r="C322" s="117"/>
      <c r="D322" s="58" t="s">
        <v>141</v>
      </c>
      <c r="E322" s="58" t="s">
        <v>142</v>
      </c>
      <c r="F322" s="122"/>
      <c r="G322" s="122"/>
      <c r="H322" s="83"/>
      <c r="I322" s="83"/>
      <c r="J322" s="55">
        <f t="shared" si="148"/>
        <v>0</v>
      </c>
      <c r="K322" s="83"/>
      <c r="L322" s="83"/>
      <c r="M322" s="83"/>
      <c r="N322" s="83"/>
    </row>
    <row r="323" spans="1:14" outlineLevel="1">
      <c r="A323" s="117"/>
      <c r="C323" s="117"/>
      <c r="F323" s="122"/>
      <c r="G323" s="122"/>
      <c r="H323" s="120"/>
      <c r="I323" s="120"/>
      <c r="J323" s="120"/>
      <c r="K323" s="120"/>
      <c r="L323" s="120"/>
      <c r="M323" s="120"/>
      <c r="N323" s="120"/>
    </row>
    <row r="324" spans="1:14" ht="27" outlineLevel="1">
      <c r="A324" s="117"/>
      <c r="C324" s="117"/>
      <c r="D324" s="58" t="s">
        <v>340</v>
      </c>
      <c r="E324" s="58" t="s">
        <v>341</v>
      </c>
      <c r="F324" s="122"/>
      <c r="G324" s="122"/>
      <c r="H324" s="55">
        <f t="shared" ref="H324:I324" si="154">H309*H282</f>
        <v>0</v>
      </c>
      <c r="I324" s="55">
        <f t="shared" si="154"/>
        <v>0</v>
      </c>
      <c r="J324" s="55">
        <f t="shared" ref="J324:J327" si="155">SUM(H324:I324)</f>
        <v>0</v>
      </c>
      <c r="K324" s="55">
        <f t="shared" ref="K324:M324" si="156">K309*K282</f>
        <v>0</v>
      </c>
      <c r="L324" s="55">
        <f t="shared" si="156"/>
        <v>0</v>
      </c>
      <c r="M324" s="55">
        <f t="shared" si="156"/>
        <v>0</v>
      </c>
      <c r="N324" s="55">
        <f t="shared" ref="N324" si="157">N309*N282</f>
        <v>0</v>
      </c>
    </row>
    <row r="325" spans="1:14" ht="40.5" outlineLevel="1">
      <c r="A325" s="117"/>
      <c r="C325" s="117"/>
      <c r="D325" s="58" t="s">
        <v>342</v>
      </c>
      <c r="E325" s="58" t="s">
        <v>343</v>
      </c>
      <c r="F325" s="122"/>
      <c r="G325" s="122"/>
      <c r="H325" s="55">
        <f t="shared" ref="H325:I325" si="158">H310*H304</f>
        <v>0</v>
      </c>
      <c r="I325" s="55">
        <f t="shared" si="158"/>
        <v>0</v>
      </c>
      <c r="J325" s="55">
        <f t="shared" si="155"/>
        <v>0</v>
      </c>
      <c r="K325" s="55">
        <f t="shared" ref="K325:M325" si="159">K310*K304</f>
        <v>0</v>
      </c>
      <c r="L325" s="55">
        <f t="shared" si="159"/>
        <v>0</v>
      </c>
      <c r="M325" s="55">
        <f t="shared" si="159"/>
        <v>0</v>
      </c>
      <c r="N325" s="55">
        <f t="shared" ref="N325" si="160">N310*N304</f>
        <v>0</v>
      </c>
    </row>
    <row r="326" spans="1:14" ht="27" outlineLevel="1">
      <c r="A326" s="117"/>
      <c r="C326" s="117"/>
      <c r="D326" s="58" t="s">
        <v>139</v>
      </c>
      <c r="E326" s="58" t="s">
        <v>140</v>
      </c>
      <c r="F326" s="122"/>
      <c r="G326" s="122"/>
      <c r="H326" s="82"/>
      <c r="I326" s="82"/>
      <c r="J326" s="50">
        <f t="shared" si="155"/>
        <v>0</v>
      </c>
      <c r="K326" s="82"/>
      <c r="L326" s="82"/>
      <c r="M326" s="82"/>
      <c r="N326" s="82"/>
    </row>
    <row r="327" spans="1:14" ht="27" outlineLevel="1">
      <c r="A327" s="117"/>
      <c r="C327" s="117"/>
      <c r="D327" s="58" t="s">
        <v>141</v>
      </c>
      <c r="E327" s="58" t="s">
        <v>142</v>
      </c>
      <c r="F327" s="122"/>
      <c r="G327" s="122"/>
      <c r="H327" s="83"/>
      <c r="I327" s="83"/>
      <c r="J327" s="55">
        <f t="shared" si="155"/>
        <v>0</v>
      </c>
      <c r="K327" s="83"/>
      <c r="L327" s="83"/>
      <c r="M327" s="83"/>
      <c r="N327" s="83"/>
    </row>
    <row r="328" spans="1:14">
      <c r="A328" s="117"/>
      <c r="C328" s="117"/>
      <c r="F328" s="122"/>
      <c r="G328" s="122"/>
      <c r="H328" s="121"/>
      <c r="I328" s="121"/>
      <c r="J328" s="121"/>
      <c r="K328" s="121"/>
      <c r="L328" s="121"/>
      <c r="M328" s="121"/>
      <c r="N328" s="121"/>
    </row>
    <row r="329" spans="1:14">
      <c r="A329" s="117"/>
      <c r="C329" s="117"/>
      <c r="F329" s="122"/>
      <c r="G329" s="122"/>
      <c r="H329" s="121"/>
      <c r="I329" s="121"/>
      <c r="J329" s="121"/>
      <c r="K329" s="121"/>
      <c r="L329" s="121"/>
      <c r="M329" s="121"/>
      <c r="N329" s="121"/>
    </row>
    <row r="330" spans="1:14" s="35" customFormat="1">
      <c r="A330" s="117"/>
      <c r="B330" s="61" t="s">
        <v>344</v>
      </c>
      <c r="C330" s="61"/>
      <c r="D330" s="76"/>
      <c r="E330" s="77"/>
      <c r="F330" s="122"/>
      <c r="G330" s="122"/>
      <c r="H330" s="62"/>
      <c r="I330" s="62"/>
      <c r="J330" s="62"/>
      <c r="K330" s="62"/>
      <c r="L330" s="62"/>
      <c r="M330" s="62"/>
      <c r="N330" s="62"/>
    </row>
    <row r="331" spans="1:14" ht="27" outlineLevel="1">
      <c r="A331" s="117"/>
      <c r="C331" s="117"/>
      <c r="D331" s="58" t="s">
        <v>345</v>
      </c>
      <c r="E331" s="58" t="s">
        <v>346</v>
      </c>
      <c r="F331" s="122"/>
      <c r="G331" s="122"/>
      <c r="H331" s="82"/>
      <c r="I331" s="82"/>
      <c r="J331" s="50">
        <f t="shared" ref="J331" si="161">SUM(H331:I331)</f>
        <v>0</v>
      </c>
      <c r="K331" s="82"/>
      <c r="L331" s="82"/>
      <c r="M331" s="82"/>
      <c r="N331" s="82"/>
    </row>
    <row r="332" spans="1:14" outlineLevel="1">
      <c r="A332" s="117"/>
      <c r="C332" s="117"/>
      <c r="F332" s="122"/>
      <c r="G332" s="122"/>
      <c r="H332" s="120"/>
      <c r="I332" s="120"/>
      <c r="J332" s="120"/>
      <c r="K332" s="120"/>
      <c r="L332" s="120"/>
      <c r="M332" s="120"/>
      <c r="N332" s="120"/>
    </row>
    <row r="333" spans="1:14" outlineLevel="1">
      <c r="A333" s="117"/>
      <c r="C333" s="67" t="s">
        <v>347</v>
      </c>
      <c r="D333" s="76"/>
      <c r="F333" s="122"/>
      <c r="G333" s="122"/>
      <c r="H333" s="120"/>
      <c r="I333" s="120"/>
      <c r="J333" s="120"/>
      <c r="K333" s="120"/>
      <c r="L333" s="120"/>
      <c r="M333" s="120"/>
      <c r="N333" s="120"/>
    </row>
    <row r="334" spans="1:14" ht="27" outlineLevel="1">
      <c r="A334" s="117"/>
      <c r="C334" s="117"/>
      <c r="D334" s="58" t="s">
        <v>348</v>
      </c>
      <c r="E334" s="58" t="s">
        <v>349</v>
      </c>
      <c r="F334" s="122"/>
      <c r="G334" s="122"/>
      <c r="H334" s="82"/>
      <c r="I334" s="82"/>
      <c r="J334" s="50">
        <f t="shared" ref="J334:J337" si="162">SUM(H334:I334)</f>
        <v>0</v>
      </c>
      <c r="K334" s="82"/>
      <c r="L334" s="82"/>
      <c r="M334" s="82"/>
      <c r="N334" s="82"/>
    </row>
    <row r="335" spans="1:14" outlineLevel="1">
      <c r="A335" s="117"/>
      <c r="C335" s="117"/>
      <c r="D335" s="58" t="s">
        <v>303</v>
      </c>
      <c r="E335" s="58" t="s">
        <v>127</v>
      </c>
      <c r="F335" s="122"/>
      <c r="G335" s="122"/>
      <c r="H335" s="50">
        <f>'EGS2C exemptions'!G19</f>
        <v>0</v>
      </c>
      <c r="I335" s="50">
        <f>'EGS2C exemptions'!H19</f>
        <v>0</v>
      </c>
      <c r="J335" s="50">
        <f t="shared" si="162"/>
        <v>0</v>
      </c>
      <c r="K335" s="50">
        <f>'EGS2C exemptions'!J19</f>
        <v>0</v>
      </c>
      <c r="L335" s="50">
        <f>'EGS2C exemptions'!K19</f>
        <v>0</v>
      </c>
      <c r="M335" s="50">
        <f>'EGS2C exemptions'!L19</f>
        <v>0</v>
      </c>
      <c r="N335" s="50">
        <f>'EGS2C exemptions'!M19</f>
        <v>0</v>
      </c>
    </row>
    <row r="336" spans="1:14" ht="27" outlineLevel="1">
      <c r="A336" s="117"/>
      <c r="C336" s="117"/>
      <c r="D336" s="58" t="s">
        <v>304</v>
      </c>
      <c r="E336" s="58" t="s">
        <v>129</v>
      </c>
      <c r="F336" s="122"/>
      <c r="G336" s="122"/>
      <c r="H336" s="50">
        <f t="shared" ref="H336:I336" si="163">H334-H335</f>
        <v>0</v>
      </c>
      <c r="I336" s="50">
        <f t="shared" si="163"/>
        <v>0</v>
      </c>
      <c r="J336" s="50">
        <f t="shared" si="162"/>
        <v>0</v>
      </c>
      <c r="K336" s="50">
        <f t="shared" ref="K336:M336" si="164">K334-K335</f>
        <v>0</v>
      </c>
      <c r="L336" s="50">
        <f t="shared" si="164"/>
        <v>0</v>
      </c>
      <c r="M336" s="50">
        <f t="shared" si="164"/>
        <v>0</v>
      </c>
      <c r="N336" s="50">
        <f t="shared" ref="N336" si="165">N334-N335</f>
        <v>0</v>
      </c>
    </row>
    <row r="337" spans="1:14" ht="27" outlineLevel="1">
      <c r="A337" s="117"/>
      <c r="C337" s="117"/>
      <c r="D337" s="58" t="s">
        <v>305</v>
      </c>
      <c r="E337" s="58" t="s">
        <v>131</v>
      </c>
      <c r="F337" s="122"/>
      <c r="G337" s="122"/>
      <c r="H337" s="82"/>
      <c r="I337" s="82"/>
      <c r="J337" s="50">
        <f t="shared" si="162"/>
        <v>0</v>
      </c>
      <c r="K337" s="82"/>
      <c r="L337" s="82"/>
      <c r="M337" s="82"/>
      <c r="N337" s="82"/>
    </row>
    <row r="338" spans="1:14" outlineLevel="1">
      <c r="A338" s="117"/>
      <c r="C338" s="117"/>
      <c r="D338" s="58" t="s">
        <v>132</v>
      </c>
      <c r="E338" s="58" t="s">
        <v>132</v>
      </c>
      <c r="F338" s="122"/>
      <c r="G338" s="122"/>
      <c r="H338" s="51" t="str">
        <f t="shared" ref="H338:I338" si="166">IF(H336=H337,"Ok","Payments Due does not equal Payments Made")</f>
        <v>Ok</v>
      </c>
      <c r="I338" s="51" t="str">
        <f t="shared" si="166"/>
        <v>Ok</v>
      </c>
      <c r="J338" s="51" t="str">
        <f>IF(J336=J337,"Ok","Payments Due does not equal Payments Made")</f>
        <v>Ok</v>
      </c>
      <c r="K338" s="51" t="str">
        <f t="shared" ref="K338:M338" si="167">IF(K336=K337,"Ok","Payments Due does not equal Payments Made")</f>
        <v>Ok</v>
      </c>
      <c r="L338" s="51" t="str">
        <f t="shared" si="167"/>
        <v>Ok</v>
      </c>
      <c r="M338" s="51" t="str">
        <f t="shared" si="167"/>
        <v>Ok</v>
      </c>
      <c r="N338" s="51" t="str">
        <f t="shared" ref="N338" si="168">IF(N336=N337,"Ok","Payments Due does not equal Payments Made")</f>
        <v>Ok</v>
      </c>
    </row>
    <row r="339" spans="1:14" outlineLevel="1">
      <c r="A339" s="117"/>
      <c r="C339" s="117"/>
      <c r="F339" s="122"/>
      <c r="G339" s="122"/>
      <c r="H339" s="122"/>
      <c r="I339" s="122"/>
      <c r="J339" s="122"/>
      <c r="K339" s="122"/>
      <c r="L339" s="122"/>
      <c r="M339" s="122"/>
      <c r="N339" s="122"/>
    </row>
    <row r="340" spans="1:14" outlineLevel="1">
      <c r="A340" s="117"/>
      <c r="C340" s="67" t="s">
        <v>350</v>
      </c>
      <c r="D340" s="76"/>
      <c r="F340" s="122"/>
      <c r="G340" s="122"/>
      <c r="H340" s="120"/>
      <c r="I340" s="120"/>
      <c r="J340" s="120"/>
      <c r="K340" s="120"/>
      <c r="L340" s="120"/>
      <c r="M340" s="120"/>
      <c r="N340" s="120"/>
    </row>
    <row r="341" spans="1:14" ht="27" outlineLevel="1">
      <c r="A341" s="117"/>
      <c r="C341" s="117"/>
      <c r="D341" s="58" t="s">
        <v>351</v>
      </c>
      <c r="E341" s="58" t="s">
        <v>351</v>
      </c>
      <c r="F341" s="122"/>
      <c r="G341" s="122"/>
      <c r="H341" s="82"/>
      <c r="I341" s="82"/>
      <c r="J341" s="50">
        <f t="shared" ref="J341:J344" si="169">SUM(H341:I341)</f>
        <v>0</v>
      </c>
      <c r="K341" s="82"/>
      <c r="L341" s="82"/>
      <c r="M341" s="82"/>
      <c r="N341" s="82"/>
    </row>
    <row r="342" spans="1:14" outlineLevel="1">
      <c r="A342" s="117"/>
      <c r="C342" s="117"/>
      <c r="D342" s="58" t="s">
        <v>303</v>
      </c>
      <c r="E342" s="58" t="s">
        <v>127</v>
      </c>
      <c r="F342" s="122"/>
      <c r="G342" s="122"/>
      <c r="H342" s="50">
        <f>'EGS2C exemptions'!G38</f>
        <v>0</v>
      </c>
      <c r="I342" s="50">
        <f>'EGS2C exemptions'!H38</f>
        <v>0</v>
      </c>
      <c r="J342" s="50">
        <f t="shared" si="169"/>
        <v>0</v>
      </c>
      <c r="K342" s="50">
        <f>'EGS2C exemptions'!J38</f>
        <v>0</v>
      </c>
      <c r="L342" s="50">
        <f>'EGS2C exemptions'!K38</f>
        <v>0</v>
      </c>
      <c r="M342" s="50">
        <f>'EGS2C exemptions'!L38</f>
        <v>0</v>
      </c>
      <c r="N342" s="50">
        <f>'EGS2C exemptions'!M38</f>
        <v>0</v>
      </c>
    </row>
    <row r="343" spans="1:14" ht="27" outlineLevel="1">
      <c r="A343" s="117"/>
      <c r="C343" s="117"/>
      <c r="D343" s="58" t="s">
        <v>304</v>
      </c>
      <c r="E343" s="58" t="s">
        <v>129</v>
      </c>
      <c r="F343" s="122"/>
      <c r="G343" s="122"/>
      <c r="H343" s="50">
        <f t="shared" ref="H343:I343" si="170">H341-H342</f>
        <v>0</v>
      </c>
      <c r="I343" s="50">
        <f t="shared" si="170"/>
        <v>0</v>
      </c>
      <c r="J343" s="50">
        <f t="shared" si="169"/>
        <v>0</v>
      </c>
      <c r="K343" s="50">
        <f t="shared" ref="K343:M343" si="171">K341-K342</f>
        <v>0</v>
      </c>
      <c r="L343" s="50">
        <f t="shared" si="171"/>
        <v>0</v>
      </c>
      <c r="M343" s="50">
        <f t="shared" si="171"/>
        <v>0</v>
      </c>
      <c r="N343" s="50">
        <f t="shared" ref="N343" si="172">N341-N342</f>
        <v>0</v>
      </c>
    </row>
    <row r="344" spans="1:14" ht="27" outlineLevel="1">
      <c r="A344" s="117"/>
      <c r="C344" s="117"/>
      <c r="D344" s="58" t="s">
        <v>305</v>
      </c>
      <c r="E344" s="58" t="s">
        <v>131</v>
      </c>
      <c r="F344" s="122"/>
      <c r="G344" s="122"/>
      <c r="H344" s="82"/>
      <c r="I344" s="82"/>
      <c r="J344" s="50">
        <f t="shared" si="169"/>
        <v>0</v>
      </c>
      <c r="K344" s="82"/>
      <c r="L344" s="82"/>
      <c r="M344" s="82"/>
      <c r="N344" s="82"/>
    </row>
    <row r="345" spans="1:14" outlineLevel="1">
      <c r="A345" s="117"/>
      <c r="C345" s="117"/>
      <c r="D345" s="58" t="s">
        <v>132</v>
      </c>
      <c r="E345" s="58" t="s">
        <v>132</v>
      </c>
      <c r="F345" s="122"/>
      <c r="G345" s="122"/>
      <c r="H345" s="51" t="str">
        <f t="shared" ref="H345:I345" si="173">IF(H343=H344,"Ok","Payments Due does not equal Payments Made")</f>
        <v>Ok</v>
      </c>
      <c r="I345" s="51" t="str">
        <f t="shared" si="173"/>
        <v>Ok</v>
      </c>
      <c r="J345" s="51" t="str">
        <f>IF(J343=J344,"Ok","Payments Due does not equal Payments Made")</f>
        <v>Ok</v>
      </c>
      <c r="K345" s="51" t="str">
        <f t="shared" ref="K345:M345" si="174">IF(K343=K344,"Ok","Payments Due does not equal Payments Made")</f>
        <v>Ok</v>
      </c>
      <c r="L345" s="51" t="str">
        <f t="shared" si="174"/>
        <v>Ok</v>
      </c>
      <c r="M345" s="51" t="str">
        <f t="shared" si="174"/>
        <v>Ok</v>
      </c>
      <c r="N345" s="51" t="str">
        <f t="shared" ref="N345" si="175">IF(N343=N344,"Ok","Payments Due does not equal Payments Made")</f>
        <v>Ok</v>
      </c>
    </row>
    <row r="346" spans="1:14" outlineLevel="1">
      <c r="A346" s="117"/>
      <c r="C346" s="117"/>
      <c r="F346" s="122"/>
      <c r="G346" s="122"/>
      <c r="H346" s="122"/>
      <c r="I346" s="122"/>
      <c r="J346" s="122"/>
      <c r="K346" s="122"/>
      <c r="L346" s="122"/>
      <c r="M346" s="122"/>
      <c r="N346" s="122"/>
    </row>
    <row r="347" spans="1:14" outlineLevel="1">
      <c r="A347" s="117"/>
      <c r="C347" s="67" t="s">
        <v>352</v>
      </c>
      <c r="D347" s="76"/>
      <c r="F347" s="122"/>
      <c r="G347" s="122"/>
      <c r="H347" s="120"/>
      <c r="I347" s="120"/>
      <c r="J347" s="120"/>
      <c r="K347" s="120"/>
      <c r="L347" s="120"/>
      <c r="M347" s="120"/>
      <c r="N347" s="120"/>
    </row>
    <row r="348" spans="1:14" ht="27" outlineLevel="1">
      <c r="A348" s="117"/>
      <c r="C348" s="117"/>
      <c r="D348" s="58" t="s">
        <v>353</v>
      </c>
      <c r="E348" s="58" t="s">
        <v>354</v>
      </c>
      <c r="F348" s="122"/>
      <c r="G348" s="122"/>
      <c r="H348" s="82"/>
      <c r="I348" s="82"/>
      <c r="J348" s="50">
        <f t="shared" ref="J348:J351" si="176">SUM(H348:I348)</f>
        <v>0</v>
      </c>
      <c r="K348" s="82"/>
      <c r="L348" s="82"/>
      <c r="M348" s="82"/>
      <c r="N348" s="82"/>
    </row>
    <row r="349" spans="1:14" outlineLevel="1">
      <c r="A349" s="117"/>
      <c r="C349" s="117"/>
      <c r="D349" s="58" t="s">
        <v>303</v>
      </c>
      <c r="E349" s="58" t="s">
        <v>127</v>
      </c>
      <c r="F349" s="122"/>
      <c r="G349" s="122"/>
      <c r="H349" s="50">
        <f>'EGS2C exemptions'!G57</f>
        <v>0</v>
      </c>
      <c r="I349" s="50">
        <f>'EGS2C exemptions'!H57</f>
        <v>0</v>
      </c>
      <c r="J349" s="50">
        <f t="shared" si="176"/>
        <v>0</v>
      </c>
      <c r="K349" s="50">
        <f>'EGS2C exemptions'!J57</f>
        <v>0</v>
      </c>
      <c r="L349" s="50">
        <f>'EGS2C exemptions'!K57</f>
        <v>0</v>
      </c>
      <c r="M349" s="50">
        <f>'EGS2C exemptions'!L57</f>
        <v>0</v>
      </c>
      <c r="N349" s="50">
        <f>'EGS2C exemptions'!M57</f>
        <v>0</v>
      </c>
    </row>
    <row r="350" spans="1:14" ht="27" outlineLevel="1">
      <c r="A350" s="117"/>
      <c r="C350" s="117"/>
      <c r="D350" s="58" t="s">
        <v>304</v>
      </c>
      <c r="E350" s="58" t="s">
        <v>129</v>
      </c>
      <c r="F350" s="122"/>
      <c r="G350" s="122"/>
      <c r="H350" s="50">
        <f t="shared" ref="H350:I350" si="177">H348-H349</f>
        <v>0</v>
      </c>
      <c r="I350" s="50">
        <f t="shared" si="177"/>
        <v>0</v>
      </c>
      <c r="J350" s="50">
        <f t="shared" si="176"/>
        <v>0</v>
      </c>
      <c r="K350" s="50">
        <f t="shared" ref="K350:M350" si="178">K348-K349</f>
        <v>0</v>
      </c>
      <c r="L350" s="50">
        <f t="shared" si="178"/>
        <v>0</v>
      </c>
      <c r="M350" s="50">
        <f t="shared" si="178"/>
        <v>0</v>
      </c>
      <c r="N350" s="50">
        <f t="shared" ref="N350" si="179">N348-N349</f>
        <v>0</v>
      </c>
    </row>
    <row r="351" spans="1:14" ht="27" outlineLevel="1">
      <c r="A351" s="117"/>
      <c r="C351" s="117"/>
      <c r="D351" s="58" t="s">
        <v>305</v>
      </c>
      <c r="E351" s="58" t="s">
        <v>131</v>
      </c>
      <c r="F351" s="122"/>
      <c r="G351" s="122"/>
      <c r="H351" s="82"/>
      <c r="I351" s="82"/>
      <c r="J351" s="50">
        <f t="shared" si="176"/>
        <v>0</v>
      </c>
      <c r="K351" s="82"/>
      <c r="L351" s="82"/>
      <c r="M351" s="82"/>
      <c r="N351" s="82"/>
    </row>
    <row r="352" spans="1:14" outlineLevel="1">
      <c r="A352" s="117"/>
      <c r="C352" s="117"/>
      <c r="D352" s="58" t="s">
        <v>132</v>
      </c>
      <c r="E352" s="58" t="s">
        <v>132</v>
      </c>
      <c r="F352" s="122"/>
      <c r="G352" s="122"/>
      <c r="H352" s="51" t="str">
        <f t="shared" ref="H352:I352" si="180">IF(H350=H351,"Ok","Payments Due does not equal Payments Made")</f>
        <v>Ok</v>
      </c>
      <c r="I352" s="51" t="str">
        <f t="shared" si="180"/>
        <v>Ok</v>
      </c>
      <c r="J352" s="51" t="str">
        <f>IF(J350=J351,"Ok","Payments Due does not equal Payments Made")</f>
        <v>Ok</v>
      </c>
      <c r="K352" s="51" t="str">
        <f t="shared" ref="K352:M352" si="181">IF(K350=K351,"Ok","Payments Due does not equal Payments Made")</f>
        <v>Ok</v>
      </c>
      <c r="L352" s="51" t="str">
        <f t="shared" si="181"/>
        <v>Ok</v>
      </c>
      <c r="M352" s="51" t="str">
        <f t="shared" si="181"/>
        <v>Ok</v>
      </c>
      <c r="N352" s="51" t="str">
        <f t="shared" ref="N352" si="182">IF(N350=N351,"Ok","Payments Due does not equal Payments Made")</f>
        <v>Ok</v>
      </c>
    </row>
    <row r="353" spans="1:14" ht="40.5" outlineLevel="1">
      <c r="A353" s="117"/>
      <c r="C353" s="117"/>
      <c r="D353" s="58" t="s">
        <v>355</v>
      </c>
      <c r="E353" s="58" t="s">
        <v>356</v>
      </c>
      <c r="F353" s="122"/>
      <c r="G353" s="122"/>
      <c r="H353" s="52" t="str">
        <f t="shared" ref="H353:I353" si="183">IF(H331=0,"No Rota Disconnection events",1-((H350+H343+H336)/H331))</f>
        <v>No Rota Disconnection events</v>
      </c>
      <c r="I353" s="52" t="str">
        <f t="shared" si="183"/>
        <v>No Rota Disconnection events</v>
      </c>
      <c r="J353" s="52" t="str">
        <f>IF(J331=0,"No Rota Disconnection events",1-((J350+J343+J336)/J331))</f>
        <v>No Rota Disconnection events</v>
      </c>
      <c r="K353" s="52" t="str">
        <f t="shared" ref="K353:M353" si="184">IF(K331=0,"No Rota Disconnection events",1-((K350+K343+K336)/K331))</f>
        <v>No Rota Disconnection events</v>
      </c>
      <c r="L353" s="52" t="str">
        <f t="shared" si="184"/>
        <v>No Rota Disconnection events</v>
      </c>
      <c r="M353" s="52" t="str">
        <f t="shared" si="184"/>
        <v>No Rota Disconnection events</v>
      </c>
      <c r="N353" s="52" t="str">
        <f t="shared" ref="N353" si="185">IF(N331=0,"No Rota Disconnection events",1-((N350+N343+N336)/N331))</f>
        <v>No Rota Disconnection events</v>
      </c>
    </row>
    <row r="354" spans="1:14" outlineLevel="1">
      <c r="A354" s="117"/>
      <c r="C354" s="117"/>
      <c r="F354" s="122"/>
      <c r="G354" s="122"/>
      <c r="H354" s="120"/>
      <c r="I354" s="120"/>
      <c r="J354" s="120"/>
      <c r="K354" s="120"/>
      <c r="L354" s="120"/>
      <c r="M354" s="120"/>
      <c r="N354" s="120"/>
    </row>
    <row r="355" spans="1:14" ht="27" outlineLevel="1">
      <c r="A355" s="117"/>
      <c r="C355" s="117"/>
      <c r="D355" s="58" t="s">
        <v>357</v>
      </c>
      <c r="E355" s="58" t="s">
        <v>358</v>
      </c>
      <c r="F355" s="122"/>
      <c r="G355" s="122"/>
      <c r="H355" s="54">
        <f>'ED2 Prescribed Periods &amp; Sums'!$E$15</f>
        <v>75</v>
      </c>
      <c r="I355" s="54">
        <f>'ED2 Prescribed Periods &amp; Sums'!$G$15</f>
        <v>90</v>
      </c>
      <c r="J355" s="150"/>
      <c r="K355" s="54">
        <f>'ED2 Prescribed Periods &amp; Sums'!$I$15</f>
        <v>95</v>
      </c>
      <c r="L355" s="54">
        <f>'ED2 Prescribed Periods &amp; Sums'!$K$15</f>
        <v>95</v>
      </c>
      <c r="M355" s="54">
        <f>'ED2 Prescribed Periods &amp; Sums'!$M$15</f>
        <v>0</v>
      </c>
      <c r="N355" s="54">
        <f>'ED2 Prescribed Periods &amp; Sums'!$O$15</f>
        <v>0</v>
      </c>
    </row>
    <row r="356" spans="1:14" ht="27" outlineLevel="1">
      <c r="A356" s="117"/>
      <c r="C356" s="117"/>
      <c r="D356" s="58" t="s">
        <v>359</v>
      </c>
      <c r="E356" s="58" t="s">
        <v>360</v>
      </c>
      <c r="F356" s="122"/>
      <c r="G356" s="122"/>
      <c r="H356" s="54">
        <f>'ED2 Prescribed Periods &amp; Sums'!$F$15</f>
        <v>150</v>
      </c>
      <c r="I356" s="54">
        <f>'ED2 Prescribed Periods &amp; Sums'!$H$15</f>
        <v>175</v>
      </c>
      <c r="J356" s="150"/>
      <c r="K356" s="54">
        <f>'ED2 Prescribed Periods &amp; Sums'!$J$15</f>
        <v>180</v>
      </c>
      <c r="L356" s="54">
        <f>'ED2 Prescribed Periods &amp; Sums'!$L$15</f>
        <v>190</v>
      </c>
      <c r="M356" s="54">
        <f>'ED2 Prescribed Periods &amp; Sums'!$N$15</f>
        <v>0</v>
      </c>
      <c r="N356" s="54">
        <f>'ED2 Prescribed Periods &amp; Sums'!$P$15</f>
        <v>0</v>
      </c>
    </row>
    <row r="357" spans="1:14" ht="27" outlineLevel="1">
      <c r="A357" s="117"/>
      <c r="C357" s="117"/>
      <c r="D357" s="58" t="s">
        <v>361</v>
      </c>
      <c r="E357" s="58" t="s">
        <v>362</v>
      </c>
      <c r="F357" s="122"/>
      <c r="G357" s="122"/>
      <c r="H357" s="54">
        <f>'ED2 Prescribed Periods &amp; Sums'!$E$15</f>
        <v>75</v>
      </c>
      <c r="I357" s="54">
        <f>'ED2 Prescribed Periods &amp; Sums'!$G$15</f>
        <v>90</v>
      </c>
      <c r="J357" s="150"/>
      <c r="K357" s="54">
        <f>'ED2 Prescribed Periods &amp; Sums'!$I$15</f>
        <v>95</v>
      </c>
      <c r="L357" s="54">
        <f>'ED2 Prescribed Periods &amp; Sums'!$K$15</f>
        <v>95</v>
      </c>
      <c r="M357" s="54">
        <f>'ED2 Prescribed Periods &amp; Sums'!$M$15</f>
        <v>0</v>
      </c>
      <c r="N357" s="54">
        <f>'ED2 Prescribed Periods &amp; Sums'!$O$15</f>
        <v>0</v>
      </c>
    </row>
    <row r="358" spans="1:14" outlineLevel="1">
      <c r="A358" s="117"/>
      <c r="C358" s="117"/>
      <c r="F358" s="122"/>
      <c r="G358" s="122"/>
      <c r="H358" s="120"/>
      <c r="I358" s="120"/>
      <c r="J358" s="120"/>
      <c r="K358" s="120"/>
      <c r="L358" s="120"/>
      <c r="M358" s="120"/>
      <c r="N358" s="120"/>
    </row>
    <row r="359" spans="1:14" ht="27" outlineLevel="1">
      <c r="A359" s="117"/>
      <c r="C359" s="117"/>
      <c r="D359" s="58" t="s">
        <v>363</v>
      </c>
      <c r="E359" s="58" t="s">
        <v>363</v>
      </c>
      <c r="F359" s="122"/>
      <c r="G359" s="122"/>
      <c r="H359" s="55">
        <f>(H355*H336)+(H356*H343)+(H357*H350)+('EGS2C exemptions'!G7*Main!H355)+('EGS2C exemptions'!G26*Main!H356)+('EGS2C exemptions'!G45*Main!H357)</f>
        <v>0</v>
      </c>
      <c r="I359" s="55">
        <f>(I355*I336)+(I356*I343)+(I357*I350)+('EGS2C exemptions'!H7*Main!I355)+('EGS2C exemptions'!H26*Main!I356)+('EGS2C exemptions'!H45*Main!I357)</f>
        <v>0</v>
      </c>
      <c r="J359" s="55">
        <f t="shared" ref="J359:J363" si="186">SUM(H359:I359)</f>
        <v>0</v>
      </c>
      <c r="K359" s="55">
        <f>(K355*K336)+(K356*K343)+(K357*K350)+('EGS2C exemptions'!J7*Main!K355)+('EGS2C exemptions'!J26*Main!K356)+('EGS2C exemptions'!J45*Main!K357)</f>
        <v>0</v>
      </c>
      <c r="L359" s="55">
        <f>(L355*L336)+(L356*L343)+(L357*L350)+('EGS2C exemptions'!K7*Main!L355)+('EGS2C exemptions'!K26*Main!L356)+('EGS2C exemptions'!K45*Main!L357)</f>
        <v>0</v>
      </c>
      <c r="M359" s="55">
        <f>(M355*M336)+(M356*M343)+(M357*M350)+('EGS2C exemptions'!L7*Main!M355)+('EGS2C exemptions'!L26*Main!M356)+('EGS2C exemptions'!L45*Main!M357)</f>
        <v>0</v>
      </c>
      <c r="N359" s="55">
        <f>(N355*N336)+(N356*N343)+(N357*N350)+('EGS2C exemptions'!M7*Main!N355)+('EGS2C exemptions'!M26*Main!N356)+('EGS2C exemptions'!M45*Main!N357)</f>
        <v>0</v>
      </c>
    </row>
    <row r="360" spans="1:14" outlineLevel="1">
      <c r="A360" s="117"/>
      <c r="C360" s="117"/>
      <c r="F360" s="122"/>
      <c r="G360" s="122"/>
      <c r="H360" s="120"/>
      <c r="I360" s="120"/>
      <c r="J360" s="120"/>
      <c r="K360" s="120"/>
      <c r="L360" s="120"/>
      <c r="M360" s="120"/>
      <c r="N360" s="120"/>
    </row>
    <row r="361" spans="1:14" ht="27" outlineLevel="1">
      <c r="A361" s="117"/>
      <c r="C361" s="117"/>
      <c r="D361" s="58" t="s">
        <v>364</v>
      </c>
      <c r="E361" s="58" t="s">
        <v>365</v>
      </c>
      <c r="F361" s="122"/>
      <c r="G361" s="122"/>
      <c r="H361" s="55">
        <f t="shared" ref="H361:I361" si="187">H355*H337</f>
        <v>0</v>
      </c>
      <c r="I361" s="55">
        <f t="shared" si="187"/>
        <v>0</v>
      </c>
      <c r="J361" s="55">
        <f t="shared" si="186"/>
        <v>0</v>
      </c>
      <c r="K361" s="55">
        <f t="shared" ref="K361:M361" si="188">K355*K337</f>
        <v>0</v>
      </c>
      <c r="L361" s="55">
        <f t="shared" si="188"/>
        <v>0</v>
      </c>
      <c r="M361" s="55">
        <f t="shared" si="188"/>
        <v>0</v>
      </c>
      <c r="N361" s="55">
        <f t="shared" ref="N361" si="189">N355*N337</f>
        <v>0</v>
      </c>
    </row>
    <row r="362" spans="1:14" ht="27" outlineLevel="1">
      <c r="A362" s="117"/>
      <c r="C362" s="117"/>
      <c r="D362" s="58" t="s">
        <v>139</v>
      </c>
      <c r="E362" s="58" t="s">
        <v>140</v>
      </c>
      <c r="F362" s="122"/>
      <c r="G362" s="122"/>
      <c r="H362" s="82"/>
      <c r="I362" s="82"/>
      <c r="J362" s="50">
        <f t="shared" si="186"/>
        <v>0</v>
      </c>
      <c r="K362" s="82"/>
      <c r="L362" s="82"/>
      <c r="M362" s="82"/>
      <c r="N362" s="82"/>
    </row>
    <row r="363" spans="1:14" ht="27" outlineLevel="1">
      <c r="A363" s="117"/>
      <c r="C363" s="117"/>
      <c r="D363" s="58" t="s">
        <v>141</v>
      </c>
      <c r="E363" s="58" t="s">
        <v>142</v>
      </c>
      <c r="F363" s="122"/>
      <c r="G363" s="122"/>
      <c r="H363" s="83"/>
      <c r="I363" s="83"/>
      <c r="J363" s="55">
        <f t="shared" si="186"/>
        <v>0</v>
      </c>
      <c r="K363" s="83"/>
      <c r="L363" s="83"/>
      <c r="M363" s="83"/>
      <c r="N363" s="83"/>
    </row>
    <row r="364" spans="1:14" outlineLevel="1">
      <c r="A364" s="117"/>
      <c r="C364" s="117"/>
      <c r="F364" s="122"/>
      <c r="G364" s="122"/>
      <c r="H364" s="120"/>
      <c r="I364" s="120"/>
      <c r="J364" s="120"/>
      <c r="K364" s="120"/>
      <c r="L364" s="120"/>
      <c r="M364" s="120"/>
      <c r="N364" s="120"/>
    </row>
    <row r="365" spans="1:14" ht="27" outlineLevel="1">
      <c r="A365" s="117"/>
      <c r="C365" s="117"/>
      <c r="D365" s="58" t="s">
        <v>366</v>
      </c>
      <c r="E365" s="58" t="s">
        <v>367</v>
      </c>
      <c r="F365" s="122"/>
      <c r="G365" s="122"/>
      <c r="H365" s="55">
        <f t="shared" ref="H365:I365" si="190">H356*H344</f>
        <v>0</v>
      </c>
      <c r="I365" s="55">
        <f t="shared" si="190"/>
        <v>0</v>
      </c>
      <c r="J365" s="55">
        <f t="shared" ref="J365:J367" si="191">SUM(H365:I365)</f>
        <v>0</v>
      </c>
      <c r="K365" s="55">
        <f t="shared" ref="K365:M365" si="192">K356*K344</f>
        <v>0</v>
      </c>
      <c r="L365" s="55">
        <f t="shared" si="192"/>
        <v>0</v>
      </c>
      <c r="M365" s="55">
        <f t="shared" si="192"/>
        <v>0</v>
      </c>
      <c r="N365" s="55">
        <f t="shared" ref="N365" si="193">N356*N344</f>
        <v>0</v>
      </c>
    </row>
    <row r="366" spans="1:14" ht="27" outlineLevel="1">
      <c r="A366" s="117"/>
      <c r="C366" s="117"/>
      <c r="D366" s="58" t="s">
        <v>139</v>
      </c>
      <c r="E366" s="58" t="s">
        <v>140</v>
      </c>
      <c r="F366" s="122"/>
      <c r="G366" s="122"/>
      <c r="H366" s="82"/>
      <c r="I366" s="82"/>
      <c r="J366" s="50">
        <f t="shared" si="191"/>
        <v>0</v>
      </c>
      <c r="K366" s="82"/>
      <c r="L366" s="82"/>
      <c r="M366" s="82"/>
      <c r="N366" s="82"/>
    </row>
    <row r="367" spans="1:14" ht="27" outlineLevel="1">
      <c r="A367" s="117"/>
      <c r="C367" s="117"/>
      <c r="D367" s="58" t="s">
        <v>141</v>
      </c>
      <c r="E367" s="58" t="s">
        <v>142</v>
      </c>
      <c r="F367" s="122"/>
      <c r="G367" s="122"/>
      <c r="H367" s="83"/>
      <c r="I367" s="83"/>
      <c r="J367" s="55">
        <f t="shared" si="191"/>
        <v>0</v>
      </c>
      <c r="K367" s="83"/>
      <c r="L367" s="83"/>
      <c r="M367" s="83"/>
      <c r="N367" s="83"/>
    </row>
    <row r="368" spans="1:14" outlineLevel="1">
      <c r="A368" s="117"/>
      <c r="C368" s="117"/>
      <c r="F368" s="122"/>
      <c r="G368" s="122"/>
      <c r="H368" s="120"/>
      <c r="I368" s="120"/>
      <c r="J368" s="120"/>
      <c r="K368" s="120"/>
      <c r="L368" s="120"/>
      <c r="M368" s="120"/>
      <c r="N368" s="120"/>
    </row>
    <row r="369" spans="1:14" ht="27" outlineLevel="1">
      <c r="A369" s="117"/>
      <c r="C369" s="117"/>
      <c r="D369" s="58" t="s">
        <v>368</v>
      </c>
      <c r="E369" s="58" t="s">
        <v>369</v>
      </c>
      <c r="F369" s="122"/>
      <c r="G369" s="122"/>
      <c r="H369" s="55">
        <f t="shared" ref="H369:I369" si="194">H357*H351</f>
        <v>0</v>
      </c>
      <c r="I369" s="55">
        <f t="shared" si="194"/>
        <v>0</v>
      </c>
      <c r="J369" s="55">
        <f t="shared" ref="J369:J371" si="195">SUM(H369:I369)</f>
        <v>0</v>
      </c>
      <c r="K369" s="55">
        <f t="shared" ref="K369:M369" si="196">K357*K351</f>
        <v>0</v>
      </c>
      <c r="L369" s="55">
        <f t="shared" si="196"/>
        <v>0</v>
      </c>
      <c r="M369" s="55">
        <f t="shared" si="196"/>
        <v>0</v>
      </c>
      <c r="N369" s="55">
        <f t="shared" ref="N369" si="197">N357*N351</f>
        <v>0</v>
      </c>
    </row>
    <row r="370" spans="1:14" ht="27" outlineLevel="1">
      <c r="A370" s="117"/>
      <c r="C370" s="117"/>
      <c r="D370" s="58" t="s">
        <v>139</v>
      </c>
      <c r="E370" s="58" t="s">
        <v>140</v>
      </c>
      <c r="F370" s="122"/>
      <c r="G370" s="122"/>
      <c r="H370" s="82"/>
      <c r="I370" s="82"/>
      <c r="J370" s="50">
        <f t="shared" si="195"/>
        <v>0</v>
      </c>
      <c r="K370" s="82"/>
      <c r="L370" s="82"/>
      <c r="M370" s="82"/>
      <c r="N370" s="82"/>
    </row>
    <row r="371" spans="1:14" ht="27" outlineLevel="1">
      <c r="A371" s="117"/>
      <c r="C371" s="117"/>
      <c r="D371" s="58" t="s">
        <v>141</v>
      </c>
      <c r="E371" s="58" t="s">
        <v>142</v>
      </c>
      <c r="F371" s="122"/>
      <c r="G371" s="122"/>
      <c r="H371" s="83"/>
      <c r="I371" s="83"/>
      <c r="J371" s="55">
        <f t="shared" si="195"/>
        <v>0</v>
      </c>
      <c r="K371" s="83"/>
      <c r="L371" s="83"/>
      <c r="M371" s="83"/>
      <c r="N371" s="83"/>
    </row>
    <row r="372" spans="1:14">
      <c r="A372" s="117"/>
      <c r="C372" s="117"/>
      <c r="F372" s="122"/>
      <c r="G372" s="122"/>
      <c r="H372" s="121"/>
      <c r="I372" s="121"/>
      <c r="J372" s="121"/>
      <c r="K372" s="121"/>
      <c r="L372" s="121"/>
      <c r="M372" s="121"/>
      <c r="N372" s="121"/>
    </row>
    <row r="373" spans="1:14">
      <c r="A373" s="117"/>
      <c r="C373" s="117"/>
      <c r="F373" s="122"/>
      <c r="G373" s="122"/>
      <c r="H373" s="121"/>
      <c r="I373" s="121"/>
      <c r="J373" s="121"/>
      <c r="K373" s="121"/>
      <c r="L373" s="121"/>
      <c r="M373" s="121"/>
      <c r="N373" s="121"/>
    </row>
    <row r="374" spans="1:14" s="35" customFormat="1">
      <c r="A374" s="117"/>
      <c r="B374" s="61" t="s">
        <v>370</v>
      </c>
      <c r="C374" s="61"/>
      <c r="D374" s="76"/>
      <c r="E374" s="77"/>
      <c r="F374" s="122"/>
      <c r="G374" s="122"/>
      <c r="H374" s="62"/>
      <c r="I374" s="62"/>
      <c r="J374" s="62"/>
      <c r="K374" s="62"/>
      <c r="L374" s="62"/>
      <c r="M374" s="62"/>
      <c r="N374" s="62"/>
    </row>
    <row r="375" spans="1:14" ht="40.5" outlineLevel="1">
      <c r="A375" s="117"/>
      <c r="C375" s="117"/>
      <c r="D375" s="58" t="s">
        <v>371</v>
      </c>
      <c r="E375" s="58" t="s">
        <v>372</v>
      </c>
      <c r="F375" s="122"/>
      <c r="G375" s="122"/>
      <c r="H375" s="82"/>
      <c r="I375" s="82"/>
      <c r="J375" s="50">
        <f t="shared" ref="J375" si="198">SUM(H375:I375)</f>
        <v>0</v>
      </c>
      <c r="K375" s="82"/>
      <c r="L375" s="82"/>
      <c r="M375" s="82"/>
      <c r="N375" s="82"/>
    </row>
    <row r="376" spans="1:14" outlineLevel="1">
      <c r="A376" s="117"/>
      <c r="C376" s="117"/>
      <c r="F376" s="122"/>
      <c r="G376" s="122"/>
      <c r="H376" s="120"/>
      <c r="I376" s="120"/>
      <c r="J376" s="120"/>
      <c r="K376" s="120"/>
      <c r="L376" s="120"/>
      <c r="M376" s="120"/>
      <c r="N376" s="120"/>
    </row>
    <row r="377" spans="1:14" outlineLevel="1">
      <c r="A377" s="117"/>
      <c r="C377" s="67" t="s">
        <v>373</v>
      </c>
      <c r="D377" s="76"/>
      <c r="F377" s="122"/>
      <c r="G377" s="122"/>
      <c r="H377" s="120"/>
      <c r="I377" s="120"/>
      <c r="J377" s="120"/>
      <c r="K377" s="120"/>
      <c r="L377" s="120"/>
      <c r="M377" s="120"/>
      <c r="N377" s="120"/>
    </row>
    <row r="378" spans="1:14" ht="40.5" outlineLevel="1">
      <c r="A378" s="117"/>
      <c r="C378" s="117"/>
      <c r="D378" s="58" t="s">
        <v>374</v>
      </c>
      <c r="E378" s="58" t="s">
        <v>375</v>
      </c>
      <c r="F378" s="122"/>
      <c r="G378" s="122"/>
      <c r="H378" s="82"/>
      <c r="I378" s="82"/>
      <c r="J378" s="50">
        <f t="shared" ref="J378:J382" si="199">SUM(H378:I378)</f>
        <v>0</v>
      </c>
      <c r="K378" s="82"/>
      <c r="L378" s="82"/>
      <c r="M378" s="82"/>
      <c r="N378" s="82"/>
    </row>
    <row r="379" spans="1:14" ht="67.5" outlineLevel="1">
      <c r="A379" s="117"/>
      <c r="C379" s="117"/>
      <c r="D379" s="58" t="s">
        <v>376</v>
      </c>
      <c r="E379" s="58" t="s">
        <v>377</v>
      </c>
      <c r="F379" s="122"/>
      <c r="G379" s="122"/>
      <c r="H379" s="57">
        <f>H378-'EGS4 exemptions'!G6</f>
        <v>0</v>
      </c>
      <c r="I379" s="57">
        <f>I378-'EGS4 exemptions'!H6</f>
        <v>0</v>
      </c>
      <c r="J379" s="50">
        <f t="shared" si="199"/>
        <v>0</v>
      </c>
      <c r="K379" s="57">
        <f>K378-'EGS4 exemptions'!J6</f>
        <v>0</v>
      </c>
      <c r="L379" s="57">
        <f>L378-'EGS4 exemptions'!K6</f>
        <v>0</v>
      </c>
      <c r="M379" s="57">
        <f>M378-'EGS4 exemptions'!L6</f>
        <v>0</v>
      </c>
      <c r="N379" s="57">
        <f>N378-'EGS4 exemptions'!M6</f>
        <v>0</v>
      </c>
    </row>
    <row r="380" spans="1:14" ht="40.5" outlineLevel="1">
      <c r="A380" s="117"/>
      <c r="C380" s="117"/>
      <c r="D380" s="58" t="s">
        <v>378</v>
      </c>
      <c r="E380" s="58" t="s">
        <v>127</v>
      </c>
      <c r="F380" s="122"/>
      <c r="G380" s="122"/>
      <c r="H380" s="57">
        <f>'EGS4 exemptions'!G17</f>
        <v>0</v>
      </c>
      <c r="I380" s="57">
        <f>'EGS4 exemptions'!H17</f>
        <v>0</v>
      </c>
      <c r="J380" s="50">
        <f t="shared" si="199"/>
        <v>0</v>
      </c>
      <c r="K380" s="57">
        <f>'EGS4 exemptions'!J17</f>
        <v>0</v>
      </c>
      <c r="L380" s="57">
        <f>'EGS4 exemptions'!K17</f>
        <v>0</v>
      </c>
      <c r="M380" s="57">
        <f>'EGS4 exemptions'!L17</f>
        <v>0</v>
      </c>
      <c r="N380" s="57">
        <f>'EGS4 exemptions'!M17</f>
        <v>0</v>
      </c>
    </row>
    <row r="381" spans="1:14" ht="40.5" outlineLevel="1">
      <c r="A381" s="117"/>
      <c r="C381" s="117"/>
      <c r="D381" s="58" t="s">
        <v>379</v>
      </c>
      <c r="E381" s="58" t="s">
        <v>129</v>
      </c>
      <c r="F381" s="122"/>
      <c r="G381" s="122"/>
      <c r="H381" s="57">
        <f t="shared" ref="H381:I381" si="200">H379-H380</f>
        <v>0</v>
      </c>
      <c r="I381" s="57">
        <f t="shared" si="200"/>
        <v>0</v>
      </c>
      <c r="J381" s="50">
        <f t="shared" si="199"/>
        <v>0</v>
      </c>
      <c r="K381" s="57">
        <f t="shared" ref="K381:M381" si="201">K379-K380</f>
        <v>0</v>
      </c>
      <c r="L381" s="57">
        <f t="shared" si="201"/>
        <v>0</v>
      </c>
      <c r="M381" s="57">
        <f t="shared" si="201"/>
        <v>0</v>
      </c>
      <c r="N381" s="57">
        <f t="shared" ref="N381" si="202">N379-N380</f>
        <v>0</v>
      </c>
    </row>
    <row r="382" spans="1:14" ht="27" outlineLevel="1">
      <c r="A382" s="117"/>
      <c r="C382" s="117"/>
      <c r="D382" s="58" t="s">
        <v>380</v>
      </c>
      <c r="E382" s="58" t="s">
        <v>381</v>
      </c>
      <c r="F382" s="122"/>
      <c r="G382" s="122"/>
      <c r="H382" s="82"/>
      <c r="I382" s="82"/>
      <c r="J382" s="50">
        <f t="shared" si="199"/>
        <v>0</v>
      </c>
      <c r="K382" s="82"/>
      <c r="L382" s="82"/>
      <c r="M382" s="82"/>
      <c r="N382" s="82"/>
    </row>
    <row r="383" spans="1:14" outlineLevel="1">
      <c r="A383" s="117"/>
      <c r="C383" s="117"/>
      <c r="D383" s="58" t="s">
        <v>132</v>
      </c>
      <c r="E383" s="58" t="s">
        <v>132</v>
      </c>
      <c r="F383" s="122"/>
      <c r="G383" s="122"/>
      <c r="H383" s="51" t="str">
        <f t="shared" ref="H383:I383" si="203">IF(H381=H382,"Ok","Payments Due does not equal Payments Made")</f>
        <v>Ok</v>
      </c>
      <c r="I383" s="51" t="str">
        <f t="shared" si="203"/>
        <v>Ok</v>
      </c>
      <c r="J383" s="51" t="str">
        <f>IF(J381=J382,"Ok","Payments Due does not equal Payments Made")</f>
        <v>Ok</v>
      </c>
      <c r="K383" s="51" t="str">
        <f t="shared" ref="K383:M383" si="204">IF(K381=K382,"Ok","Payments Due does not equal Payments Made")</f>
        <v>Ok</v>
      </c>
      <c r="L383" s="51" t="str">
        <f t="shared" si="204"/>
        <v>Ok</v>
      </c>
      <c r="M383" s="51" t="str">
        <f t="shared" si="204"/>
        <v>Ok</v>
      </c>
      <c r="N383" s="51" t="str">
        <f t="shared" ref="N383" si="205">IF(N381=N382,"Ok","Payments Due does not equal Payments Made")</f>
        <v>Ok</v>
      </c>
    </row>
    <row r="384" spans="1:14" outlineLevel="1">
      <c r="A384" s="117"/>
      <c r="C384" s="117"/>
      <c r="F384" s="122"/>
      <c r="G384" s="122"/>
      <c r="H384" s="122"/>
      <c r="I384" s="122"/>
      <c r="J384" s="122"/>
      <c r="K384" s="122"/>
      <c r="L384" s="122"/>
      <c r="M384" s="122"/>
      <c r="N384" s="122"/>
    </row>
    <row r="385" spans="3:14" outlineLevel="1">
      <c r="C385" s="67" t="s">
        <v>382</v>
      </c>
      <c r="D385" s="76"/>
      <c r="F385" s="122"/>
      <c r="G385" s="122"/>
      <c r="H385" s="120"/>
      <c r="I385" s="120"/>
      <c r="J385" s="120"/>
      <c r="K385" s="120"/>
      <c r="L385" s="120"/>
      <c r="M385" s="120"/>
      <c r="N385" s="120"/>
    </row>
    <row r="386" spans="3:14" ht="40.5" outlineLevel="1">
      <c r="C386" s="117"/>
      <c r="D386" s="58" t="s">
        <v>383</v>
      </c>
      <c r="E386" s="58" t="s">
        <v>384</v>
      </c>
      <c r="F386" s="122"/>
      <c r="G386" s="122"/>
      <c r="H386" s="82"/>
      <c r="I386" s="82"/>
      <c r="J386" s="50">
        <f t="shared" ref="J386:J389" si="206">SUM(H386:I386)</f>
        <v>0</v>
      </c>
      <c r="K386" s="82"/>
      <c r="L386" s="82"/>
      <c r="M386" s="82"/>
      <c r="N386" s="82"/>
    </row>
    <row r="387" spans="3:14" ht="40.5" outlineLevel="1">
      <c r="C387" s="117"/>
      <c r="D387" s="58" t="s">
        <v>385</v>
      </c>
      <c r="E387" s="58" t="s">
        <v>127</v>
      </c>
      <c r="F387" s="122"/>
      <c r="G387" s="122"/>
      <c r="H387" s="50">
        <f>H386-'EGS4 exemptions'!G51</f>
        <v>0</v>
      </c>
      <c r="I387" s="50">
        <f>I386-'EGS4 exemptions'!H51</f>
        <v>0</v>
      </c>
      <c r="J387" s="50">
        <f t="shared" si="206"/>
        <v>0</v>
      </c>
      <c r="K387" s="50">
        <f>K386-'EGS4 exemptions'!J51</f>
        <v>0</v>
      </c>
      <c r="L387" s="50">
        <f>L386-'EGS4 exemptions'!K51</f>
        <v>0</v>
      </c>
      <c r="M387" s="50">
        <f>M386-'EGS4 exemptions'!L51</f>
        <v>0</v>
      </c>
      <c r="N387" s="50">
        <f>N386-'EGS4 exemptions'!M51</f>
        <v>0</v>
      </c>
    </row>
    <row r="388" spans="3:14" ht="40.5" outlineLevel="1">
      <c r="C388" s="117"/>
      <c r="D388" s="58" t="s">
        <v>386</v>
      </c>
      <c r="E388" s="58" t="s">
        <v>129</v>
      </c>
      <c r="F388" s="122"/>
      <c r="G388" s="122"/>
      <c r="H388" s="57">
        <f t="shared" ref="H388:I388" si="207">H386-H387</f>
        <v>0</v>
      </c>
      <c r="I388" s="57">
        <f t="shared" si="207"/>
        <v>0</v>
      </c>
      <c r="J388" s="50">
        <f t="shared" si="206"/>
        <v>0</v>
      </c>
      <c r="K388" s="57">
        <f t="shared" ref="K388:M388" si="208">K386-K387</f>
        <v>0</v>
      </c>
      <c r="L388" s="57">
        <f t="shared" si="208"/>
        <v>0</v>
      </c>
      <c r="M388" s="57">
        <f t="shared" si="208"/>
        <v>0</v>
      </c>
      <c r="N388" s="57">
        <f t="shared" ref="N388" si="209">N386-N387</f>
        <v>0</v>
      </c>
    </row>
    <row r="389" spans="3:14" ht="27" outlineLevel="1">
      <c r="C389" s="117"/>
      <c r="D389" s="58" t="s">
        <v>387</v>
      </c>
      <c r="E389" s="58" t="s">
        <v>388</v>
      </c>
      <c r="F389" s="122"/>
      <c r="G389" s="122"/>
      <c r="H389" s="82"/>
      <c r="I389" s="82"/>
      <c r="J389" s="50">
        <f t="shared" si="206"/>
        <v>0</v>
      </c>
      <c r="K389" s="82"/>
      <c r="L389" s="82"/>
      <c r="M389" s="82"/>
      <c r="N389" s="82"/>
    </row>
    <row r="390" spans="3:14" outlineLevel="1">
      <c r="C390" s="117"/>
      <c r="D390" s="58" t="s">
        <v>132</v>
      </c>
      <c r="E390" s="58" t="s">
        <v>132</v>
      </c>
      <c r="F390" s="122"/>
      <c r="G390" s="122"/>
      <c r="H390" s="51" t="str">
        <f t="shared" ref="H390:I390" si="210">IF(H388=H389,"Ok","Payments Due does not equal Payments Made")</f>
        <v>Ok</v>
      </c>
      <c r="I390" s="51" t="str">
        <f t="shared" si="210"/>
        <v>Ok</v>
      </c>
      <c r="J390" s="51" t="str">
        <f>IF(J388=J389,"Ok","Payments Due does not equal Payments Made")</f>
        <v>Ok</v>
      </c>
      <c r="K390" s="51" t="str">
        <f t="shared" ref="K390:M390" si="211">IF(K388=K389,"Ok","Payments Due does not equal Payments Made")</f>
        <v>Ok</v>
      </c>
      <c r="L390" s="51" t="str">
        <f t="shared" si="211"/>
        <v>Ok</v>
      </c>
      <c r="M390" s="51" t="str">
        <f t="shared" si="211"/>
        <v>Ok</v>
      </c>
      <c r="N390" s="51" t="str">
        <f t="shared" ref="N390" si="212">IF(N388=N389,"Ok","Payments Due does not equal Payments Made")</f>
        <v>Ok</v>
      </c>
    </row>
    <row r="391" spans="3:14" outlineLevel="1">
      <c r="C391" s="117"/>
      <c r="F391" s="122"/>
      <c r="G391" s="122"/>
      <c r="H391" s="122"/>
      <c r="I391" s="122"/>
      <c r="J391" s="122"/>
      <c r="K391" s="122"/>
      <c r="L391" s="122"/>
      <c r="M391" s="122"/>
      <c r="N391" s="122"/>
    </row>
    <row r="392" spans="3:14" outlineLevel="1">
      <c r="C392" s="67" t="s">
        <v>389</v>
      </c>
      <c r="D392" s="76"/>
      <c r="F392" s="122"/>
      <c r="G392" s="122"/>
      <c r="H392" s="120"/>
      <c r="I392" s="120"/>
      <c r="J392" s="120"/>
      <c r="K392" s="120"/>
      <c r="L392" s="120"/>
      <c r="M392" s="120"/>
      <c r="N392" s="120"/>
    </row>
    <row r="393" spans="3:14" ht="54" outlineLevel="1">
      <c r="C393" s="117"/>
      <c r="D393" s="58" t="s">
        <v>390</v>
      </c>
      <c r="E393" s="58" t="s">
        <v>391</v>
      </c>
      <c r="F393" s="122"/>
      <c r="G393" s="122"/>
      <c r="H393" s="82"/>
      <c r="I393" s="82"/>
      <c r="J393" s="50">
        <f t="shared" ref="J393:J397" si="213">SUM(H393:I393)</f>
        <v>0</v>
      </c>
      <c r="K393" s="82"/>
      <c r="L393" s="82"/>
      <c r="M393" s="82"/>
      <c r="N393" s="82"/>
    </row>
    <row r="394" spans="3:14" ht="67.5" outlineLevel="1">
      <c r="C394" s="117"/>
      <c r="D394" s="58" t="s">
        <v>392</v>
      </c>
      <c r="E394" s="58" t="s">
        <v>393</v>
      </c>
      <c r="F394" s="122"/>
      <c r="G394" s="122"/>
      <c r="H394" s="50">
        <f>H393-'EGS4 exemptions'!G23</f>
        <v>0</v>
      </c>
      <c r="I394" s="50">
        <f>I393-'EGS4 exemptions'!H23</f>
        <v>0</v>
      </c>
      <c r="J394" s="50">
        <f t="shared" si="213"/>
        <v>0</v>
      </c>
      <c r="K394" s="50">
        <f>K393-'EGS4 exemptions'!J23</f>
        <v>0</v>
      </c>
      <c r="L394" s="50">
        <f>L393-'EGS4 exemptions'!K23</f>
        <v>0</v>
      </c>
      <c r="M394" s="50">
        <f>M393-'EGS4 exemptions'!L23</f>
        <v>0</v>
      </c>
      <c r="N394" s="50">
        <f>N393-'EGS4 exemptions'!M23</f>
        <v>0</v>
      </c>
    </row>
    <row r="395" spans="3:14" ht="40.5" outlineLevel="1">
      <c r="C395" s="117"/>
      <c r="D395" s="58" t="s">
        <v>378</v>
      </c>
      <c r="E395" s="58" t="s">
        <v>127</v>
      </c>
      <c r="F395" s="122"/>
      <c r="G395" s="122"/>
      <c r="H395" s="50">
        <f>'EGS4 exemptions'!G34</f>
        <v>0</v>
      </c>
      <c r="I395" s="50">
        <f>'EGS4 exemptions'!H34</f>
        <v>0</v>
      </c>
      <c r="J395" s="50">
        <f t="shared" si="213"/>
        <v>0</v>
      </c>
      <c r="K395" s="50">
        <f>'EGS4 exemptions'!J34</f>
        <v>0</v>
      </c>
      <c r="L395" s="50">
        <f>'EGS4 exemptions'!K34</f>
        <v>0</v>
      </c>
      <c r="M395" s="50">
        <f>'EGS4 exemptions'!L34</f>
        <v>0</v>
      </c>
      <c r="N395" s="50">
        <f>'EGS4 exemptions'!M34</f>
        <v>0</v>
      </c>
    </row>
    <row r="396" spans="3:14" ht="40.5" outlineLevel="1">
      <c r="C396" s="117"/>
      <c r="D396" s="58" t="s">
        <v>379</v>
      </c>
      <c r="E396" s="58" t="s">
        <v>129</v>
      </c>
      <c r="F396" s="122"/>
      <c r="G396" s="122"/>
      <c r="H396" s="57">
        <f t="shared" ref="H396:I396" si="214">H394-H395</f>
        <v>0</v>
      </c>
      <c r="I396" s="57">
        <f t="shared" si="214"/>
        <v>0</v>
      </c>
      <c r="J396" s="50">
        <f t="shared" si="213"/>
        <v>0</v>
      </c>
      <c r="K396" s="57">
        <f t="shared" ref="K396:M396" si="215">K394-K395</f>
        <v>0</v>
      </c>
      <c r="L396" s="57">
        <f t="shared" si="215"/>
        <v>0</v>
      </c>
      <c r="M396" s="57">
        <f t="shared" si="215"/>
        <v>0</v>
      </c>
      <c r="N396" s="57">
        <f t="shared" ref="N396" si="216">N394-N395</f>
        <v>0</v>
      </c>
    </row>
    <row r="397" spans="3:14" ht="27" outlineLevel="1">
      <c r="C397" s="117"/>
      <c r="D397" s="58" t="s">
        <v>394</v>
      </c>
      <c r="E397" s="58" t="s">
        <v>395</v>
      </c>
      <c r="F397" s="122"/>
      <c r="G397" s="122"/>
      <c r="H397" s="82"/>
      <c r="I397" s="82"/>
      <c r="J397" s="50">
        <f t="shared" si="213"/>
        <v>0</v>
      </c>
      <c r="K397" s="82"/>
      <c r="L397" s="82"/>
      <c r="M397" s="82"/>
      <c r="N397" s="82"/>
    </row>
    <row r="398" spans="3:14" outlineLevel="1">
      <c r="C398" s="117"/>
      <c r="D398" s="58" t="s">
        <v>132</v>
      </c>
      <c r="E398" s="58" t="s">
        <v>132</v>
      </c>
      <c r="F398" s="122"/>
      <c r="G398" s="122"/>
      <c r="H398" s="51" t="str">
        <f t="shared" ref="H398:I398" si="217">IF(H396=H397,"Ok","Payments Due does not equal Payments Made")</f>
        <v>Ok</v>
      </c>
      <c r="I398" s="51" t="str">
        <f t="shared" si="217"/>
        <v>Ok</v>
      </c>
      <c r="J398" s="51" t="str">
        <f>IF(J396=J397,"Ok","Payments Due does not equal Payments Made")</f>
        <v>Ok</v>
      </c>
      <c r="K398" s="51" t="str">
        <f t="shared" ref="K398:M398" si="218">IF(K396=K397,"Ok","Payments Due does not equal Payments Made")</f>
        <v>Ok</v>
      </c>
      <c r="L398" s="51" t="str">
        <f t="shared" si="218"/>
        <v>Ok</v>
      </c>
      <c r="M398" s="51" t="str">
        <f t="shared" si="218"/>
        <v>Ok</v>
      </c>
      <c r="N398" s="51" t="str">
        <f t="shared" ref="N398" si="219">IF(N396=N397,"Ok","Payments Due does not equal Payments Made")</f>
        <v>Ok</v>
      </c>
    </row>
    <row r="399" spans="3:14" ht="40.5" outlineLevel="1">
      <c r="C399" s="117"/>
      <c r="D399" s="58" t="s">
        <v>396</v>
      </c>
      <c r="E399" s="58" t="s">
        <v>397</v>
      </c>
      <c r="F399" s="122"/>
      <c r="G399" s="122"/>
      <c r="H399" s="52" t="str">
        <f t="shared" ref="H399:I399" si="220">IF(H375=0,"No planned interruptions",1-(H381+H396)/H375)</f>
        <v>No planned interruptions</v>
      </c>
      <c r="I399" s="52" t="str">
        <f t="shared" si="220"/>
        <v>No planned interruptions</v>
      </c>
      <c r="J399" s="52" t="str">
        <f>IF(J375=0,"No planned interruptions",1-(J381+J396)/J375)</f>
        <v>No planned interruptions</v>
      </c>
      <c r="K399" s="52" t="str">
        <f t="shared" ref="K399:M399" si="221">IF(K375=0,"No planned interruptions",1-(K381+K396)/K375)</f>
        <v>No planned interruptions</v>
      </c>
      <c r="L399" s="52" t="str">
        <f t="shared" si="221"/>
        <v>No planned interruptions</v>
      </c>
      <c r="M399" s="52" t="str">
        <f t="shared" si="221"/>
        <v>No planned interruptions</v>
      </c>
      <c r="N399" s="52" t="str">
        <f t="shared" ref="N399" si="222">IF(N375=0,"No planned interruptions",1-(N381+N396)/N375)</f>
        <v>No planned interruptions</v>
      </c>
    </row>
    <row r="400" spans="3:14" outlineLevel="1">
      <c r="C400" s="117"/>
      <c r="F400" s="122"/>
      <c r="G400" s="122"/>
      <c r="H400" s="122"/>
      <c r="I400" s="122"/>
      <c r="J400" s="122"/>
      <c r="K400" s="122"/>
      <c r="L400" s="122"/>
      <c r="M400" s="122"/>
      <c r="N400" s="122"/>
    </row>
    <row r="401" spans="1:14" outlineLevel="1">
      <c r="A401" s="117"/>
      <c r="C401" s="67" t="s">
        <v>398</v>
      </c>
      <c r="D401" s="76"/>
      <c r="F401" s="122"/>
      <c r="G401" s="122"/>
      <c r="H401" s="120"/>
      <c r="I401" s="120"/>
      <c r="J401" s="120"/>
      <c r="K401" s="120"/>
      <c r="L401" s="120"/>
      <c r="M401" s="120"/>
      <c r="N401" s="120"/>
    </row>
    <row r="402" spans="1:14" ht="40.5" outlineLevel="1">
      <c r="A402" s="117"/>
      <c r="C402" s="117"/>
      <c r="D402" s="58" t="s">
        <v>399</v>
      </c>
      <c r="E402" s="58" t="s">
        <v>400</v>
      </c>
      <c r="F402" s="122"/>
      <c r="G402" s="122"/>
      <c r="H402" s="82"/>
      <c r="I402" s="82"/>
      <c r="J402" s="50">
        <f t="shared" ref="J402:J405" si="223">SUM(H402:I402)</f>
        <v>0</v>
      </c>
      <c r="K402" s="82"/>
      <c r="L402" s="82"/>
      <c r="M402" s="82"/>
      <c r="N402" s="82"/>
    </row>
    <row r="403" spans="1:14" ht="40.5" outlineLevel="1">
      <c r="A403" s="117"/>
      <c r="C403" s="117"/>
      <c r="D403" s="58" t="s">
        <v>385</v>
      </c>
      <c r="E403" s="58" t="s">
        <v>127</v>
      </c>
      <c r="F403" s="122"/>
      <c r="G403" s="122"/>
      <c r="H403" s="57">
        <f>'EGS4 exemptions'!G67</f>
        <v>0</v>
      </c>
      <c r="I403" s="57">
        <f>'EGS4 exemptions'!H67</f>
        <v>0</v>
      </c>
      <c r="J403" s="50">
        <f t="shared" si="223"/>
        <v>0</v>
      </c>
      <c r="K403" s="57">
        <f>'EGS4 exemptions'!J67</f>
        <v>0</v>
      </c>
      <c r="L403" s="57">
        <f>'EGS4 exemptions'!K67</f>
        <v>0</v>
      </c>
      <c r="M403" s="57">
        <f>'EGS4 exemptions'!L67</f>
        <v>0</v>
      </c>
      <c r="N403" s="57">
        <f>'EGS4 exemptions'!M67</f>
        <v>0</v>
      </c>
    </row>
    <row r="404" spans="1:14" ht="40.5" outlineLevel="1">
      <c r="A404" s="117"/>
      <c r="C404" s="117"/>
      <c r="D404" s="58" t="s">
        <v>386</v>
      </c>
      <c r="E404" s="58" t="s">
        <v>129</v>
      </c>
      <c r="F404" s="122"/>
      <c r="G404" s="122"/>
      <c r="H404" s="57">
        <f t="shared" ref="H404:I404" si="224">H402-H403</f>
        <v>0</v>
      </c>
      <c r="I404" s="57">
        <f t="shared" si="224"/>
        <v>0</v>
      </c>
      <c r="J404" s="50">
        <f t="shared" si="223"/>
        <v>0</v>
      </c>
      <c r="K404" s="57">
        <f t="shared" ref="K404:M404" si="225">K402-K403</f>
        <v>0</v>
      </c>
      <c r="L404" s="57">
        <f t="shared" si="225"/>
        <v>0</v>
      </c>
      <c r="M404" s="57">
        <f t="shared" si="225"/>
        <v>0</v>
      </c>
      <c r="N404" s="57">
        <f t="shared" ref="N404" si="226">N402-N403</f>
        <v>0</v>
      </c>
    </row>
    <row r="405" spans="1:14" ht="27" outlineLevel="1">
      <c r="A405" s="117"/>
      <c r="C405" s="117"/>
      <c r="D405" s="58" t="s">
        <v>401</v>
      </c>
      <c r="E405" s="58" t="s">
        <v>394</v>
      </c>
      <c r="F405" s="122"/>
      <c r="G405" s="122"/>
      <c r="H405" s="82"/>
      <c r="I405" s="82"/>
      <c r="J405" s="50">
        <f t="shared" si="223"/>
        <v>0</v>
      </c>
      <c r="K405" s="82"/>
      <c r="L405" s="82"/>
      <c r="M405" s="82"/>
      <c r="N405" s="82"/>
    </row>
    <row r="406" spans="1:14" outlineLevel="1">
      <c r="A406" s="117"/>
      <c r="C406" s="117"/>
      <c r="D406" s="58" t="s">
        <v>132</v>
      </c>
      <c r="E406" s="58" t="s">
        <v>132</v>
      </c>
      <c r="F406" s="122"/>
      <c r="G406" s="122"/>
      <c r="H406" s="51" t="str">
        <f t="shared" ref="H406:I406" si="227">IF(H404=H405,"Ok","Payments Due does not equal Payments Made")</f>
        <v>Ok</v>
      </c>
      <c r="I406" s="51" t="str">
        <f t="shared" si="227"/>
        <v>Ok</v>
      </c>
      <c r="J406" s="51" t="str">
        <f>IF(J404=J405,"Ok","Payments Due does not equal Payments Made")</f>
        <v>Ok</v>
      </c>
      <c r="K406" s="51" t="str">
        <f t="shared" ref="K406:M406" si="228">IF(K404=K405,"Ok","Payments Due does not equal Payments Made")</f>
        <v>Ok</v>
      </c>
      <c r="L406" s="51" t="str">
        <f t="shared" si="228"/>
        <v>Ok</v>
      </c>
      <c r="M406" s="51" t="str">
        <f t="shared" si="228"/>
        <v>Ok</v>
      </c>
      <c r="N406" s="51" t="str">
        <f t="shared" ref="N406" si="229">IF(N404=N405,"Ok","Payments Due does not equal Payments Made")</f>
        <v>Ok</v>
      </c>
    </row>
    <row r="407" spans="1:14" outlineLevel="1">
      <c r="A407" s="117"/>
      <c r="C407" s="117"/>
      <c r="F407" s="122"/>
      <c r="G407" s="122"/>
      <c r="H407" s="122"/>
      <c r="I407" s="122"/>
      <c r="J407" s="122"/>
      <c r="K407" s="122"/>
      <c r="L407" s="122"/>
      <c r="M407" s="122"/>
      <c r="N407" s="122"/>
    </row>
    <row r="408" spans="1:14" outlineLevel="1">
      <c r="A408" s="117"/>
      <c r="C408" s="67" t="s">
        <v>402</v>
      </c>
      <c r="D408" s="76"/>
      <c r="F408" s="122"/>
      <c r="G408" s="122"/>
      <c r="H408" s="120"/>
      <c r="I408" s="120"/>
      <c r="J408" s="120"/>
      <c r="K408" s="120"/>
      <c r="L408" s="120"/>
      <c r="M408" s="120"/>
      <c r="N408" s="120"/>
    </row>
    <row r="409" spans="1:14" ht="27" outlineLevel="1">
      <c r="A409" s="117"/>
      <c r="C409" s="117"/>
      <c r="D409" s="58" t="s">
        <v>403</v>
      </c>
      <c r="E409" s="58" t="s">
        <v>125</v>
      </c>
      <c r="F409" s="122"/>
      <c r="G409" s="122"/>
      <c r="H409" s="82"/>
      <c r="I409" s="82"/>
      <c r="J409" s="50">
        <f t="shared" ref="J409" si="230">SUM(H409:I409)</f>
        <v>0</v>
      </c>
      <c r="K409" s="82"/>
      <c r="L409" s="82"/>
      <c r="M409" s="82"/>
      <c r="N409" s="82"/>
    </row>
    <row r="410" spans="1:14" outlineLevel="1">
      <c r="A410" s="117"/>
      <c r="C410" s="117"/>
      <c r="F410" s="122"/>
      <c r="G410" s="122"/>
      <c r="H410" s="121"/>
      <c r="I410" s="121"/>
      <c r="J410" s="121"/>
      <c r="K410" s="121"/>
      <c r="L410" s="121"/>
      <c r="M410" s="121"/>
      <c r="N410" s="121"/>
    </row>
    <row r="411" spans="1:14" outlineLevel="1">
      <c r="A411" s="117"/>
      <c r="C411" s="117"/>
      <c r="D411" s="58" t="s">
        <v>404</v>
      </c>
      <c r="E411" s="58" t="s">
        <v>405</v>
      </c>
      <c r="F411" s="122"/>
      <c r="G411" s="122"/>
      <c r="H411" s="54">
        <f>'ED2 Prescribed Periods &amp; Sums'!$E$18</f>
        <v>30</v>
      </c>
      <c r="I411" s="54">
        <f>'ED2 Prescribed Periods &amp; Sums'!$G$18</f>
        <v>35</v>
      </c>
      <c r="J411" s="150"/>
      <c r="K411" s="54">
        <f>'ED2 Prescribed Periods &amp; Sums'!$I$18</f>
        <v>35</v>
      </c>
      <c r="L411" s="54">
        <f>'ED2 Prescribed Periods &amp; Sums'!$K$18</f>
        <v>40</v>
      </c>
      <c r="M411" s="54">
        <f>'ED2 Prescribed Periods &amp; Sums'!$M$18</f>
        <v>0</v>
      </c>
      <c r="N411" s="54">
        <f>'ED2 Prescribed Periods &amp; Sums'!$O$18</f>
        <v>0</v>
      </c>
    </row>
    <row r="412" spans="1:14" outlineLevel="1">
      <c r="A412" s="117"/>
      <c r="C412" s="117"/>
      <c r="D412" s="58" t="s">
        <v>406</v>
      </c>
      <c r="E412" s="58" t="s">
        <v>407</v>
      </c>
      <c r="F412" s="122"/>
      <c r="G412" s="122"/>
      <c r="H412" s="54">
        <f>'ED2 Prescribed Periods &amp; Sums'!$F$18</f>
        <v>60</v>
      </c>
      <c r="I412" s="54">
        <f>'ED2 Prescribed Periods &amp; Sums'!$H$18</f>
        <v>70</v>
      </c>
      <c r="J412" s="150"/>
      <c r="K412" s="54">
        <f>'ED2 Prescribed Periods &amp; Sums'!$J$18</f>
        <v>75</v>
      </c>
      <c r="L412" s="54">
        <f>'ED2 Prescribed Periods &amp; Sums'!$L$18</f>
        <v>75</v>
      </c>
      <c r="M412" s="54">
        <f>'ED2 Prescribed Periods &amp; Sums'!$N$18</f>
        <v>0</v>
      </c>
      <c r="N412" s="54">
        <f>'ED2 Prescribed Periods &amp; Sums'!$P$18</f>
        <v>0</v>
      </c>
    </row>
    <row r="413" spans="1:14" outlineLevel="1">
      <c r="A413" s="117"/>
      <c r="C413" s="117"/>
      <c r="F413" s="122"/>
      <c r="G413" s="122"/>
      <c r="H413" s="121"/>
      <c r="I413" s="121"/>
      <c r="J413" s="121"/>
      <c r="K413" s="121"/>
      <c r="L413" s="121"/>
      <c r="M413" s="121"/>
      <c r="N413" s="121"/>
    </row>
    <row r="414" spans="1:14" ht="27" outlineLevel="1">
      <c r="A414" s="117"/>
      <c r="C414" s="117"/>
      <c r="D414" s="58" t="s">
        <v>408</v>
      </c>
      <c r="E414" s="58" t="s">
        <v>409</v>
      </c>
      <c r="F414" s="122"/>
      <c r="G414" s="122"/>
      <c r="H414" s="55">
        <f t="shared" ref="H414:I414" si="231">H411*(H382+H389)</f>
        <v>0</v>
      </c>
      <c r="I414" s="55">
        <f t="shared" si="231"/>
        <v>0</v>
      </c>
      <c r="J414" s="55">
        <f>SUM(H414:I414)</f>
        <v>0</v>
      </c>
      <c r="K414" s="55">
        <f t="shared" ref="K414:M414" si="232">K411*(K382+K389)</f>
        <v>0</v>
      </c>
      <c r="L414" s="55">
        <f t="shared" si="232"/>
        <v>0</v>
      </c>
      <c r="M414" s="55">
        <f t="shared" si="232"/>
        <v>0</v>
      </c>
      <c r="N414" s="55">
        <f t="shared" ref="N414" si="233">N411*(N382+N389)</f>
        <v>0</v>
      </c>
    </row>
    <row r="415" spans="1:14" ht="40.5" outlineLevel="1">
      <c r="A415" s="117"/>
      <c r="C415" s="117"/>
      <c r="D415" s="58" t="s">
        <v>410</v>
      </c>
      <c r="E415" s="58" t="s">
        <v>411</v>
      </c>
      <c r="F415" s="122"/>
      <c r="G415" s="122"/>
      <c r="H415" s="82"/>
      <c r="I415" s="82"/>
      <c r="J415" s="50">
        <f t="shared" ref="J415:J416" si="234">SUM(H415:I415)</f>
        <v>0</v>
      </c>
      <c r="K415" s="82"/>
      <c r="L415" s="82"/>
      <c r="M415" s="82"/>
      <c r="N415" s="82"/>
    </row>
    <row r="416" spans="1:14" ht="40.5" outlineLevel="1">
      <c r="A416" s="117"/>
      <c r="C416" s="117"/>
      <c r="D416" s="58" t="s">
        <v>412</v>
      </c>
      <c r="E416" s="58" t="s">
        <v>413</v>
      </c>
      <c r="F416" s="122"/>
      <c r="G416" s="122"/>
      <c r="H416" s="83"/>
      <c r="I416" s="83"/>
      <c r="J416" s="55">
        <f t="shared" si="234"/>
        <v>0</v>
      </c>
      <c r="K416" s="83"/>
      <c r="L416" s="83"/>
      <c r="M416" s="83"/>
      <c r="N416" s="83"/>
    </row>
    <row r="417" spans="1:14" outlineLevel="1">
      <c r="A417" s="117"/>
      <c r="C417" s="117"/>
      <c r="F417" s="122"/>
      <c r="G417" s="122"/>
      <c r="H417" s="120"/>
      <c r="I417" s="120"/>
      <c r="J417" s="120"/>
      <c r="K417" s="120"/>
      <c r="L417" s="120"/>
      <c r="M417" s="120"/>
      <c r="N417" s="120"/>
    </row>
    <row r="418" spans="1:14" ht="27" outlineLevel="1">
      <c r="A418" s="117"/>
      <c r="C418" s="117"/>
      <c r="D418" s="58" t="s">
        <v>414</v>
      </c>
      <c r="E418" s="58" t="s">
        <v>415</v>
      </c>
      <c r="F418" s="122"/>
      <c r="G418" s="122"/>
      <c r="H418" s="55">
        <f t="shared" ref="H418:I418" si="235">H412*(H397+H405)</f>
        <v>0</v>
      </c>
      <c r="I418" s="55">
        <f t="shared" si="235"/>
        <v>0</v>
      </c>
      <c r="J418" s="55">
        <f>SUM(H418:I418)</f>
        <v>0</v>
      </c>
      <c r="K418" s="55">
        <f t="shared" ref="K418:M418" si="236">K412*(K397+K405)</f>
        <v>0</v>
      </c>
      <c r="L418" s="55">
        <f t="shared" si="236"/>
        <v>0</v>
      </c>
      <c r="M418" s="55">
        <f t="shared" si="236"/>
        <v>0</v>
      </c>
      <c r="N418" s="55">
        <f t="shared" ref="N418" si="237">N412*(N397+N405)</f>
        <v>0</v>
      </c>
    </row>
    <row r="419" spans="1:14" ht="40.5" outlineLevel="1">
      <c r="A419" s="117"/>
      <c r="C419" s="117"/>
      <c r="D419" s="58" t="s">
        <v>416</v>
      </c>
      <c r="E419" s="58" t="s">
        <v>417</v>
      </c>
      <c r="F419" s="122"/>
      <c r="G419" s="122"/>
      <c r="H419" s="82"/>
      <c r="I419" s="82"/>
      <c r="J419" s="50">
        <f t="shared" ref="J419:J420" si="238">SUM(H419:I419)</f>
        <v>0</v>
      </c>
      <c r="K419" s="82"/>
      <c r="L419" s="82"/>
      <c r="M419" s="82"/>
      <c r="N419" s="82"/>
    </row>
    <row r="420" spans="1:14" ht="40.5" outlineLevel="1">
      <c r="A420" s="117"/>
      <c r="C420" s="117"/>
      <c r="D420" s="58" t="s">
        <v>418</v>
      </c>
      <c r="E420" s="58" t="s">
        <v>419</v>
      </c>
      <c r="F420" s="122"/>
      <c r="G420" s="122"/>
      <c r="H420" s="83"/>
      <c r="I420" s="83"/>
      <c r="J420" s="55">
        <f t="shared" si="238"/>
        <v>0</v>
      </c>
      <c r="K420" s="83"/>
      <c r="L420" s="83"/>
      <c r="M420" s="83"/>
      <c r="N420" s="83"/>
    </row>
    <row r="421" spans="1:14">
      <c r="A421" s="117"/>
      <c r="C421" s="117"/>
      <c r="F421" s="122"/>
      <c r="G421" s="122"/>
      <c r="H421" s="121"/>
      <c r="I421" s="121"/>
      <c r="J421" s="121"/>
      <c r="K421" s="121"/>
      <c r="L421" s="121"/>
      <c r="M421" s="121"/>
      <c r="N421" s="121"/>
    </row>
    <row r="422" spans="1:14">
      <c r="A422" s="117"/>
      <c r="C422" s="117"/>
      <c r="F422" s="122"/>
      <c r="G422" s="122"/>
      <c r="H422" s="121"/>
      <c r="I422" s="121"/>
      <c r="J422" s="121"/>
      <c r="K422" s="121"/>
      <c r="L422" s="121"/>
      <c r="M422" s="121"/>
      <c r="N422" s="121"/>
    </row>
    <row r="423" spans="1:14" s="35" customFormat="1">
      <c r="A423" s="117"/>
      <c r="B423" s="61" t="s">
        <v>420</v>
      </c>
      <c r="C423" s="61"/>
      <c r="D423" s="76"/>
      <c r="E423" s="77"/>
      <c r="F423" s="122"/>
      <c r="G423" s="122"/>
      <c r="H423" s="62"/>
      <c r="I423" s="62"/>
      <c r="J423" s="62"/>
      <c r="K423" s="62"/>
      <c r="L423" s="62"/>
      <c r="M423" s="62"/>
      <c r="N423" s="62"/>
    </row>
    <row r="424" spans="1:14" ht="94.5" outlineLevel="1">
      <c r="A424" s="117"/>
      <c r="C424" s="117"/>
      <c r="D424" s="58" t="s">
        <v>421</v>
      </c>
      <c r="E424" s="58" t="s">
        <v>422</v>
      </c>
      <c r="F424" s="122"/>
      <c r="G424" s="122"/>
      <c r="H424" s="82"/>
      <c r="I424" s="82"/>
      <c r="J424" s="50">
        <f t="shared" ref="J424" si="239">SUM(H424:I424)</f>
        <v>0</v>
      </c>
      <c r="K424" s="82"/>
      <c r="L424" s="82"/>
      <c r="M424" s="82"/>
      <c r="N424" s="82"/>
    </row>
    <row r="425" spans="1:14" outlineLevel="1">
      <c r="A425" s="117"/>
      <c r="C425" s="117"/>
      <c r="F425" s="122"/>
      <c r="G425" s="122"/>
      <c r="H425" s="120"/>
      <c r="I425" s="120"/>
      <c r="J425" s="120"/>
      <c r="K425" s="120"/>
      <c r="L425" s="120"/>
      <c r="M425" s="120"/>
      <c r="N425" s="120"/>
    </row>
    <row r="426" spans="1:14" outlineLevel="1">
      <c r="A426" s="117"/>
      <c r="C426" s="67" t="s">
        <v>423</v>
      </c>
      <c r="D426" s="76"/>
      <c r="F426" s="122"/>
      <c r="G426" s="122"/>
      <c r="H426" s="120"/>
      <c r="I426" s="120"/>
      <c r="J426" s="120"/>
      <c r="K426" s="120"/>
      <c r="L426" s="120"/>
      <c r="M426" s="120"/>
      <c r="N426" s="120"/>
    </row>
    <row r="427" spans="1:14" ht="27" outlineLevel="1">
      <c r="A427" s="117"/>
      <c r="C427" s="117"/>
      <c r="D427" s="58" t="s">
        <v>424</v>
      </c>
      <c r="E427" s="58" t="s">
        <v>424</v>
      </c>
      <c r="F427" s="122"/>
      <c r="G427" s="122"/>
      <c r="H427" s="82"/>
      <c r="I427" s="82"/>
      <c r="J427" s="50">
        <f t="shared" ref="J427:J432" si="240">SUM(H427:I427)</f>
        <v>0</v>
      </c>
      <c r="K427" s="82"/>
      <c r="L427" s="82"/>
      <c r="M427" s="82"/>
      <c r="N427" s="82"/>
    </row>
    <row r="428" spans="1:14" ht="40.5" outlineLevel="1">
      <c r="A428" s="117"/>
      <c r="C428" s="117"/>
      <c r="D428" s="58" t="s">
        <v>425</v>
      </c>
      <c r="E428" s="58" t="s">
        <v>123</v>
      </c>
      <c r="F428" s="122"/>
      <c r="G428" s="122"/>
      <c r="H428" s="82"/>
      <c r="I428" s="82"/>
      <c r="J428" s="50">
        <f t="shared" si="240"/>
        <v>0</v>
      </c>
      <c r="K428" s="82"/>
      <c r="L428" s="82"/>
      <c r="M428" s="82"/>
      <c r="N428" s="82"/>
    </row>
    <row r="429" spans="1:14" ht="40.5" outlineLevel="1">
      <c r="A429" s="117"/>
      <c r="C429" s="117"/>
      <c r="D429" s="58" t="s">
        <v>426</v>
      </c>
      <c r="E429" s="58" t="s">
        <v>125</v>
      </c>
      <c r="F429" s="122"/>
      <c r="G429" s="122"/>
      <c r="H429" s="57">
        <f t="shared" ref="H429:I429" si="241">H427-H428</f>
        <v>0</v>
      </c>
      <c r="I429" s="57">
        <f t="shared" si="241"/>
        <v>0</v>
      </c>
      <c r="J429" s="50">
        <f t="shared" si="240"/>
        <v>0</v>
      </c>
      <c r="K429" s="57">
        <f t="shared" ref="K429:M429" si="242">K427-K428</f>
        <v>0</v>
      </c>
      <c r="L429" s="57">
        <f t="shared" si="242"/>
        <v>0</v>
      </c>
      <c r="M429" s="57">
        <f t="shared" si="242"/>
        <v>0</v>
      </c>
      <c r="N429" s="57">
        <f t="shared" ref="N429" si="243">N427-N428</f>
        <v>0</v>
      </c>
    </row>
    <row r="430" spans="1:14" ht="27" outlineLevel="1">
      <c r="A430" s="117"/>
      <c r="C430" s="117"/>
      <c r="D430" s="58" t="s">
        <v>427</v>
      </c>
      <c r="E430" s="58" t="s">
        <v>127</v>
      </c>
      <c r="F430" s="122"/>
      <c r="G430" s="122"/>
      <c r="H430" s="57">
        <f>'EGS5 exemptions'!G18</f>
        <v>0</v>
      </c>
      <c r="I430" s="57">
        <f>'EGS5 exemptions'!H18</f>
        <v>0</v>
      </c>
      <c r="J430" s="50">
        <f t="shared" si="240"/>
        <v>0</v>
      </c>
      <c r="K430" s="57">
        <f>'EGS5 exemptions'!J18</f>
        <v>0</v>
      </c>
      <c r="L430" s="57">
        <f>'EGS5 exemptions'!K18</f>
        <v>0</v>
      </c>
      <c r="M430" s="57">
        <f>'EGS5 exemptions'!L18</f>
        <v>0</v>
      </c>
      <c r="N430" s="57">
        <f>'EGS5 exemptions'!M18</f>
        <v>0</v>
      </c>
    </row>
    <row r="431" spans="1:14" outlineLevel="1">
      <c r="A431" s="117"/>
      <c r="C431" s="117"/>
      <c r="D431" s="58" t="s">
        <v>428</v>
      </c>
      <c r="E431" s="58" t="s">
        <v>129</v>
      </c>
      <c r="F431" s="122"/>
      <c r="G431" s="122"/>
      <c r="H431" s="57">
        <f t="shared" ref="H431:I431" si="244">H429-H430</f>
        <v>0</v>
      </c>
      <c r="I431" s="57">
        <f t="shared" si="244"/>
        <v>0</v>
      </c>
      <c r="J431" s="50">
        <f t="shared" si="240"/>
        <v>0</v>
      </c>
      <c r="K431" s="57">
        <f t="shared" ref="K431:M431" si="245">K429-K430</f>
        <v>0</v>
      </c>
      <c r="L431" s="57">
        <f t="shared" si="245"/>
        <v>0</v>
      </c>
      <c r="M431" s="57">
        <f t="shared" si="245"/>
        <v>0</v>
      </c>
      <c r="N431" s="57">
        <f t="shared" ref="N431" si="246">N429-N430</f>
        <v>0</v>
      </c>
    </row>
    <row r="432" spans="1:14" outlineLevel="1">
      <c r="A432" s="117"/>
      <c r="C432" s="117"/>
      <c r="D432" s="58" t="s">
        <v>388</v>
      </c>
      <c r="E432" s="58" t="s">
        <v>131</v>
      </c>
      <c r="F432" s="122"/>
      <c r="G432" s="122"/>
      <c r="H432" s="82"/>
      <c r="I432" s="82"/>
      <c r="J432" s="50">
        <f t="shared" si="240"/>
        <v>0</v>
      </c>
      <c r="K432" s="82"/>
      <c r="L432" s="82"/>
      <c r="M432" s="82"/>
      <c r="N432" s="82"/>
    </row>
    <row r="433" spans="1:14" outlineLevel="1">
      <c r="A433" s="117"/>
      <c r="C433" s="117"/>
      <c r="D433" s="58" t="s">
        <v>132</v>
      </c>
      <c r="E433" s="58" t="s">
        <v>132</v>
      </c>
      <c r="F433" s="122"/>
      <c r="G433" s="122"/>
      <c r="H433" s="51" t="str">
        <f t="shared" ref="H433:I433" si="247">IF(H431=H432,"Ok","Payments Due does not equal Payments Made")</f>
        <v>Ok</v>
      </c>
      <c r="I433" s="51" t="str">
        <f t="shared" si="247"/>
        <v>Ok</v>
      </c>
      <c r="J433" s="51" t="str">
        <f>IF(J431=J432,"Ok","Payments Due does not equal Payments Made")</f>
        <v>Ok</v>
      </c>
      <c r="K433" s="51" t="str">
        <f t="shared" ref="K433:M433" si="248">IF(K431=K432,"Ok","Payments Due does not equal Payments Made")</f>
        <v>Ok</v>
      </c>
      <c r="L433" s="51" t="str">
        <f t="shared" si="248"/>
        <v>Ok</v>
      </c>
      <c r="M433" s="51" t="str">
        <f t="shared" si="248"/>
        <v>Ok</v>
      </c>
      <c r="N433" s="51" t="str">
        <f t="shared" ref="N433" si="249">IF(N431=N432,"Ok","Payments Due does not equal Payments Made")</f>
        <v>Ok</v>
      </c>
    </row>
    <row r="434" spans="1:14" ht="54" outlineLevel="1">
      <c r="A434" s="117"/>
      <c r="C434" s="117"/>
      <c r="D434" s="58" t="s">
        <v>429</v>
      </c>
      <c r="E434" s="58" t="s">
        <v>430</v>
      </c>
      <c r="F434" s="122"/>
      <c r="G434" s="122"/>
      <c r="H434" s="52" t="str">
        <f t="shared" ref="H434:I434" si="250">IF(H427=0,"No voltage complaint appointments made",1-(H431/H427))</f>
        <v>No voltage complaint appointments made</v>
      </c>
      <c r="I434" s="52" t="str">
        <f t="shared" si="250"/>
        <v>No voltage complaint appointments made</v>
      </c>
      <c r="J434" s="52" t="str">
        <f>IF(J427=0,"No voltage complaint appointments made",1-(J431/J427))</f>
        <v>No voltage complaint appointments made</v>
      </c>
      <c r="K434" s="52" t="str">
        <f t="shared" ref="K434:M434" si="251">IF(K427=0,"No voltage complaint appointments made",1-(K431/K427))</f>
        <v>No voltage complaint appointments made</v>
      </c>
      <c r="L434" s="52" t="str">
        <f t="shared" si="251"/>
        <v>No voltage complaint appointments made</v>
      </c>
      <c r="M434" s="52" t="str">
        <f t="shared" si="251"/>
        <v>No voltage complaint appointments made</v>
      </c>
      <c r="N434" s="52" t="str">
        <f t="shared" ref="N434" si="252">IF(N427=0,"No voltage complaint appointments made",1-(N431/N427))</f>
        <v>No voltage complaint appointments made</v>
      </c>
    </row>
    <row r="435" spans="1:14" outlineLevel="1">
      <c r="A435" s="117"/>
      <c r="C435" s="117"/>
      <c r="F435" s="122"/>
      <c r="G435" s="122"/>
      <c r="H435" s="122"/>
      <c r="I435" s="122"/>
      <c r="J435" s="122"/>
      <c r="K435" s="122"/>
      <c r="L435" s="122"/>
      <c r="M435" s="122"/>
      <c r="N435" s="122"/>
    </row>
    <row r="436" spans="1:14" outlineLevel="1">
      <c r="A436" s="117"/>
      <c r="C436" s="67" t="s">
        <v>431</v>
      </c>
      <c r="D436" s="76"/>
      <c r="F436" s="122"/>
      <c r="G436" s="122"/>
      <c r="H436" s="120"/>
      <c r="I436" s="120"/>
      <c r="J436" s="120"/>
      <c r="K436" s="120"/>
      <c r="L436" s="120"/>
      <c r="M436" s="120"/>
      <c r="N436" s="120"/>
    </row>
    <row r="437" spans="1:14" outlineLevel="1">
      <c r="A437" s="117"/>
      <c r="C437" s="117"/>
      <c r="D437" s="58" t="s">
        <v>432</v>
      </c>
      <c r="E437" s="58" t="s">
        <v>123</v>
      </c>
      <c r="F437" s="122"/>
      <c r="G437" s="122"/>
      <c r="H437" s="82"/>
      <c r="I437" s="82"/>
      <c r="J437" s="50">
        <f t="shared" ref="J437:J441" si="253">SUM(H437:I437)</f>
        <v>0</v>
      </c>
      <c r="K437" s="82"/>
      <c r="L437" s="82"/>
      <c r="M437" s="82"/>
      <c r="N437" s="82"/>
    </row>
    <row r="438" spans="1:14" outlineLevel="1">
      <c r="A438" s="117"/>
      <c r="C438" s="117"/>
      <c r="D438" s="58" t="s">
        <v>433</v>
      </c>
      <c r="E438" s="58" t="s">
        <v>125</v>
      </c>
      <c r="F438" s="122"/>
      <c r="G438" s="122"/>
      <c r="H438" s="82"/>
      <c r="I438" s="82"/>
      <c r="J438" s="50">
        <f t="shared" si="253"/>
        <v>0</v>
      </c>
      <c r="K438" s="82"/>
      <c r="L438" s="82"/>
      <c r="M438" s="82"/>
      <c r="N438" s="82"/>
    </row>
    <row r="439" spans="1:14" ht="27" outlineLevel="1">
      <c r="A439" s="117"/>
      <c r="C439" s="117"/>
      <c r="D439" s="58" t="s">
        <v>427</v>
      </c>
      <c r="E439" s="58" t="s">
        <v>127</v>
      </c>
      <c r="F439" s="122"/>
      <c r="G439" s="122"/>
      <c r="H439" s="57">
        <f>'EGS5 exemptions'!G36</f>
        <v>0</v>
      </c>
      <c r="I439" s="57">
        <f>'EGS5 exemptions'!H36</f>
        <v>0</v>
      </c>
      <c r="J439" s="50">
        <f t="shared" si="253"/>
        <v>0</v>
      </c>
      <c r="K439" s="57">
        <f>'EGS5 exemptions'!J36</f>
        <v>0</v>
      </c>
      <c r="L439" s="57">
        <f>'EGS5 exemptions'!K36</f>
        <v>0</v>
      </c>
      <c r="M439" s="57">
        <f>'EGS5 exemptions'!L36</f>
        <v>0</v>
      </c>
      <c r="N439" s="57">
        <f>'EGS5 exemptions'!M36</f>
        <v>0</v>
      </c>
    </row>
    <row r="440" spans="1:14" outlineLevel="1">
      <c r="A440" s="117"/>
      <c r="C440" s="117"/>
      <c r="D440" s="58" t="s">
        <v>428</v>
      </c>
      <c r="E440" s="58" t="s">
        <v>129</v>
      </c>
      <c r="F440" s="122"/>
      <c r="G440" s="122"/>
      <c r="H440" s="57">
        <f t="shared" ref="H440:I440" si="254">H438-H439</f>
        <v>0</v>
      </c>
      <c r="I440" s="57">
        <f t="shared" si="254"/>
        <v>0</v>
      </c>
      <c r="J440" s="50">
        <f t="shared" si="253"/>
        <v>0</v>
      </c>
      <c r="K440" s="57">
        <f t="shared" ref="K440:M440" si="255">K438-K439</f>
        <v>0</v>
      </c>
      <c r="L440" s="57">
        <f t="shared" si="255"/>
        <v>0</v>
      </c>
      <c r="M440" s="57">
        <f t="shared" si="255"/>
        <v>0</v>
      </c>
      <c r="N440" s="57">
        <f t="shared" ref="N440" si="256">N438-N439</f>
        <v>0</v>
      </c>
    </row>
    <row r="441" spans="1:14" outlineLevel="1">
      <c r="A441" s="117"/>
      <c r="C441" s="117"/>
      <c r="D441" s="58" t="s">
        <v>388</v>
      </c>
      <c r="E441" s="58" t="s">
        <v>131</v>
      </c>
      <c r="F441" s="122"/>
      <c r="G441" s="122"/>
      <c r="H441" s="82"/>
      <c r="I441" s="82"/>
      <c r="J441" s="50">
        <f t="shared" si="253"/>
        <v>0</v>
      </c>
      <c r="K441" s="82"/>
      <c r="L441" s="82"/>
      <c r="M441" s="82"/>
      <c r="N441" s="82"/>
    </row>
    <row r="442" spans="1:14" outlineLevel="1">
      <c r="A442" s="117"/>
      <c r="C442" s="117"/>
      <c r="D442" s="58" t="s">
        <v>132</v>
      </c>
      <c r="E442" s="58" t="s">
        <v>132</v>
      </c>
      <c r="F442" s="122"/>
      <c r="G442" s="122"/>
      <c r="H442" s="51" t="str">
        <f t="shared" ref="H442:I442" si="257">IF(H440=H441,"Ok","Payments Due does not equal Payments Made")</f>
        <v>Ok</v>
      </c>
      <c r="I442" s="51" t="str">
        <f t="shared" si="257"/>
        <v>Ok</v>
      </c>
      <c r="J442" s="51" t="str">
        <f>IF(J440=J441,"Ok","Payments Due does not equal Payments Made")</f>
        <v>Ok</v>
      </c>
      <c r="K442" s="51" t="str">
        <f t="shared" ref="K442:M442" si="258">IF(K440=K441,"Ok","Payments Due does not equal Payments Made")</f>
        <v>Ok</v>
      </c>
      <c r="L442" s="51" t="str">
        <f t="shared" si="258"/>
        <v>Ok</v>
      </c>
      <c r="M442" s="51" t="str">
        <f t="shared" si="258"/>
        <v>Ok</v>
      </c>
      <c r="N442" s="51" t="str">
        <f t="shared" ref="N442" si="259">IF(N440=N441,"Ok","Payments Due does not equal Payments Made")</f>
        <v>Ok</v>
      </c>
    </row>
    <row r="443" spans="1:14" ht="67.5" outlineLevel="1">
      <c r="A443" s="117"/>
      <c r="C443" s="117"/>
      <c r="D443" s="58" t="s">
        <v>434</v>
      </c>
      <c r="E443" s="58" t="s">
        <v>435</v>
      </c>
      <c r="F443" s="122"/>
      <c r="G443" s="122"/>
      <c r="H443" s="52" t="str">
        <f t="shared" ref="H443:I443" si="260">IF(H437=0,"No voltage complant appointments needed to be kept",1-(H440/(H437+H438)))</f>
        <v>No voltage complant appointments needed to be kept</v>
      </c>
      <c r="I443" s="52" t="str">
        <f t="shared" si="260"/>
        <v>No voltage complant appointments needed to be kept</v>
      </c>
      <c r="J443" s="52" t="str">
        <f>IF(J437=0,"No voltage complant appointments needed to be kept",1-(J440/(J437+J438)))</f>
        <v>No voltage complant appointments needed to be kept</v>
      </c>
      <c r="K443" s="52" t="str">
        <f t="shared" ref="K443:M443" si="261">IF(K437=0,"No voltage complant appointments needed to be kept",1-(K440/(K437+K438)))</f>
        <v>No voltage complant appointments needed to be kept</v>
      </c>
      <c r="L443" s="52" t="str">
        <f t="shared" si="261"/>
        <v>No voltage complant appointments needed to be kept</v>
      </c>
      <c r="M443" s="52" t="str">
        <f t="shared" si="261"/>
        <v>No voltage complant appointments needed to be kept</v>
      </c>
      <c r="N443" s="52" t="str">
        <f t="shared" ref="N443" si="262">IF(N437=0,"No voltage complant appointments needed to be kept",1-(N440/(N437+N438)))</f>
        <v>No voltage complant appointments needed to be kept</v>
      </c>
    </row>
    <row r="444" spans="1:14" outlineLevel="1">
      <c r="A444" s="117"/>
      <c r="C444" s="117"/>
      <c r="F444" s="122"/>
      <c r="G444" s="122"/>
      <c r="H444" s="122"/>
      <c r="I444" s="122"/>
      <c r="J444" s="122"/>
      <c r="K444" s="122"/>
      <c r="L444" s="122"/>
      <c r="M444" s="122"/>
      <c r="N444" s="122"/>
    </row>
    <row r="445" spans="1:14" outlineLevel="1">
      <c r="A445" s="117"/>
      <c r="C445" s="67" t="s">
        <v>436</v>
      </c>
      <c r="D445" s="76"/>
      <c r="F445" s="122"/>
      <c r="G445" s="122"/>
      <c r="H445" s="120"/>
      <c r="I445" s="120"/>
      <c r="J445" s="120"/>
      <c r="K445" s="120"/>
      <c r="L445" s="120"/>
      <c r="M445" s="120"/>
      <c r="N445" s="120"/>
    </row>
    <row r="446" spans="1:14" ht="27" outlineLevel="1">
      <c r="A446" s="117"/>
      <c r="C446" s="117"/>
      <c r="D446" s="58" t="s">
        <v>437</v>
      </c>
      <c r="E446" s="58" t="s">
        <v>437</v>
      </c>
      <c r="F446" s="122"/>
      <c r="G446" s="122"/>
      <c r="H446" s="82"/>
      <c r="I446" s="82"/>
      <c r="J446" s="50">
        <f t="shared" ref="J446:J451" si="263">SUM(H446:I446)</f>
        <v>0</v>
      </c>
      <c r="K446" s="82"/>
      <c r="L446" s="82"/>
      <c r="M446" s="82"/>
      <c r="N446" s="82"/>
    </row>
    <row r="447" spans="1:14" ht="54" outlineLevel="1">
      <c r="A447" s="117"/>
      <c r="C447" s="117"/>
      <c r="D447" s="58" t="s">
        <v>438</v>
      </c>
      <c r="E447" s="58" t="s">
        <v>123</v>
      </c>
      <c r="F447" s="122"/>
      <c r="G447" s="122"/>
      <c r="H447" s="82"/>
      <c r="I447" s="82"/>
      <c r="J447" s="50">
        <f t="shared" si="263"/>
        <v>0</v>
      </c>
      <c r="K447" s="82"/>
      <c r="L447" s="82"/>
      <c r="M447" s="82"/>
      <c r="N447" s="82"/>
    </row>
    <row r="448" spans="1:14" ht="54" outlineLevel="1">
      <c r="A448" s="117"/>
      <c r="C448" s="117"/>
      <c r="D448" s="58" t="s">
        <v>439</v>
      </c>
      <c r="E448" s="58" t="s">
        <v>125</v>
      </c>
      <c r="F448" s="122"/>
      <c r="G448" s="122"/>
      <c r="H448" s="57">
        <f t="shared" ref="H448:I448" si="264">H446-H447</f>
        <v>0</v>
      </c>
      <c r="I448" s="57">
        <f t="shared" si="264"/>
        <v>0</v>
      </c>
      <c r="J448" s="50">
        <f t="shared" si="263"/>
        <v>0</v>
      </c>
      <c r="K448" s="57">
        <f t="shared" ref="K448:M448" si="265">K446-K447</f>
        <v>0</v>
      </c>
      <c r="L448" s="57">
        <f t="shared" si="265"/>
        <v>0</v>
      </c>
      <c r="M448" s="57">
        <f t="shared" si="265"/>
        <v>0</v>
      </c>
      <c r="N448" s="57">
        <f t="shared" ref="N448" si="266">N446-N447</f>
        <v>0</v>
      </c>
    </row>
    <row r="449" spans="1:14" ht="27" outlineLevel="1">
      <c r="A449" s="117"/>
      <c r="C449" s="117"/>
      <c r="D449" s="58" t="s">
        <v>427</v>
      </c>
      <c r="E449" s="58" t="s">
        <v>127</v>
      </c>
      <c r="F449" s="122"/>
      <c r="G449" s="122"/>
      <c r="H449" s="57">
        <f>'EGS5 exemptions'!G54</f>
        <v>0</v>
      </c>
      <c r="I449" s="57">
        <f>'EGS5 exemptions'!H54</f>
        <v>0</v>
      </c>
      <c r="J449" s="50">
        <f t="shared" si="263"/>
        <v>0</v>
      </c>
      <c r="K449" s="57">
        <f>'EGS5 exemptions'!J54</f>
        <v>0</v>
      </c>
      <c r="L449" s="57">
        <f>'EGS5 exemptions'!K54</f>
        <v>0</v>
      </c>
      <c r="M449" s="57">
        <f>'EGS5 exemptions'!L54</f>
        <v>0</v>
      </c>
      <c r="N449" s="57">
        <f>'EGS5 exemptions'!M54</f>
        <v>0</v>
      </c>
    </row>
    <row r="450" spans="1:14" outlineLevel="1">
      <c r="A450" s="117"/>
      <c r="C450" s="117"/>
      <c r="D450" s="58" t="s">
        <v>428</v>
      </c>
      <c r="E450" s="58" t="s">
        <v>129</v>
      </c>
      <c r="F450" s="122"/>
      <c r="G450" s="122"/>
      <c r="H450" s="57">
        <f t="shared" ref="H450:I450" si="267">H448-H449</f>
        <v>0</v>
      </c>
      <c r="I450" s="57">
        <f t="shared" si="267"/>
        <v>0</v>
      </c>
      <c r="J450" s="50">
        <f t="shared" si="263"/>
        <v>0</v>
      </c>
      <c r="K450" s="57">
        <f t="shared" ref="K450:M450" si="268">K448-K449</f>
        <v>0</v>
      </c>
      <c r="L450" s="57">
        <f t="shared" si="268"/>
        <v>0</v>
      </c>
      <c r="M450" s="57">
        <f t="shared" si="268"/>
        <v>0</v>
      </c>
      <c r="N450" s="57">
        <f t="shared" ref="N450" si="269">N448-N449</f>
        <v>0</v>
      </c>
    </row>
    <row r="451" spans="1:14" outlineLevel="1">
      <c r="A451" s="117"/>
      <c r="C451" s="117"/>
      <c r="D451" s="58" t="s">
        <v>388</v>
      </c>
      <c r="E451" s="58" t="s">
        <v>131</v>
      </c>
      <c r="F451" s="122"/>
      <c r="G451" s="122"/>
      <c r="H451" s="82"/>
      <c r="I451" s="82"/>
      <c r="J451" s="50">
        <f t="shared" si="263"/>
        <v>0</v>
      </c>
      <c r="K451" s="82"/>
      <c r="L451" s="82"/>
      <c r="M451" s="82"/>
      <c r="N451" s="82"/>
    </row>
    <row r="452" spans="1:14" outlineLevel="1">
      <c r="A452" s="117"/>
      <c r="C452" s="117"/>
      <c r="D452" s="58" t="s">
        <v>132</v>
      </c>
      <c r="E452" s="58" t="s">
        <v>132</v>
      </c>
      <c r="F452" s="122"/>
      <c r="G452" s="122"/>
      <c r="H452" s="51" t="str">
        <f t="shared" ref="H452:I452" si="270">IF(H450=H451,"Ok","Payments Due does not equal Payments Made")</f>
        <v>Ok</v>
      </c>
      <c r="I452" s="51" t="str">
        <f t="shared" si="270"/>
        <v>Ok</v>
      </c>
      <c r="J452" s="51" t="str">
        <f>IF(J450=J451,"Ok","Payments Due does not equal Payments Made")</f>
        <v>Ok</v>
      </c>
      <c r="K452" s="51" t="str">
        <f t="shared" ref="K452:M452" si="271">IF(K450=K451,"Ok","Payments Due does not equal Payments Made")</f>
        <v>Ok</v>
      </c>
      <c r="L452" s="51" t="str">
        <f t="shared" si="271"/>
        <v>Ok</v>
      </c>
      <c r="M452" s="51" t="str">
        <f t="shared" si="271"/>
        <v>Ok</v>
      </c>
      <c r="N452" s="51" t="str">
        <f t="shared" ref="N452" si="272">IF(N450=N451,"Ok","Payments Due does not equal Payments Made")</f>
        <v>Ok</v>
      </c>
    </row>
    <row r="453" spans="1:14" ht="67.5" outlineLevel="1">
      <c r="A453" s="117"/>
      <c r="C453" s="117"/>
      <c r="D453" s="58" t="s">
        <v>440</v>
      </c>
      <c r="E453" s="58" t="s">
        <v>441</v>
      </c>
      <c r="F453" s="122"/>
      <c r="G453" s="122"/>
      <c r="H453" s="52" t="str">
        <f t="shared" ref="H453:I453" si="273">IF(H446=0,"No occassions where a response had to be dispatched",1-(H450/H446))</f>
        <v>No occassions where a response had to be dispatched</v>
      </c>
      <c r="I453" s="52" t="str">
        <f t="shared" si="273"/>
        <v>No occassions where a response had to be dispatched</v>
      </c>
      <c r="J453" s="52" t="str">
        <f>IF(J446=0,"No occassions where a response had to be dispatched",1-(J450/J446))</f>
        <v>No occassions where a response had to be dispatched</v>
      </c>
      <c r="K453" s="52" t="str">
        <f t="shared" ref="K453:M453" si="274">IF(K446=0,"No occassions where a response had to be dispatched",1-(K450/K446))</f>
        <v>No occassions where a response had to be dispatched</v>
      </c>
      <c r="L453" s="52" t="str">
        <f t="shared" si="274"/>
        <v>No occassions where a response had to be dispatched</v>
      </c>
      <c r="M453" s="52" t="str">
        <f t="shared" si="274"/>
        <v>No occassions where a response had to be dispatched</v>
      </c>
      <c r="N453" s="52" t="str">
        <f t="shared" ref="N453" si="275">IF(N446=0,"No occassions where a response had to be dispatched",1-(N450/N446))</f>
        <v>No occassions where a response had to be dispatched</v>
      </c>
    </row>
    <row r="454" spans="1:14" outlineLevel="1">
      <c r="A454" s="117"/>
      <c r="C454" s="117"/>
      <c r="F454" s="122"/>
      <c r="G454" s="122"/>
      <c r="H454" s="121"/>
      <c r="I454" s="121"/>
      <c r="J454" s="121"/>
      <c r="K454" s="121"/>
      <c r="L454" s="121"/>
      <c r="M454" s="121"/>
      <c r="N454" s="121"/>
    </row>
    <row r="455" spans="1:14" outlineLevel="1">
      <c r="A455" s="117"/>
      <c r="C455" s="117"/>
      <c r="D455" s="58" t="s">
        <v>442</v>
      </c>
      <c r="E455" s="58" t="s">
        <v>443</v>
      </c>
      <c r="F455" s="122"/>
      <c r="G455" s="122"/>
      <c r="H455" s="54">
        <f>'ED2 Prescribed Periods &amp; Sums'!$E$22</f>
        <v>30</v>
      </c>
      <c r="I455" s="54">
        <f>'ED2 Prescribed Periods &amp; Sums'!$G$22</f>
        <v>35</v>
      </c>
      <c r="J455" s="150"/>
      <c r="K455" s="54">
        <f>'ED2 Prescribed Periods &amp; Sums'!$I$22</f>
        <v>35</v>
      </c>
      <c r="L455" s="54">
        <f>'ED2 Prescribed Periods &amp; Sums'!$K$22</f>
        <v>40</v>
      </c>
      <c r="M455" s="54">
        <f>'ED2 Prescribed Periods &amp; Sums'!$M$22</f>
        <v>0</v>
      </c>
      <c r="N455" s="54">
        <f>'ED2 Prescribed Periods &amp; Sums'!$O$22</f>
        <v>0</v>
      </c>
    </row>
    <row r="456" spans="1:14" outlineLevel="1">
      <c r="A456" s="117"/>
      <c r="C456" s="117"/>
      <c r="F456" s="122"/>
      <c r="G456" s="122"/>
      <c r="H456" s="121"/>
      <c r="I456" s="121"/>
      <c r="J456" s="121"/>
      <c r="K456" s="121"/>
      <c r="L456" s="121"/>
      <c r="M456" s="121"/>
      <c r="N456" s="121"/>
    </row>
    <row r="457" spans="1:14" outlineLevel="1">
      <c r="A457" s="117"/>
      <c r="C457" s="117"/>
      <c r="D457" s="58" t="s">
        <v>444</v>
      </c>
      <c r="E457" s="58" t="s">
        <v>445</v>
      </c>
      <c r="F457" s="122"/>
      <c r="G457" s="122"/>
      <c r="H457" s="55">
        <f t="shared" ref="H457:I457" si="276">H455*(H432+H441+H451)</f>
        <v>0</v>
      </c>
      <c r="I457" s="55">
        <f t="shared" si="276"/>
        <v>0</v>
      </c>
      <c r="J457" s="163">
        <f t="shared" ref="J457:J459" si="277">SUM(H457:I457)</f>
        <v>0</v>
      </c>
      <c r="K457" s="55">
        <f t="shared" ref="K457:M457" si="278">K455*(K432+K441+K451)</f>
        <v>0</v>
      </c>
      <c r="L457" s="55">
        <f t="shared" si="278"/>
        <v>0</v>
      </c>
      <c r="M457" s="55">
        <f t="shared" si="278"/>
        <v>0</v>
      </c>
      <c r="N457" s="55">
        <f t="shared" ref="N457" si="279">N455*(N432+N441+N451)</f>
        <v>0</v>
      </c>
    </row>
    <row r="458" spans="1:14" ht="27" outlineLevel="1">
      <c r="A458" s="117"/>
      <c r="C458" s="117"/>
      <c r="D458" s="58" t="s">
        <v>446</v>
      </c>
      <c r="E458" s="58" t="s">
        <v>447</v>
      </c>
      <c r="F458" s="122"/>
      <c r="G458" s="122"/>
      <c r="H458" s="82"/>
      <c r="I458" s="82"/>
      <c r="J458" s="50">
        <f t="shared" si="277"/>
        <v>0</v>
      </c>
      <c r="K458" s="82"/>
      <c r="L458" s="82"/>
      <c r="M458" s="82"/>
      <c r="N458" s="82"/>
    </row>
    <row r="459" spans="1:14" ht="27" outlineLevel="1">
      <c r="A459" s="117"/>
      <c r="C459" s="117"/>
      <c r="D459" s="58" t="s">
        <v>448</v>
      </c>
      <c r="E459" s="58" t="s">
        <v>449</v>
      </c>
      <c r="F459" s="122"/>
      <c r="G459" s="122"/>
      <c r="H459" s="83"/>
      <c r="I459" s="83"/>
      <c r="J459" s="50">
        <f t="shared" si="277"/>
        <v>0</v>
      </c>
      <c r="K459" s="83"/>
      <c r="L459" s="83"/>
      <c r="M459" s="83"/>
      <c r="N459" s="83"/>
    </row>
    <row r="460" spans="1:14">
      <c r="A460" s="117"/>
      <c r="C460" s="117"/>
      <c r="F460" s="122"/>
      <c r="G460" s="122"/>
      <c r="H460" s="120"/>
      <c r="I460" s="120"/>
      <c r="J460" s="120"/>
      <c r="K460" s="120"/>
      <c r="L460" s="120"/>
      <c r="M460" s="120"/>
      <c r="N460" s="120"/>
    </row>
    <row r="461" spans="1:14">
      <c r="A461" s="117"/>
      <c r="C461" s="117"/>
      <c r="F461" s="122"/>
      <c r="G461" s="122"/>
      <c r="H461" s="121"/>
      <c r="I461" s="121"/>
      <c r="J461" s="121"/>
      <c r="K461" s="121"/>
      <c r="L461" s="121"/>
      <c r="M461" s="121"/>
      <c r="N461" s="121"/>
    </row>
    <row r="462" spans="1:14" s="35" customFormat="1">
      <c r="A462" s="117"/>
      <c r="B462" s="61" t="s">
        <v>450</v>
      </c>
      <c r="C462" s="61"/>
      <c r="D462" s="76"/>
      <c r="E462" s="77"/>
      <c r="F462" s="122"/>
      <c r="G462" s="122"/>
      <c r="H462" s="62"/>
      <c r="I462" s="62"/>
      <c r="J462" s="62"/>
      <c r="K462" s="62"/>
      <c r="L462" s="62"/>
      <c r="M462" s="62"/>
      <c r="N462" s="62"/>
    </row>
    <row r="463" spans="1:14" outlineLevel="1">
      <c r="A463" s="117"/>
      <c r="C463" s="67" t="s">
        <v>451</v>
      </c>
      <c r="D463" s="76"/>
      <c r="F463" s="122"/>
      <c r="G463" s="122"/>
      <c r="H463" s="121"/>
      <c r="I463" s="121"/>
      <c r="J463" s="121"/>
      <c r="K463" s="121"/>
      <c r="L463" s="121"/>
      <c r="M463" s="121"/>
      <c r="N463" s="121"/>
    </row>
    <row r="464" spans="1:14" ht="27" outlineLevel="1">
      <c r="A464" s="117"/>
      <c r="C464" s="117"/>
      <c r="D464" s="58" t="s">
        <v>452</v>
      </c>
      <c r="E464" s="58" t="s">
        <v>453</v>
      </c>
      <c r="F464" s="122"/>
      <c r="G464" s="122"/>
      <c r="H464" s="82"/>
      <c r="I464" s="82"/>
      <c r="J464" s="50">
        <f t="shared" ref="J464:J468" si="280">SUM(H464:I464)</f>
        <v>0</v>
      </c>
      <c r="K464" s="82"/>
      <c r="L464" s="82"/>
      <c r="M464" s="82"/>
      <c r="N464" s="82"/>
    </row>
    <row r="465" spans="1:14" ht="27" outlineLevel="1">
      <c r="A465" s="117"/>
      <c r="C465" s="117"/>
      <c r="D465" s="58" t="s">
        <v>454</v>
      </c>
      <c r="E465" s="58" t="s">
        <v>123</v>
      </c>
      <c r="F465" s="122"/>
      <c r="G465" s="122"/>
      <c r="H465" s="82"/>
      <c r="I465" s="82"/>
      <c r="J465" s="50">
        <f t="shared" si="280"/>
        <v>0</v>
      </c>
      <c r="K465" s="82"/>
      <c r="L465" s="82"/>
      <c r="M465" s="82"/>
      <c r="N465" s="82"/>
    </row>
    <row r="466" spans="1:14" ht="27" outlineLevel="1">
      <c r="A466" s="117"/>
      <c r="C466" s="117"/>
      <c r="D466" s="58" t="s">
        <v>427</v>
      </c>
      <c r="E466" s="58" t="s">
        <v>127</v>
      </c>
      <c r="F466" s="122"/>
      <c r="G466" s="122"/>
      <c r="H466" s="56">
        <f>'EGS8 exemptions'!G20</f>
        <v>0</v>
      </c>
      <c r="I466" s="56">
        <f>'EGS8 exemptions'!H20</f>
        <v>0</v>
      </c>
      <c r="J466" s="50">
        <f t="shared" si="280"/>
        <v>0</v>
      </c>
      <c r="K466" s="56">
        <f>'EGS8 exemptions'!J20</f>
        <v>0</v>
      </c>
      <c r="L466" s="56">
        <f>'EGS8 exemptions'!K20</f>
        <v>0</v>
      </c>
      <c r="M466" s="56">
        <f>'EGS8 exemptions'!L20</f>
        <v>0</v>
      </c>
      <c r="N466" s="56">
        <f>'EGS8 exemptions'!M20</f>
        <v>0</v>
      </c>
    </row>
    <row r="467" spans="1:14" outlineLevel="1">
      <c r="A467" s="117"/>
      <c r="C467" s="117"/>
      <c r="D467" s="58" t="s">
        <v>428</v>
      </c>
      <c r="E467" s="58" t="s">
        <v>129</v>
      </c>
      <c r="F467" s="122"/>
      <c r="G467" s="122"/>
      <c r="H467" s="56">
        <f t="shared" ref="H467:I467" si="281">H464-H465-H466</f>
        <v>0</v>
      </c>
      <c r="I467" s="56">
        <f t="shared" si="281"/>
        <v>0</v>
      </c>
      <c r="J467" s="50">
        <f t="shared" si="280"/>
        <v>0</v>
      </c>
      <c r="K467" s="56">
        <f t="shared" ref="K467:M467" si="282">K464-K465-K466</f>
        <v>0</v>
      </c>
      <c r="L467" s="56">
        <f t="shared" si="282"/>
        <v>0</v>
      </c>
      <c r="M467" s="56">
        <f t="shared" si="282"/>
        <v>0</v>
      </c>
      <c r="N467" s="56">
        <f t="shared" ref="N467" si="283">N464-N465-N466</f>
        <v>0</v>
      </c>
    </row>
    <row r="468" spans="1:14" ht="27" outlineLevel="1">
      <c r="A468" s="117"/>
      <c r="C468" s="117"/>
      <c r="D468" s="58" t="s">
        <v>305</v>
      </c>
      <c r="E468" s="58" t="s">
        <v>131</v>
      </c>
      <c r="F468" s="122"/>
      <c r="G468" s="122"/>
      <c r="H468" s="82"/>
      <c r="I468" s="82"/>
      <c r="J468" s="50">
        <f t="shared" si="280"/>
        <v>0</v>
      </c>
      <c r="K468" s="82"/>
      <c r="L468" s="82"/>
      <c r="M468" s="82"/>
      <c r="N468" s="82"/>
    </row>
    <row r="469" spans="1:14" outlineLevel="1">
      <c r="A469" s="117"/>
      <c r="C469" s="117"/>
      <c r="D469" s="58" t="s">
        <v>132</v>
      </c>
      <c r="E469" s="58" t="s">
        <v>132</v>
      </c>
      <c r="F469" s="122"/>
      <c r="G469" s="122"/>
      <c r="H469" s="51" t="str">
        <f t="shared" ref="H469:I469" si="284">IF(H467=H468,"Ok","Payments Due does not equal Payments Made")</f>
        <v>Ok</v>
      </c>
      <c r="I469" s="51" t="str">
        <f t="shared" si="284"/>
        <v>Ok</v>
      </c>
      <c r="J469" s="51" t="str">
        <f>IF(J467=J468,"Ok","Payments Due does not equal Payments Made")</f>
        <v>Ok</v>
      </c>
      <c r="K469" s="51" t="str">
        <f t="shared" ref="K469:M469" si="285">IF(K467=K468,"Ok","Payments Due does not equal Payments Made")</f>
        <v>Ok</v>
      </c>
      <c r="L469" s="51" t="str">
        <f t="shared" si="285"/>
        <v>Ok</v>
      </c>
      <c r="M469" s="51" t="str">
        <f t="shared" si="285"/>
        <v>Ok</v>
      </c>
      <c r="N469" s="51" t="str">
        <f t="shared" ref="N469" si="286">IF(N467=N468,"Ok","Payments Due does not equal Payments Made")</f>
        <v>Ok</v>
      </c>
    </row>
    <row r="470" spans="1:14" outlineLevel="1">
      <c r="A470" s="117"/>
      <c r="C470" s="117"/>
      <c r="F470" s="122"/>
      <c r="G470" s="122"/>
      <c r="H470" s="122"/>
      <c r="I470" s="122"/>
      <c r="J470" s="122"/>
      <c r="K470" s="122"/>
      <c r="L470" s="122"/>
      <c r="M470" s="122"/>
      <c r="N470" s="122"/>
    </row>
    <row r="471" spans="1:14" outlineLevel="1">
      <c r="A471" s="117"/>
      <c r="C471" s="67" t="s">
        <v>455</v>
      </c>
      <c r="D471" s="76"/>
      <c r="F471" s="122"/>
      <c r="G471" s="122"/>
      <c r="H471" s="120"/>
      <c r="I471" s="120"/>
      <c r="J471" s="120"/>
      <c r="K471" s="120"/>
      <c r="L471" s="120"/>
      <c r="M471" s="120"/>
      <c r="N471" s="120"/>
    </row>
    <row r="472" spans="1:14" ht="27" outlineLevel="1">
      <c r="A472" s="117"/>
      <c r="C472" s="117"/>
      <c r="D472" s="58" t="s">
        <v>456</v>
      </c>
      <c r="E472" s="58" t="s">
        <v>457</v>
      </c>
      <c r="F472" s="122"/>
      <c r="G472" s="122"/>
      <c r="H472" s="82"/>
      <c r="I472" s="82"/>
      <c r="J472" s="50">
        <f t="shared" ref="J472:J476" si="287">SUM(H472:I472)</f>
        <v>0</v>
      </c>
      <c r="K472" s="82"/>
      <c r="L472" s="82"/>
      <c r="M472" s="82"/>
      <c r="N472" s="82"/>
    </row>
    <row r="473" spans="1:14" outlineLevel="1">
      <c r="A473" s="117"/>
      <c r="C473" s="117"/>
      <c r="D473" s="58" t="s">
        <v>458</v>
      </c>
      <c r="E473" s="58" t="s">
        <v>123</v>
      </c>
      <c r="F473" s="122"/>
      <c r="G473" s="122"/>
      <c r="H473" s="82"/>
      <c r="I473" s="82"/>
      <c r="J473" s="50">
        <f t="shared" si="287"/>
        <v>0</v>
      </c>
      <c r="K473" s="82"/>
      <c r="L473" s="82"/>
      <c r="M473" s="82"/>
      <c r="N473" s="82"/>
    </row>
    <row r="474" spans="1:14" ht="27" outlineLevel="1">
      <c r="A474" s="117"/>
      <c r="C474" s="117"/>
      <c r="D474" s="58" t="s">
        <v>427</v>
      </c>
      <c r="E474" s="58" t="s">
        <v>127</v>
      </c>
      <c r="F474" s="122"/>
      <c r="G474" s="122"/>
      <c r="H474" s="56">
        <f>'EGS8 exemptions'!G40</f>
        <v>0</v>
      </c>
      <c r="I474" s="56">
        <f>'EGS8 exemptions'!H40</f>
        <v>0</v>
      </c>
      <c r="J474" s="50">
        <f t="shared" si="287"/>
        <v>0</v>
      </c>
      <c r="K474" s="56">
        <f>'EGS8 exemptions'!J40</f>
        <v>0</v>
      </c>
      <c r="L474" s="56">
        <f>'EGS8 exemptions'!K40</f>
        <v>0</v>
      </c>
      <c r="M474" s="56">
        <f>'EGS8 exemptions'!L40</f>
        <v>0</v>
      </c>
      <c r="N474" s="56">
        <f>'EGS8 exemptions'!M40</f>
        <v>0</v>
      </c>
    </row>
    <row r="475" spans="1:14" outlineLevel="1">
      <c r="A475" s="117"/>
      <c r="C475" s="117"/>
      <c r="D475" s="58" t="s">
        <v>428</v>
      </c>
      <c r="E475" s="58" t="s">
        <v>129</v>
      </c>
      <c r="F475" s="122"/>
      <c r="G475" s="122"/>
      <c r="H475" s="56">
        <f t="shared" ref="H475:I475" si="288">H472-H473-H474</f>
        <v>0</v>
      </c>
      <c r="I475" s="56">
        <f t="shared" si="288"/>
        <v>0</v>
      </c>
      <c r="J475" s="50">
        <f t="shared" si="287"/>
        <v>0</v>
      </c>
      <c r="K475" s="56">
        <f t="shared" ref="K475:M475" si="289">K472-K473-K474</f>
        <v>0</v>
      </c>
      <c r="L475" s="56">
        <f t="shared" si="289"/>
        <v>0</v>
      </c>
      <c r="M475" s="56">
        <f t="shared" si="289"/>
        <v>0</v>
      </c>
      <c r="N475" s="56">
        <f t="shared" ref="N475" si="290">N472-N473-N474</f>
        <v>0</v>
      </c>
    </row>
    <row r="476" spans="1:14" ht="27" outlineLevel="1">
      <c r="A476" s="117"/>
      <c r="C476" s="117"/>
      <c r="D476" s="58" t="s">
        <v>305</v>
      </c>
      <c r="E476" s="58" t="s">
        <v>131</v>
      </c>
      <c r="F476" s="122"/>
      <c r="G476" s="122"/>
      <c r="H476" s="82"/>
      <c r="I476" s="82"/>
      <c r="J476" s="50">
        <f t="shared" si="287"/>
        <v>0</v>
      </c>
      <c r="K476" s="82"/>
      <c r="L476" s="82"/>
      <c r="M476" s="82"/>
      <c r="N476" s="82"/>
    </row>
    <row r="477" spans="1:14" outlineLevel="1">
      <c r="A477" s="117"/>
      <c r="C477" s="117"/>
      <c r="D477" s="58" t="s">
        <v>132</v>
      </c>
      <c r="E477" s="58" t="s">
        <v>132</v>
      </c>
      <c r="F477" s="122"/>
      <c r="G477" s="122"/>
      <c r="H477" s="51" t="str">
        <f t="shared" ref="H477:I477" si="291">IF(H475=H476,"Ok","Payments Due does not equal Payments Made")</f>
        <v>Ok</v>
      </c>
      <c r="I477" s="51" t="str">
        <f t="shared" si="291"/>
        <v>Ok</v>
      </c>
      <c r="J477" s="51" t="str">
        <f>IF(J475=J476,"Ok","Payments Due does not equal Payments Made")</f>
        <v>Ok</v>
      </c>
      <c r="K477" s="51" t="str">
        <f t="shared" ref="K477:M477" si="292">IF(K475=K476,"Ok","Payments Due does not equal Payments Made")</f>
        <v>Ok</v>
      </c>
      <c r="L477" s="51" t="str">
        <f t="shared" si="292"/>
        <v>Ok</v>
      </c>
      <c r="M477" s="51" t="str">
        <f t="shared" si="292"/>
        <v>Ok</v>
      </c>
      <c r="N477" s="51" t="str">
        <f t="shared" ref="N477" si="293">IF(N475=N476,"Ok","Payments Due does not equal Payments Made")</f>
        <v>Ok</v>
      </c>
    </row>
    <row r="478" spans="1:14" ht="40.5" outlineLevel="1">
      <c r="A478" s="117"/>
      <c r="C478" s="117"/>
      <c r="D478" s="58" t="s">
        <v>459</v>
      </c>
      <c r="E478" s="58" t="s">
        <v>460</v>
      </c>
      <c r="F478" s="122"/>
      <c r="G478" s="122"/>
      <c r="H478" s="52" t="str">
        <f t="shared" ref="H478:I478" si="294">IF(H464=0,"No EGS8 appointments",1-(H467+H475)/(H464+H472))</f>
        <v>No EGS8 appointments</v>
      </c>
      <c r="I478" s="52" t="str">
        <f t="shared" si="294"/>
        <v>No EGS8 appointments</v>
      </c>
      <c r="J478" s="52" t="str">
        <f>IF(J464=0,"No EGS8 appointments",1-(J467+J475)/(J464+J472))</f>
        <v>No EGS8 appointments</v>
      </c>
      <c r="K478" s="52" t="str">
        <f t="shared" ref="K478:M478" si="295">IF(K464=0,"No EGS8 appointments",1-(K467+K475)/(K464+K472))</f>
        <v>No EGS8 appointments</v>
      </c>
      <c r="L478" s="52" t="str">
        <f t="shared" si="295"/>
        <v>No EGS8 appointments</v>
      </c>
      <c r="M478" s="52" t="str">
        <f t="shared" si="295"/>
        <v>No EGS8 appointments</v>
      </c>
      <c r="N478" s="52" t="str">
        <f t="shared" ref="N478" si="296">IF(N464=0,"No EGS8 appointments",1-(N467+N475)/(N464+N472))</f>
        <v>No EGS8 appointments</v>
      </c>
    </row>
    <row r="479" spans="1:14" outlineLevel="1">
      <c r="A479" s="117"/>
      <c r="C479" s="117"/>
      <c r="F479" s="122"/>
      <c r="G479" s="122"/>
      <c r="H479" s="121"/>
      <c r="I479" s="121"/>
      <c r="J479" s="121"/>
      <c r="K479" s="121"/>
      <c r="L479" s="121"/>
      <c r="M479" s="121"/>
      <c r="N479" s="121"/>
    </row>
    <row r="480" spans="1:14" outlineLevel="1">
      <c r="A480" s="117"/>
      <c r="C480" s="117"/>
      <c r="D480" s="58" t="s">
        <v>461</v>
      </c>
      <c r="E480" s="58" t="s">
        <v>462</v>
      </c>
      <c r="F480" s="122"/>
      <c r="G480" s="122"/>
      <c r="H480" s="54">
        <f>'ED2 Prescribed Periods &amp; Sums'!$E$24</f>
        <v>30</v>
      </c>
      <c r="I480" s="54">
        <f>'ED2 Prescribed Periods &amp; Sums'!$G$24</f>
        <v>35</v>
      </c>
      <c r="J480" s="150"/>
      <c r="K480" s="54">
        <f>'ED2 Prescribed Periods &amp; Sums'!$I$24</f>
        <v>35</v>
      </c>
      <c r="L480" s="54">
        <f>'ED2 Prescribed Periods &amp; Sums'!$K$24</f>
        <v>40</v>
      </c>
      <c r="M480" s="54">
        <f>'ED2 Prescribed Periods &amp; Sums'!$M$24</f>
        <v>0</v>
      </c>
      <c r="N480" s="54">
        <f>'ED2 Prescribed Periods &amp; Sums'!$O$24</f>
        <v>0</v>
      </c>
    </row>
    <row r="481" spans="1:14" outlineLevel="1">
      <c r="A481" s="117"/>
      <c r="C481" s="117"/>
      <c r="F481" s="122"/>
      <c r="G481" s="122"/>
      <c r="H481" s="120"/>
      <c r="I481" s="120"/>
      <c r="J481" s="120"/>
      <c r="K481" s="120"/>
      <c r="L481" s="120"/>
      <c r="M481" s="120"/>
      <c r="N481" s="120"/>
    </row>
    <row r="482" spans="1:14" ht="27" outlineLevel="1">
      <c r="A482" s="117"/>
      <c r="C482" s="117"/>
      <c r="D482" s="58" t="s">
        <v>463</v>
      </c>
      <c r="E482" s="58" t="s">
        <v>138</v>
      </c>
      <c r="F482" s="122"/>
      <c r="G482" s="122"/>
      <c r="H482" s="55">
        <f t="shared" ref="H482:I482" si="297">H480*(H476+H468)</f>
        <v>0</v>
      </c>
      <c r="I482" s="55">
        <f t="shared" si="297"/>
        <v>0</v>
      </c>
      <c r="J482" s="55">
        <f t="shared" ref="J482:J484" si="298">SUM(H482:I482)</f>
        <v>0</v>
      </c>
      <c r="K482" s="55">
        <f t="shared" ref="K482:M482" si="299">K480*(K476+K468)</f>
        <v>0</v>
      </c>
      <c r="L482" s="55">
        <f t="shared" si="299"/>
        <v>0</v>
      </c>
      <c r="M482" s="55">
        <f t="shared" si="299"/>
        <v>0</v>
      </c>
      <c r="N482" s="55">
        <f t="shared" ref="N482" si="300">N480*(N476+N468)</f>
        <v>0</v>
      </c>
    </row>
    <row r="483" spans="1:14" ht="27" outlineLevel="1">
      <c r="A483" s="117"/>
      <c r="C483" s="117"/>
      <c r="D483" s="58" t="s">
        <v>139</v>
      </c>
      <c r="E483" s="58" t="s">
        <v>140</v>
      </c>
      <c r="F483" s="122"/>
      <c r="G483" s="122"/>
      <c r="H483" s="82"/>
      <c r="I483" s="82"/>
      <c r="J483" s="50">
        <f t="shared" si="298"/>
        <v>0</v>
      </c>
      <c r="K483" s="82"/>
      <c r="L483" s="82"/>
      <c r="M483" s="82"/>
      <c r="N483" s="82"/>
    </row>
    <row r="484" spans="1:14" ht="27" outlineLevel="1">
      <c r="A484" s="117"/>
      <c r="C484" s="117"/>
      <c r="D484" s="58" t="s">
        <v>141</v>
      </c>
      <c r="E484" s="58" t="s">
        <v>142</v>
      </c>
      <c r="F484" s="122"/>
      <c r="G484" s="122"/>
      <c r="H484" s="83"/>
      <c r="I484" s="83"/>
      <c r="J484" s="55">
        <f t="shared" si="298"/>
        <v>0</v>
      </c>
      <c r="K484" s="83"/>
      <c r="L484" s="83"/>
      <c r="M484" s="83"/>
      <c r="N484" s="83"/>
    </row>
    <row r="485" spans="1:14">
      <c r="A485" s="117"/>
      <c r="C485" s="117"/>
      <c r="F485" s="122"/>
      <c r="G485" s="122"/>
      <c r="H485" s="121"/>
      <c r="I485" s="121"/>
      <c r="J485" s="121"/>
      <c r="K485" s="121"/>
      <c r="L485" s="121"/>
      <c r="M485" s="121"/>
      <c r="N485" s="121"/>
    </row>
    <row r="486" spans="1:14">
      <c r="A486" s="117"/>
      <c r="C486" s="117"/>
      <c r="F486" s="122"/>
      <c r="G486" s="122"/>
      <c r="H486" s="121"/>
      <c r="I486" s="121"/>
      <c r="J486" s="121"/>
      <c r="K486" s="121"/>
      <c r="L486" s="121"/>
      <c r="M486" s="121"/>
      <c r="N486" s="121"/>
    </row>
    <row r="487" spans="1:14" s="35" customFormat="1">
      <c r="A487" s="117"/>
      <c r="B487" s="61" t="s">
        <v>464</v>
      </c>
      <c r="C487" s="61"/>
      <c r="D487" s="76"/>
      <c r="E487" s="77"/>
      <c r="F487" s="122"/>
      <c r="G487" s="122"/>
      <c r="H487" s="62"/>
      <c r="I487" s="62"/>
      <c r="J487" s="62"/>
      <c r="K487" s="62"/>
      <c r="L487" s="62"/>
      <c r="M487" s="62"/>
      <c r="N487" s="62"/>
    </row>
    <row r="488" spans="1:14" outlineLevel="1">
      <c r="A488" s="117"/>
      <c r="C488" s="117"/>
      <c r="D488" s="58" t="s">
        <v>465</v>
      </c>
      <c r="E488" s="58" t="s">
        <v>129</v>
      </c>
      <c r="F488" s="122"/>
      <c r="G488" s="122"/>
      <c r="H488" s="57">
        <f>SUM(H10,H34,H36,H42,H44,H50,H52,H83,H86,H94,H97,H105,H108,H144,H147,H155,H158,H166,H169,H204,H206,H214,H216,H224,H226,H250,H267,H274,H281,H289,H296,H303,H336,H343,H350,H381,H388,H396,H404,H431,H440,H450,H467,H475)</f>
        <v>0</v>
      </c>
      <c r="I488" s="57">
        <f>SUM(I10,I34,I36,I42,I44,I50,I52,I83,I85,I94,I96,I105,I107,I144,I146,I155,I157,I166,I168,I250,I267,I274,I281,I289,I296,I303,I336,I343,I350,I381,I388,I396,I404,I431,I440,I450,I467,I475)</f>
        <v>0</v>
      </c>
      <c r="J488" s="50">
        <f t="shared" ref="J488:J492" si="301">SUM(H488:I488)</f>
        <v>0</v>
      </c>
      <c r="K488" s="57">
        <f>SUM(K10,K34,K36,K42,K44,K50,K52,K83,K85,K94,K96,K105,K107,K144,K147,K155,K158,K166,K169,,K250,K267,K274,K281,K289,K296,K303,K336,K343,K350,K381,K388,K396,K404,K431,K440,K450,K467,K475)</f>
        <v>0</v>
      </c>
      <c r="L488" s="57">
        <f t="shared" ref="L488:N488" si="302">SUM(L10,L34,L36,L42,L44,L50,L52,L83,L85,L94,L96,L105,L107,L144,L147,L155,L158,L166,L169,,L250,L267,L274,L281,L289,L296,L303,L336,L343,L350,L381,L388,L396,L404,L431,L440,L450,L467,L475)</f>
        <v>0</v>
      </c>
      <c r="M488" s="57">
        <f t="shared" si="302"/>
        <v>0</v>
      </c>
      <c r="N488" s="57">
        <f t="shared" si="302"/>
        <v>0</v>
      </c>
    </row>
    <row r="489" spans="1:14" ht="27" outlineLevel="1">
      <c r="A489" s="117"/>
      <c r="C489" s="117"/>
      <c r="D489" s="58" t="s">
        <v>466</v>
      </c>
      <c r="E489" s="58" t="s">
        <v>467</v>
      </c>
      <c r="F489" s="122"/>
      <c r="G489" s="122"/>
      <c r="H489" s="84"/>
      <c r="I489" s="84"/>
      <c r="J489" s="50">
        <f t="shared" si="301"/>
        <v>0</v>
      </c>
      <c r="K489" s="84"/>
      <c r="L489" s="84"/>
      <c r="M489" s="84"/>
      <c r="N489" s="84"/>
    </row>
    <row r="490" spans="1:14" outlineLevel="1">
      <c r="A490" s="117"/>
      <c r="C490" s="117"/>
      <c r="D490" s="58" t="s">
        <v>468</v>
      </c>
      <c r="E490" s="58" t="s">
        <v>127</v>
      </c>
      <c r="F490" s="122"/>
      <c r="G490" s="122"/>
      <c r="H490" s="57">
        <f>'EGS9 exemptions'!G19</f>
        <v>0</v>
      </c>
      <c r="I490" s="57">
        <f>'EGS9 exemptions'!H19</f>
        <v>0</v>
      </c>
      <c r="J490" s="50">
        <f t="shared" si="301"/>
        <v>0</v>
      </c>
      <c r="K490" s="57">
        <f>'EGS9 exemptions'!J19</f>
        <v>0</v>
      </c>
      <c r="L490" s="57">
        <f>'EGS9 exemptions'!K19</f>
        <v>0</v>
      </c>
      <c r="M490" s="57">
        <f>'EGS9 exemptions'!L19</f>
        <v>0</v>
      </c>
      <c r="N490" s="57">
        <f>'EGS9 exemptions'!M19</f>
        <v>0</v>
      </c>
    </row>
    <row r="491" spans="1:14" outlineLevel="1">
      <c r="A491" s="117"/>
      <c r="C491" s="117"/>
      <c r="D491" s="58" t="s">
        <v>469</v>
      </c>
      <c r="E491" s="58" t="s">
        <v>129</v>
      </c>
      <c r="F491" s="122"/>
      <c r="G491" s="122"/>
      <c r="H491" s="57">
        <f t="shared" ref="H491:I491" si="303">H489-H490</f>
        <v>0</v>
      </c>
      <c r="I491" s="57">
        <f t="shared" si="303"/>
        <v>0</v>
      </c>
      <c r="J491" s="50">
        <f t="shared" si="301"/>
        <v>0</v>
      </c>
      <c r="K491" s="57">
        <f t="shared" ref="K491:M491" si="304">K489-K490</f>
        <v>0</v>
      </c>
      <c r="L491" s="57">
        <f t="shared" si="304"/>
        <v>0</v>
      </c>
      <c r="M491" s="57">
        <f t="shared" si="304"/>
        <v>0</v>
      </c>
      <c r="N491" s="57">
        <f t="shared" ref="N491" si="305">N489-N490</f>
        <v>0</v>
      </c>
    </row>
    <row r="492" spans="1:14" outlineLevel="1">
      <c r="A492" s="117"/>
      <c r="C492" s="117"/>
      <c r="D492" s="58" t="s">
        <v>470</v>
      </c>
      <c r="E492" s="58" t="s">
        <v>131</v>
      </c>
      <c r="F492" s="122"/>
      <c r="G492" s="122"/>
      <c r="H492" s="82"/>
      <c r="I492" s="82"/>
      <c r="J492" s="50">
        <f t="shared" si="301"/>
        <v>0</v>
      </c>
      <c r="K492" s="82"/>
      <c r="L492" s="82"/>
      <c r="M492" s="82"/>
      <c r="N492" s="82"/>
    </row>
    <row r="493" spans="1:14" outlineLevel="1">
      <c r="A493" s="117"/>
      <c r="C493" s="117"/>
      <c r="D493" s="58" t="s">
        <v>132</v>
      </c>
      <c r="E493" s="58" t="s">
        <v>132</v>
      </c>
      <c r="F493" s="122"/>
      <c r="G493" s="122"/>
      <c r="H493" s="51" t="str">
        <f t="shared" ref="H493:I493" si="306">IF(H491=H492,"Ok","Payments Due does not equal Payments Made")</f>
        <v>Ok</v>
      </c>
      <c r="I493" s="51" t="str">
        <f t="shared" si="306"/>
        <v>Ok</v>
      </c>
      <c r="J493" s="51" t="str">
        <f>IF(J491=J492,"Ok","Payments Due does not equal Payments Made")</f>
        <v>Ok</v>
      </c>
      <c r="K493" s="51" t="str">
        <f t="shared" ref="K493:M493" si="307">IF(K491=K492,"Ok","Payments Due does not equal Payments Made")</f>
        <v>Ok</v>
      </c>
      <c r="L493" s="51" t="str">
        <f t="shared" si="307"/>
        <v>Ok</v>
      </c>
      <c r="M493" s="51" t="str">
        <f t="shared" si="307"/>
        <v>Ok</v>
      </c>
      <c r="N493" s="51" t="str">
        <f t="shared" ref="N493" si="308">IF(N491=N492,"Ok","Payments Due does not equal Payments Made")</f>
        <v>Ok</v>
      </c>
    </row>
    <row r="494" spans="1:14" ht="40.5" outlineLevel="1">
      <c r="A494" s="117"/>
      <c r="C494" s="117"/>
      <c r="D494" s="58" t="s">
        <v>471</v>
      </c>
      <c r="E494" s="58" t="s">
        <v>472</v>
      </c>
      <c r="F494" s="122"/>
      <c r="G494" s="122"/>
      <c r="H494" s="52" t="str">
        <f t="shared" ref="H494:I494" si="309">IF(H488=0,"No underlying failures of standards",1-(H491/H488))</f>
        <v>No underlying failures of standards</v>
      </c>
      <c r="I494" s="52" t="str">
        <f t="shared" si="309"/>
        <v>No underlying failures of standards</v>
      </c>
      <c r="J494" s="52" t="str">
        <f>IF(J488=0,"No underlying failures of standards",1-(J491/J488))</f>
        <v>No underlying failures of standards</v>
      </c>
      <c r="K494" s="52" t="str">
        <f t="shared" ref="K494:M494" si="310">IF(K488=0,"No underlying failures of standards",1-(K491/K488))</f>
        <v>No underlying failures of standards</v>
      </c>
      <c r="L494" s="52" t="str">
        <f t="shared" si="310"/>
        <v>No underlying failures of standards</v>
      </c>
      <c r="M494" s="52" t="str">
        <f t="shared" si="310"/>
        <v>No underlying failures of standards</v>
      </c>
      <c r="N494" s="52" t="str">
        <f t="shared" ref="N494" si="311">IF(N488=0,"No underlying failures of standards",1-(N491/N488))</f>
        <v>No underlying failures of standards</v>
      </c>
    </row>
    <row r="495" spans="1:14" outlineLevel="1">
      <c r="A495" s="117"/>
      <c r="C495" s="117"/>
      <c r="F495" s="122"/>
      <c r="G495" s="122"/>
      <c r="H495" s="120"/>
      <c r="I495" s="120"/>
      <c r="J495" s="120"/>
      <c r="K495" s="120"/>
      <c r="L495" s="120"/>
      <c r="M495" s="120"/>
      <c r="N495" s="120"/>
    </row>
    <row r="496" spans="1:14" outlineLevel="1">
      <c r="A496" s="117"/>
      <c r="C496" s="117"/>
      <c r="D496" s="58" t="s">
        <v>473</v>
      </c>
      <c r="E496" s="58" t="s">
        <v>474</v>
      </c>
      <c r="F496" s="122"/>
      <c r="G496" s="122"/>
      <c r="H496" s="54">
        <f>'ED2 Prescribed Periods &amp; Sums'!$E$26</f>
        <v>30</v>
      </c>
      <c r="I496" s="54">
        <f>'ED2 Prescribed Periods &amp; Sums'!$G$26</f>
        <v>35</v>
      </c>
      <c r="J496" s="150"/>
      <c r="K496" s="54">
        <f>'ED2 Prescribed Periods &amp; Sums'!$I$26</f>
        <v>35</v>
      </c>
      <c r="L496" s="54">
        <f>'ED2 Prescribed Periods &amp; Sums'!$K$26</f>
        <v>40</v>
      </c>
      <c r="M496" s="54">
        <f>'ED2 Prescribed Periods &amp; Sums'!$M$26</f>
        <v>0</v>
      </c>
      <c r="N496" s="54">
        <f>'ED2 Prescribed Periods &amp; Sums'!$O$26</f>
        <v>0</v>
      </c>
    </row>
    <row r="497" spans="1:14" outlineLevel="1">
      <c r="A497" s="117"/>
      <c r="C497" s="117"/>
      <c r="F497" s="122"/>
      <c r="G497" s="122"/>
      <c r="H497" s="120"/>
      <c r="I497" s="120"/>
      <c r="J497" s="120"/>
      <c r="K497" s="120"/>
      <c r="L497" s="120"/>
      <c r="M497" s="120"/>
      <c r="N497" s="120"/>
    </row>
    <row r="498" spans="1:14" ht="27" outlineLevel="1">
      <c r="A498" s="117"/>
      <c r="C498" s="117"/>
      <c r="D498" s="58" t="s">
        <v>475</v>
      </c>
      <c r="E498" s="58" t="s">
        <v>138</v>
      </c>
      <c r="F498" s="122"/>
      <c r="G498" s="122"/>
      <c r="H498" s="55">
        <f t="shared" ref="H498:I498" si="312">H496*H492</f>
        <v>0</v>
      </c>
      <c r="I498" s="55">
        <f t="shared" si="312"/>
        <v>0</v>
      </c>
      <c r="J498" s="55">
        <f t="shared" ref="J498:J500" si="313">SUM(H498:I498)</f>
        <v>0</v>
      </c>
      <c r="K498" s="55">
        <f t="shared" ref="K498:M498" si="314">K496*K492</f>
        <v>0</v>
      </c>
      <c r="L498" s="55">
        <f t="shared" si="314"/>
        <v>0</v>
      </c>
      <c r="M498" s="55">
        <f t="shared" si="314"/>
        <v>0</v>
      </c>
      <c r="N498" s="55">
        <f t="shared" ref="N498" si="315">N496*N492</f>
        <v>0</v>
      </c>
    </row>
    <row r="499" spans="1:14" ht="27" outlineLevel="1">
      <c r="A499" s="117"/>
      <c r="C499" s="117"/>
      <c r="D499" s="58" t="s">
        <v>139</v>
      </c>
      <c r="E499" s="58" t="s">
        <v>140</v>
      </c>
      <c r="F499" s="122"/>
      <c r="G499" s="122"/>
      <c r="H499" s="82"/>
      <c r="I499" s="82"/>
      <c r="J499" s="50">
        <f t="shared" si="313"/>
        <v>0</v>
      </c>
      <c r="K499" s="82"/>
      <c r="L499" s="82"/>
      <c r="M499" s="82"/>
      <c r="N499" s="82"/>
    </row>
    <row r="500" spans="1:14" ht="27" outlineLevel="1">
      <c r="A500" s="117"/>
      <c r="C500" s="117"/>
      <c r="D500" s="58" t="s">
        <v>141</v>
      </c>
      <c r="E500" s="58" t="s">
        <v>142</v>
      </c>
      <c r="F500" s="122"/>
      <c r="G500" s="122"/>
      <c r="H500" s="83"/>
      <c r="I500" s="83"/>
      <c r="J500" s="55">
        <f t="shared" si="313"/>
        <v>0</v>
      </c>
      <c r="K500" s="83"/>
      <c r="L500" s="83"/>
      <c r="M500" s="83"/>
      <c r="N500" s="83"/>
    </row>
    <row r="501" spans="1:14">
      <c r="A501" s="117"/>
      <c r="C501" s="117"/>
      <c r="F501" s="122"/>
      <c r="G501" s="122"/>
      <c r="H501" s="121"/>
      <c r="I501" s="121"/>
      <c r="J501" s="121"/>
      <c r="K501" s="121"/>
      <c r="L501" s="121"/>
      <c r="M501" s="121"/>
      <c r="N501" s="121"/>
    </row>
    <row r="502" spans="1:14" s="35" customFormat="1">
      <c r="A502" s="117"/>
      <c r="B502" s="61" t="s">
        <v>476</v>
      </c>
      <c r="C502" s="61"/>
      <c r="D502" s="76"/>
      <c r="E502" s="77"/>
      <c r="F502" s="122"/>
      <c r="G502" s="122"/>
      <c r="H502" s="62"/>
      <c r="I502" s="62"/>
      <c r="J502" s="62"/>
      <c r="K502" s="62"/>
      <c r="L502" s="62"/>
      <c r="M502" s="62"/>
      <c r="N502" s="62"/>
    </row>
    <row r="503" spans="1:14" ht="27">
      <c r="A503" s="117"/>
      <c r="C503" s="117"/>
      <c r="D503" s="58" t="s">
        <v>477</v>
      </c>
      <c r="E503" s="58" t="s">
        <v>478</v>
      </c>
      <c r="F503" s="122"/>
      <c r="G503" s="122"/>
      <c r="H503" s="148"/>
      <c r="I503" s="82"/>
      <c r="J503" s="50">
        <f>SUM(I503)</f>
        <v>0</v>
      </c>
      <c r="K503" s="82"/>
      <c r="L503" s="82"/>
      <c r="M503" s="82"/>
      <c r="N503" s="82"/>
    </row>
    <row r="504" spans="1:14" ht="27">
      <c r="A504" s="117"/>
      <c r="C504" s="117"/>
      <c r="D504" s="58" t="s">
        <v>479</v>
      </c>
      <c r="E504" s="58" t="s">
        <v>480</v>
      </c>
      <c r="F504" s="122"/>
      <c r="G504" s="122"/>
      <c r="H504" s="55">
        <f>H55+H63+H64+H111+H123+H125+H172+H184+H186+H229+H239+H240+H324+H325+H327+H369+H371</f>
        <v>0</v>
      </c>
      <c r="I504" s="55">
        <f>I55+I63+I64+I111+I123+I124+I172+I184+I185+I324+I325+I327+I369+I371</f>
        <v>0</v>
      </c>
      <c r="J504" s="55">
        <f t="shared" ref="J504" si="316">SUM(H504:I504)</f>
        <v>0</v>
      </c>
      <c r="K504" s="55">
        <f>K55+K63+K64+K111+K123+K124+K172+K184+K186+K324+K325+K327+K369+K371</f>
        <v>0</v>
      </c>
      <c r="L504" s="55">
        <f t="shared" ref="L504:N504" si="317">L55+L63+L64+L111+L123+L124+L172+L184+L186+L324+L325+L327+L369+L371</f>
        <v>0</v>
      </c>
      <c r="M504" s="55">
        <f t="shared" si="317"/>
        <v>0</v>
      </c>
      <c r="N504" s="55">
        <f t="shared" si="317"/>
        <v>0</v>
      </c>
    </row>
    <row r="505" spans="1:14">
      <c r="A505" s="117"/>
      <c r="C505" s="117"/>
      <c r="F505" s="122"/>
      <c r="G505" s="122"/>
      <c r="H505" s="121"/>
      <c r="I505" s="121"/>
      <c r="J505" s="121"/>
      <c r="K505" s="121"/>
      <c r="L505" s="121"/>
      <c r="M505" s="121"/>
      <c r="N505" s="121"/>
    </row>
    <row r="506" spans="1:14" s="35" customFormat="1">
      <c r="A506" s="117"/>
      <c r="B506" s="61" t="s">
        <v>481</v>
      </c>
      <c r="C506" s="61"/>
      <c r="D506" s="76"/>
      <c r="E506" s="77"/>
      <c r="F506" s="122"/>
      <c r="G506" s="122"/>
      <c r="H506" s="62"/>
      <c r="I506" s="62"/>
      <c r="J506" s="62"/>
      <c r="K506" s="62"/>
      <c r="L506" s="62"/>
      <c r="M506" s="62"/>
      <c r="N506" s="62"/>
    </row>
    <row r="507" spans="1:14" ht="27">
      <c r="A507" s="117"/>
      <c r="C507" s="117"/>
      <c r="D507" s="58" t="s">
        <v>482</v>
      </c>
      <c r="E507" s="58" t="s">
        <v>483</v>
      </c>
      <c r="F507" s="122"/>
      <c r="G507" s="122"/>
      <c r="H507" s="83"/>
      <c r="I507" s="83"/>
      <c r="J507" s="55">
        <f t="shared" ref="J507" si="318">SUM(H507:I507)</f>
        <v>0</v>
      </c>
      <c r="K507" s="83"/>
      <c r="L507" s="83"/>
      <c r="M507" s="83"/>
      <c r="N507" s="83"/>
    </row>
    <row r="508" spans="1:14">
      <c r="A508" s="117"/>
      <c r="C508" s="117"/>
      <c r="F508" s="122"/>
      <c r="G508" s="122"/>
      <c r="H508" s="121"/>
      <c r="I508" s="121"/>
      <c r="J508" s="121"/>
      <c r="K508" s="121"/>
      <c r="L508" s="121"/>
      <c r="M508" s="121"/>
      <c r="N508" s="121"/>
    </row>
    <row r="509" spans="1:14">
      <c r="A509" s="117"/>
      <c r="C509" s="117"/>
      <c r="F509" s="122"/>
      <c r="G509" s="122"/>
      <c r="H509" s="120"/>
      <c r="I509" s="120"/>
      <c r="J509" s="120"/>
      <c r="K509" s="120"/>
      <c r="L509" s="120"/>
      <c r="M509" s="120"/>
      <c r="N509" s="120"/>
    </row>
    <row r="510" spans="1:14" s="35" customFormat="1">
      <c r="A510" s="117"/>
      <c r="B510" s="61" t="s">
        <v>484</v>
      </c>
      <c r="C510" s="61"/>
      <c r="D510" s="76"/>
      <c r="E510" s="77"/>
      <c r="F510" s="122"/>
      <c r="G510" s="122"/>
      <c r="H510" s="62"/>
      <c r="I510" s="62"/>
      <c r="J510" s="62"/>
      <c r="K510" s="62"/>
      <c r="L510" s="62"/>
      <c r="M510" s="62"/>
      <c r="N510" s="62"/>
    </row>
    <row r="511" spans="1:14" ht="54">
      <c r="A511" s="117"/>
      <c r="C511" s="117"/>
      <c r="D511" s="58" t="s">
        <v>485</v>
      </c>
      <c r="E511" s="58" t="s">
        <v>485</v>
      </c>
      <c r="F511" s="122"/>
      <c r="G511" s="122"/>
      <c r="H511" s="55">
        <f t="shared" ref="H511:I511" si="319">H31+H312+H359</f>
        <v>0</v>
      </c>
      <c r="I511" s="55">
        <f t="shared" si="319"/>
        <v>0</v>
      </c>
      <c r="J511" s="55">
        <f t="shared" ref="J511:J516" si="320">SUM(H511:I511)</f>
        <v>0</v>
      </c>
      <c r="K511" s="55">
        <f t="shared" ref="K511:M511" si="321">K31+K312+K359</f>
        <v>0</v>
      </c>
      <c r="L511" s="55">
        <f t="shared" si="321"/>
        <v>0</v>
      </c>
      <c r="M511" s="55">
        <f t="shared" si="321"/>
        <v>0</v>
      </c>
      <c r="N511" s="55">
        <f t="shared" ref="N511" si="322">N31+N312+N359</f>
        <v>0</v>
      </c>
    </row>
    <row r="512" spans="1:14" ht="67.5">
      <c r="A512" s="117"/>
      <c r="C512" s="117"/>
      <c r="D512" s="58" t="s">
        <v>486</v>
      </c>
      <c r="E512" s="58" t="s">
        <v>486</v>
      </c>
      <c r="F512" s="122"/>
      <c r="G512" s="122"/>
      <c r="H512" s="55">
        <f t="shared" ref="H512:I512" si="323">H59+H60+H61+H62+H63+H64+H314+H315+H319+H320+H324+H325+H361+H365+H369+H39+H47+H55+H317+H322+H327+H363+H367+H371</f>
        <v>0</v>
      </c>
      <c r="I512" s="55">
        <f t="shared" si="323"/>
        <v>0</v>
      </c>
      <c r="J512" s="55">
        <f t="shared" si="320"/>
        <v>0</v>
      </c>
      <c r="K512" s="55">
        <f t="shared" ref="K512:M512" si="324">K59+K60+K61+K62+K63+K64+K314+K315+K319+K320+K324+K325+K361+K365+K369+K39+K47+K55+K317+K322+K327+K363+K367+K371</f>
        <v>0</v>
      </c>
      <c r="L512" s="55">
        <f t="shared" si="324"/>
        <v>0</v>
      </c>
      <c r="M512" s="55">
        <f t="shared" si="324"/>
        <v>0</v>
      </c>
      <c r="N512" s="55">
        <f t="shared" ref="N512" si="325">N59+N60+N61+N62+N63+N64+N314+N315+N319+N320+N324+N325+N361+N365+N369+N39+N47+N55+N317+N322+N327+N363+N367+N371</f>
        <v>0</v>
      </c>
    </row>
    <row r="513" spans="1:14">
      <c r="A513" s="117"/>
      <c r="C513" s="117"/>
      <c r="D513" s="58" t="s">
        <v>487</v>
      </c>
      <c r="E513" s="58" t="s">
        <v>488</v>
      </c>
      <c r="F513" s="122"/>
      <c r="G513" s="122"/>
      <c r="H513" s="55">
        <f t="shared" ref="H513:I513" si="326">IF(H511-H512&lt;0,0,H511-H512)</f>
        <v>0</v>
      </c>
      <c r="I513" s="55">
        <f t="shared" si="326"/>
        <v>0</v>
      </c>
      <c r="J513" s="55">
        <f t="shared" si="320"/>
        <v>0</v>
      </c>
      <c r="K513" s="55">
        <f t="shared" ref="K513:M513" si="327">IF(K511-K512&lt;0,0,K511-K512)</f>
        <v>0</v>
      </c>
      <c r="L513" s="55">
        <f t="shared" si="327"/>
        <v>0</v>
      </c>
      <c r="M513" s="55">
        <f t="shared" si="327"/>
        <v>0</v>
      </c>
      <c r="N513" s="55">
        <f t="shared" ref="N513" si="328">IF(N511-N512&lt;0,0,N511-N512)</f>
        <v>0</v>
      </c>
    </row>
    <row r="514" spans="1:14" ht="9" customHeight="1">
      <c r="A514" s="117"/>
      <c r="C514" s="117"/>
      <c r="F514" s="122"/>
      <c r="G514" s="122"/>
      <c r="H514" s="120"/>
      <c r="I514" s="120"/>
      <c r="J514" s="120"/>
      <c r="K514" s="120"/>
      <c r="L514" s="120"/>
      <c r="M514" s="120"/>
      <c r="N514" s="120"/>
    </row>
    <row r="515" spans="1:14" ht="54">
      <c r="A515" s="117"/>
      <c r="C515" s="117"/>
      <c r="D515" s="58" t="s">
        <v>489</v>
      </c>
      <c r="E515" s="58" t="s">
        <v>489</v>
      </c>
      <c r="F515" s="122"/>
      <c r="G515" s="122"/>
      <c r="H515" s="55">
        <f t="shared" ref="H515" si="329">H80+H141+H201</f>
        <v>0</v>
      </c>
      <c r="I515" s="55">
        <f>I80+I141</f>
        <v>0</v>
      </c>
      <c r="J515" s="55">
        <f t="shared" si="320"/>
        <v>0</v>
      </c>
      <c r="K515" s="55">
        <f>K80+K141</f>
        <v>0</v>
      </c>
      <c r="L515" s="55">
        <f t="shared" ref="L515:N515" si="330">L80+L141</f>
        <v>0</v>
      </c>
      <c r="M515" s="55">
        <f t="shared" si="330"/>
        <v>0</v>
      </c>
      <c r="N515" s="55">
        <f t="shared" si="330"/>
        <v>0</v>
      </c>
    </row>
    <row r="516" spans="1:14" ht="175.5">
      <c r="A516" s="117"/>
      <c r="C516" s="117"/>
      <c r="D516" s="58" t="s">
        <v>490</v>
      </c>
      <c r="E516" s="58" t="s">
        <v>490</v>
      </c>
      <c r="F516" s="122"/>
      <c r="G516" s="122"/>
      <c r="H516" s="55">
        <f>SUM(H117,H119,H120,H122,H123,H125,H89,H91,H100,H102,H111,H113)+SUM(H178,H180,H181,H183,H184,H186,H150,H152,H161,H163,H172,H174)+SUM(H235:H240,H209,H211,H219,H221,H229,H231)</f>
        <v>0</v>
      </c>
      <c r="I516" s="55">
        <f>SUM(I117,I118,I120,I121,I123,I124,I89,I91,I100,I102,I111,I113)+SUM(I178,I179,I181,I182,I184,I185,I150,I152,I161,I163,I172,I174)</f>
        <v>0</v>
      </c>
      <c r="J516" s="55">
        <f t="shared" si="320"/>
        <v>0</v>
      </c>
      <c r="K516" s="55">
        <f>SUM(K117,K118,K120,K121,K123,K124,K89,K91,K100,K102,K111,K113)+SUM(K178,K179,K181,K182,K184,K185,K150,K152,K161,K163,K172,K174)</f>
        <v>0</v>
      </c>
      <c r="L516" s="55">
        <f t="shared" ref="L516:N516" si="331">SUM(L117,L118,L120,L121,L123,L124,L89,L91,L100,L102,L111,L113)+SUM(L178,L179,L181,L182,L184,L185,L150,L152,L161,L163,L172,L174)</f>
        <v>0</v>
      </c>
      <c r="M516" s="55">
        <f t="shared" si="331"/>
        <v>0</v>
      </c>
      <c r="N516" s="55">
        <f t="shared" si="331"/>
        <v>0</v>
      </c>
    </row>
    <row r="517" spans="1:14">
      <c r="A517" s="117"/>
      <c r="C517" s="117"/>
      <c r="D517" s="58" t="s">
        <v>491</v>
      </c>
      <c r="E517" s="58" t="s">
        <v>492</v>
      </c>
      <c r="F517" s="122"/>
      <c r="G517" s="122"/>
      <c r="H517" s="55">
        <f>IF(H515-H516&lt;0,0,H515-H516)</f>
        <v>0</v>
      </c>
      <c r="I517" s="55">
        <f>IF(I515-I516&lt;0,0,I515-I516)</f>
        <v>0</v>
      </c>
      <c r="J517" s="55">
        <f>SUM(H517:I517)</f>
        <v>0</v>
      </c>
      <c r="K517" s="55">
        <f>IF(K515-K516&lt;0,0,K515-K516)</f>
        <v>0</v>
      </c>
      <c r="L517" s="55">
        <f t="shared" ref="L517:N517" si="332">IF(L515-L516&lt;0,0,L515-L516)</f>
        <v>0</v>
      </c>
      <c r="M517" s="55">
        <f t="shared" si="332"/>
        <v>0</v>
      </c>
      <c r="N517" s="55">
        <f t="shared" si="332"/>
        <v>0</v>
      </c>
    </row>
    <row r="518" spans="1:14">
      <c r="A518" s="117"/>
      <c r="C518" s="117"/>
      <c r="F518" s="122"/>
      <c r="G518" s="122"/>
      <c r="H518" s="120"/>
      <c r="I518" s="120"/>
      <c r="J518" s="120"/>
      <c r="K518" s="109"/>
      <c r="L518" s="120"/>
      <c r="M518" s="120"/>
      <c r="N518" s="120"/>
    </row>
    <row r="519" spans="1:14" s="35" customFormat="1">
      <c r="A519" s="117"/>
      <c r="B519" s="61" t="s">
        <v>493</v>
      </c>
      <c r="C519" s="61"/>
      <c r="D519" s="76"/>
      <c r="E519" s="77"/>
      <c r="F519" s="122"/>
      <c r="G519" s="122"/>
      <c r="H519" s="62"/>
      <c r="I519" s="62"/>
      <c r="J519" s="62"/>
      <c r="K519" s="62"/>
      <c r="L519" s="62"/>
      <c r="M519" s="62"/>
      <c r="N519" s="62"/>
    </row>
    <row r="520" spans="1:14" ht="27">
      <c r="A520" s="117"/>
      <c r="C520" s="117"/>
      <c r="D520" s="58" t="s">
        <v>494</v>
      </c>
      <c r="E520" s="58" t="s">
        <v>495</v>
      </c>
      <c r="F520" s="122"/>
      <c r="G520" s="122"/>
      <c r="H520" s="55">
        <f>(H17+H256+H414+H418+H457+H482+H498+H512+H516)-(H39+H47+H55+H317+H322+H327+H363+H367+H371+H89+H91+H100+H102+H111+H113+H150+H152+H161+H163+H172+H174+H209+H211+H219+H221+H229+H231)</f>
        <v>0</v>
      </c>
      <c r="I520" s="55">
        <f>(I17+I256+I414+I418+I457+I482+I498+I512+I516)-(I39+I47+I55+I317+I322+I327+I363+I367+I371+I89+I91+I100+I102+I111+I113+I150+I152+I161+I163+I172+I174)</f>
        <v>0</v>
      </c>
      <c r="J520" s="55">
        <f t="shared" ref="J520:J521" si="333">SUM(H520:I520)</f>
        <v>0</v>
      </c>
      <c r="K520" s="55">
        <f>(K17+K256+K414+K418+K457+K482+K498+K512+K516)-(K39+K47+K55+K317+K322+K327+K363+K367+K371+K89+K91+K100+K102+K111+K113+K150+K152+K161+K163+K172+K174)</f>
        <v>0</v>
      </c>
      <c r="L520" s="55">
        <f>(L17+L256+L414+L418+L457+L482+L498+L512+L516)-(L39+L47+L55+L317+L322+L327+L363+L367+L371+L89+L91+L100+L102+L111+L113+L150+L152+L161+L163+L172+L174)</f>
        <v>0</v>
      </c>
      <c r="M520" s="55">
        <f>(M17+M256+M414+M418+M457+M482+M498+M512+M516)-(M39+M47+M55+M317+M322+M327+M363+M367+M371+M89+M91+M100+M102+M111+M113+M150+M152+M161+M163+M172+M174)</f>
        <v>0</v>
      </c>
      <c r="N520" s="55">
        <f>(N17+N256+N414+N418+N457+N482+N498+N512+N516)-(N39+N47+N55+N317+N322+N327+N363+N367+N371+N89+N91+N100+N102+N111+N113+N150+N152+N161+N163+N172+N174)</f>
        <v>0</v>
      </c>
    </row>
    <row r="521" spans="1:14">
      <c r="A521" s="117"/>
      <c r="C521" s="117"/>
      <c r="D521" s="58" t="s">
        <v>496</v>
      </c>
      <c r="E521" s="58" t="s">
        <v>496</v>
      </c>
      <c r="F521" s="122"/>
      <c r="G521" s="122"/>
      <c r="H521" s="55">
        <f t="shared" ref="H521" si="334">H19+H39+H47+H55+H89+H100+H111+H150+H161+H172+H209+H219+H229+H258+H317+H322+H327+H363+H367+H371+H416+H420+H459+H484+H500</f>
        <v>0</v>
      </c>
      <c r="I521" s="55">
        <f>I19+I39+I47+I55+I89+I100+I111+I150+I161+I172+I258+I317+I322+I327+I363+I367+I371+I416+I420+I459+I484+I500</f>
        <v>0</v>
      </c>
      <c r="J521" s="55">
        <f t="shared" si="333"/>
        <v>0</v>
      </c>
      <c r="K521" s="55">
        <f>K19+K39+K47+K55+K89+K100+K111+K150+K161+K172+K258+K317+K322+K327+K363+K367+K371+K416+K420+K459+K484+K500</f>
        <v>0</v>
      </c>
      <c r="L521" s="55">
        <f t="shared" ref="L521:N521" si="335">L19+L39+L47+L55+L89+L100+L111+L150+L161+L172+L258+L317+L322+L327+L363+L367+L371+L416+L420+L459+L484+L500</f>
        <v>0</v>
      </c>
      <c r="M521" s="55">
        <f t="shared" si="335"/>
        <v>0</v>
      </c>
      <c r="N521" s="55">
        <f t="shared" si="335"/>
        <v>0</v>
      </c>
    </row>
    <row r="525" spans="1:14" ht="14.5">
      <c r="A525" s="117"/>
      <c r="C525" s="117"/>
      <c r="F525" s="122"/>
      <c r="G525" s="122"/>
      <c r="H525" s="122"/>
      <c r="I525" s="122"/>
      <c r="J525"/>
      <c r="K525" s="117"/>
      <c r="L525" s="117"/>
      <c r="M525" s="117"/>
      <c r="N525" s="117"/>
    </row>
  </sheetData>
  <mergeCells count="1">
    <mergeCell ref="J2:M2"/>
  </mergeCells>
  <pageMargins left="0.23622047244094491" right="0.23622047244094491" top="0.55118110236220474" bottom="0.55118110236220474" header="0.31496062992125984" footer="0.31496062992125984"/>
  <pageSetup orientation="portrait" r:id="rId1"/>
  <headerFooter>
    <oddHeader>&amp;C&amp;"Calibri"&amp;10&amp;K000000 OFFICIAL&amp;1#_x000D_</oddHeader>
    <oddFooter>&amp;C_x000D_&amp;1#&amp;"Calibri"&amp;10&amp;K000000 OFFICIAL</oddFooter>
  </headerFooter>
  <ignoredErrors>
    <ignoredError sqref="L9:N9" formula="1"/>
  </ignoredError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9"/>
  <sheetViews>
    <sheetView workbookViewId="0"/>
  </sheetViews>
  <sheetFormatPr defaultColWidth="9" defaultRowHeight="13.5"/>
  <cols>
    <col min="1" max="1" width="9" style="34"/>
    <col min="2" max="2" width="51.54296875" style="34" customWidth="1"/>
    <col min="3" max="3" width="9.453125" style="45" customWidth="1"/>
    <col min="4" max="4" width="12.54296875" style="45" bestFit="1" customWidth="1"/>
    <col min="5" max="6" width="8.54296875" style="45"/>
    <col min="7" max="7" width="9" style="45"/>
    <col min="8" max="8" width="8.54296875" style="45"/>
    <col min="9" max="16384" width="9" style="34"/>
  </cols>
  <sheetData>
    <row r="1" spans="1:8">
      <c r="A1" s="44" t="s">
        <v>497</v>
      </c>
      <c r="B1" s="114"/>
      <c r="C1" s="122"/>
      <c r="D1" s="122"/>
      <c r="E1" s="122"/>
      <c r="F1" s="122"/>
      <c r="G1" s="122"/>
      <c r="H1" s="122"/>
    </row>
    <row r="3" spans="1:8">
      <c r="A3" s="114"/>
      <c r="B3" s="46" t="s">
        <v>498</v>
      </c>
      <c r="C3" s="127"/>
      <c r="D3" s="127"/>
      <c r="E3" s="127"/>
      <c r="F3" s="127"/>
      <c r="G3" s="127"/>
      <c r="H3" s="128"/>
    </row>
    <row r="4" spans="1:8">
      <c r="A4" s="114"/>
      <c r="B4" s="129"/>
      <c r="C4" s="122"/>
      <c r="D4" s="122"/>
      <c r="E4" s="122"/>
      <c r="F4" s="122"/>
      <c r="G4" s="122"/>
      <c r="H4" s="130"/>
    </row>
    <row r="5" spans="1:8">
      <c r="A5" s="114"/>
      <c r="B5" s="47" t="s">
        <v>499</v>
      </c>
      <c r="C5" s="48" t="s">
        <v>500</v>
      </c>
      <c r="D5" s="48">
        <v>2024</v>
      </c>
      <c r="E5" s="48">
        <v>2025</v>
      </c>
      <c r="F5" s="48">
        <v>2026</v>
      </c>
      <c r="G5" s="48">
        <v>2027</v>
      </c>
      <c r="H5" s="49">
        <v>2028</v>
      </c>
    </row>
    <row r="6" spans="1:8">
      <c r="A6" s="114"/>
      <c r="B6" s="129" t="s">
        <v>501</v>
      </c>
      <c r="C6" s="122" t="s">
        <v>502</v>
      </c>
      <c r="D6" s="88">
        <f>Main!J516/1000000</f>
        <v>0</v>
      </c>
      <c r="E6" s="88">
        <f>Main!K516/1000000</f>
        <v>0</v>
      </c>
      <c r="F6" s="88">
        <f>Main!L516/1000000</f>
        <v>0</v>
      </c>
      <c r="G6" s="88">
        <f>Main!M516/1000000</f>
        <v>0</v>
      </c>
      <c r="H6" s="88">
        <f>Main!M516/1000000</f>
        <v>0</v>
      </c>
    </row>
    <row r="7" spans="1:8">
      <c r="A7" s="114"/>
      <c r="B7" s="129" t="s">
        <v>503</v>
      </c>
      <c r="C7" s="122" t="s">
        <v>504</v>
      </c>
      <c r="D7" s="88">
        <f>Main!J515/1000000</f>
        <v>0</v>
      </c>
      <c r="E7" s="88">
        <f>Main!K515/1000000</f>
        <v>0</v>
      </c>
      <c r="F7" s="88">
        <f>Main!L515/1000000</f>
        <v>0</v>
      </c>
      <c r="G7" s="88">
        <f>Main!M515/1000000</f>
        <v>0</v>
      </c>
      <c r="H7" s="88">
        <f>Main!M515/1000000</f>
        <v>0</v>
      </c>
    </row>
    <row r="8" spans="1:8">
      <c r="A8" s="114"/>
      <c r="B8" s="129" t="s">
        <v>505</v>
      </c>
      <c r="C8" s="122" t="s">
        <v>506</v>
      </c>
      <c r="D8" s="88">
        <f>Main!J512/1000000</f>
        <v>0</v>
      </c>
      <c r="E8" s="88">
        <f>Main!K512/1000000</f>
        <v>0</v>
      </c>
      <c r="F8" s="88">
        <f>Main!L512/1000000</f>
        <v>0</v>
      </c>
      <c r="G8" s="88">
        <f>Main!M512/1000000</f>
        <v>0</v>
      </c>
      <c r="H8" s="88">
        <f>Main!M512/1000000</f>
        <v>0</v>
      </c>
    </row>
    <row r="9" spans="1:8">
      <c r="A9" s="114"/>
      <c r="B9" s="131" t="s">
        <v>507</v>
      </c>
      <c r="C9" s="132" t="s">
        <v>508</v>
      </c>
      <c r="D9" s="88">
        <f>Main!J511/1000000</f>
        <v>0</v>
      </c>
      <c r="E9" s="88">
        <f>Main!K511/1000000</f>
        <v>0</v>
      </c>
      <c r="F9" s="88">
        <f>Main!L511/1000000</f>
        <v>0</v>
      </c>
      <c r="G9" s="88">
        <f>Main!M511/1000000</f>
        <v>0</v>
      </c>
      <c r="H9" s="88">
        <f>Main!M511/1000000</f>
        <v>0</v>
      </c>
    </row>
  </sheetData>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0"/>
  <sheetViews>
    <sheetView workbookViewId="0">
      <selection activeCell="G19" sqref="G19"/>
    </sheetView>
  </sheetViews>
  <sheetFormatPr defaultColWidth="9.453125" defaultRowHeight="13.5"/>
  <cols>
    <col min="1" max="2" width="9.453125" style="34"/>
    <col min="3" max="3" width="21.54296875" style="34" customWidth="1"/>
    <col min="4" max="4" width="42" style="34" customWidth="1"/>
    <col min="5" max="6" width="2.453125" style="45" customWidth="1"/>
    <col min="7" max="13" width="13.453125" style="45" customWidth="1"/>
    <col min="14" max="16384" width="9.453125" style="34"/>
  </cols>
  <sheetData>
    <row r="1" spans="1:13">
      <c r="A1" s="63" t="str">
        <f ca="1">MID(CELL("filename",A1),FIND("]",CELL("filename",A1))+1,256)</f>
        <v>EGS1 exemptions</v>
      </c>
      <c r="B1" s="133"/>
      <c r="C1" s="133"/>
      <c r="D1" s="133"/>
      <c r="E1" s="115"/>
      <c r="F1" s="115"/>
      <c r="G1" s="115"/>
      <c r="H1" s="115"/>
      <c r="I1" s="115"/>
      <c r="J1" s="115"/>
      <c r="K1" s="115"/>
      <c r="L1" s="115"/>
      <c r="M1" s="115"/>
    </row>
    <row r="2" spans="1:13">
      <c r="A2" s="65">
        <f>'Cover Sheet'!$D$13</f>
        <v>0</v>
      </c>
      <c r="B2" s="133"/>
      <c r="C2" s="133"/>
      <c r="D2" s="133"/>
      <c r="E2" s="60"/>
      <c r="F2" s="60"/>
      <c r="G2" s="60"/>
      <c r="H2" s="168" t="s">
        <v>509</v>
      </c>
      <c r="I2" s="168"/>
      <c r="J2" s="168"/>
      <c r="K2" s="168"/>
      <c r="L2" s="168"/>
      <c r="M2" s="168"/>
    </row>
    <row r="3" spans="1:13" ht="33.5">
      <c r="A3" s="70">
        <f>'Cover Sheet'!$D$15</f>
        <v>2025</v>
      </c>
      <c r="B3" s="133"/>
      <c r="C3" s="133"/>
      <c r="D3" s="133"/>
      <c r="E3" s="59"/>
      <c r="F3" s="59"/>
      <c r="G3" s="144" t="s">
        <v>116</v>
      </c>
      <c r="H3" s="144" t="s">
        <v>117</v>
      </c>
      <c r="I3" s="147" t="s">
        <v>118</v>
      </c>
      <c r="J3" s="145">
        <v>2025</v>
      </c>
      <c r="K3" s="146">
        <v>2026</v>
      </c>
      <c r="L3" s="146">
        <v>2027</v>
      </c>
      <c r="M3" s="145">
        <v>2028</v>
      </c>
    </row>
    <row r="4" spans="1:13">
      <c r="A4" s="114"/>
      <c r="B4" s="67" t="s">
        <v>510</v>
      </c>
      <c r="C4" s="114"/>
      <c r="D4" s="114"/>
      <c r="E4" s="114"/>
      <c r="F4" s="114"/>
      <c r="G4" s="114"/>
      <c r="H4" s="114"/>
      <c r="I4" s="114"/>
      <c r="J4" s="114"/>
      <c r="K4" s="114"/>
      <c r="L4" s="114"/>
      <c r="M4" s="114"/>
    </row>
    <row r="5" spans="1:13">
      <c r="A5" s="114"/>
      <c r="B5" s="114"/>
      <c r="C5" s="123" t="s">
        <v>511</v>
      </c>
      <c r="D5" s="123" t="s">
        <v>512</v>
      </c>
      <c r="E5" s="118"/>
      <c r="F5" s="118"/>
      <c r="G5" s="134"/>
      <c r="H5" s="134"/>
      <c r="I5" s="69">
        <f>SUM(G5:H5)</f>
        <v>0</v>
      </c>
      <c r="J5" s="134"/>
      <c r="K5" s="134"/>
      <c r="L5" s="134"/>
      <c r="M5" s="134"/>
    </row>
    <row r="6" spans="1:13" ht="40.5">
      <c r="A6" s="114"/>
      <c r="B6" s="114"/>
      <c r="C6" s="123" t="s">
        <v>513</v>
      </c>
      <c r="D6" s="123" t="s">
        <v>514</v>
      </c>
      <c r="E6" s="114"/>
      <c r="F6" s="114"/>
      <c r="G6" s="135"/>
      <c r="H6" s="135"/>
      <c r="I6" s="136"/>
      <c r="J6" s="136"/>
      <c r="K6" s="136"/>
      <c r="L6" s="136"/>
      <c r="M6" s="136"/>
    </row>
    <row r="7" spans="1:13">
      <c r="A7" s="114"/>
      <c r="B7" s="114"/>
      <c r="C7" s="123" t="s">
        <v>515</v>
      </c>
      <c r="D7" s="123" t="s">
        <v>516</v>
      </c>
      <c r="E7" s="118"/>
      <c r="F7" s="118"/>
      <c r="G7" s="134"/>
      <c r="H7" s="134"/>
      <c r="I7" s="69">
        <f>SUM(G7:H7)</f>
        <v>0</v>
      </c>
      <c r="J7" s="134"/>
      <c r="K7" s="134"/>
      <c r="L7" s="134"/>
      <c r="M7" s="134"/>
    </row>
    <row r="8" spans="1:13" ht="27">
      <c r="A8" s="114"/>
      <c r="B8" s="114"/>
      <c r="C8" s="123" t="s">
        <v>517</v>
      </c>
      <c r="D8" s="123" t="s">
        <v>518</v>
      </c>
      <c r="E8" s="118"/>
      <c r="F8" s="118"/>
      <c r="G8" s="134"/>
      <c r="H8" s="134"/>
      <c r="I8" s="69">
        <f t="shared" ref="I8:I19" si="0">SUM(G8:H8)</f>
        <v>0</v>
      </c>
      <c r="J8" s="134"/>
      <c r="K8" s="134"/>
      <c r="L8" s="134"/>
      <c r="M8" s="134"/>
    </row>
    <row r="9" spans="1:13" ht="27">
      <c r="A9" s="114"/>
      <c r="B9" s="114"/>
      <c r="C9" s="123" t="s">
        <v>519</v>
      </c>
      <c r="D9" s="123" t="s">
        <v>520</v>
      </c>
      <c r="E9" s="118"/>
      <c r="F9" s="118"/>
      <c r="G9" s="134"/>
      <c r="H9" s="134"/>
      <c r="I9" s="69">
        <f t="shared" si="0"/>
        <v>0</v>
      </c>
      <c r="J9" s="134"/>
      <c r="K9" s="134"/>
      <c r="L9" s="134"/>
      <c r="M9" s="134"/>
    </row>
    <row r="10" spans="1:13">
      <c r="A10" s="114"/>
      <c r="B10" s="114"/>
      <c r="C10" s="123" t="s">
        <v>521</v>
      </c>
      <c r="D10" s="123" t="s">
        <v>522</v>
      </c>
      <c r="E10" s="118"/>
      <c r="F10" s="118"/>
      <c r="G10" s="134"/>
      <c r="H10" s="134"/>
      <c r="I10" s="69">
        <f t="shared" si="0"/>
        <v>0</v>
      </c>
      <c r="J10" s="134"/>
      <c r="K10" s="134"/>
      <c r="L10" s="134"/>
      <c r="M10" s="134"/>
    </row>
    <row r="11" spans="1:13">
      <c r="A11" s="114"/>
      <c r="B11" s="114"/>
      <c r="C11" s="123" t="s">
        <v>523</v>
      </c>
      <c r="D11" s="123" t="s">
        <v>524</v>
      </c>
      <c r="E11" s="118"/>
      <c r="F11" s="118"/>
      <c r="G11" s="134"/>
      <c r="H11" s="134"/>
      <c r="I11" s="69">
        <f t="shared" si="0"/>
        <v>0</v>
      </c>
      <c r="J11" s="134"/>
      <c r="K11" s="134"/>
      <c r="L11" s="134"/>
      <c r="M11" s="134"/>
    </row>
    <row r="12" spans="1:13">
      <c r="A12" s="114"/>
      <c r="B12" s="114"/>
      <c r="C12" s="123" t="s">
        <v>525</v>
      </c>
      <c r="D12" s="123" t="s">
        <v>526</v>
      </c>
      <c r="E12" s="118"/>
      <c r="F12" s="118"/>
      <c r="G12" s="134"/>
      <c r="H12" s="134"/>
      <c r="I12" s="69">
        <f t="shared" si="0"/>
        <v>0</v>
      </c>
      <c r="J12" s="134"/>
      <c r="K12" s="134"/>
      <c r="L12" s="134"/>
      <c r="M12" s="134"/>
    </row>
    <row r="13" spans="1:13">
      <c r="A13" s="114"/>
      <c r="B13" s="114"/>
      <c r="C13" s="123" t="s">
        <v>527</v>
      </c>
      <c r="D13" s="123" t="s">
        <v>528</v>
      </c>
      <c r="E13" s="118"/>
      <c r="F13" s="118"/>
      <c r="G13" s="134"/>
      <c r="H13" s="134"/>
      <c r="I13" s="69">
        <f t="shared" si="0"/>
        <v>0</v>
      </c>
      <c r="J13" s="134"/>
      <c r="K13" s="134"/>
      <c r="L13" s="134"/>
      <c r="M13" s="134"/>
    </row>
    <row r="14" spans="1:13">
      <c r="A14" s="114"/>
      <c r="B14" s="114"/>
      <c r="C14" s="123" t="s">
        <v>529</v>
      </c>
      <c r="D14" s="123" t="s">
        <v>530</v>
      </c>
      <c r="E14" s="118"/>
      <c r="F14" s="118"/>
      <c r="G14" s="134"/>
      <c r="H14" s="134"/>
      <c r="I14" s="69">
        <f t="shared" si="0"/>
        <v>0</v>
      </c>
      <c r="J14" s="134"/>
      <c r="K14" s="134"/>
      <c r="L14" s="134"/>
      <c r="M14" s="134"/>
    </row>
    <row r="15" spans="1:13" ht="27">
      <c r="A15" s="114"/>
      <c r="B15" s="114"/>
      <c r="C15" s="123" t="s">
        <v>531</v>
      </c>
      <c r="D15" s="123" t="s">
        <v>532</v>
      </c>
      <c r="E15" s="118"/>
      <c r="F15" s="118"/>
      <c r="G15" s="134"/>
      <c r="H15" s="134"/>
      <c r="I15" s="69">
        <f t="shared" si="0"/>
        <v>0</v>
      </c>
      <c r="J15" s="134"/>
      <c r="K15" s="134"/>
      <c r="L15" s="134"/>
      <c r="M15" s="134"/>
    </row>
    <row r="16" spans="1:13" ht="27">
      <c r="A16" s="114"/>
      <c r="B16" s="114"/>
      <c r="C16" s="123" t="s">
        <v>533</v>
      </c>
      <c r="D16" s="123" t="s">
        <v>534</v>
      </c>
      <c r="E16" s="118"/>
      <c r="F16" s="118"/>
      <c r="G16" s="134"/>
      <c r="H16" s="134"/>
      <c r="I16" s="69">
        <f t="shared" si="0"/>
        <v>0</v>
      </c>
      <c r="J16" s="134"/>
      <c r="K16" s="134"/>
      <c r="L16" s="134"/>
      <c r="M16" s="134"/>
    </row>
    <row r="17" spans="3:13" ht="27">
      <c r="C17" s="123" t="s">
        <v>535</v>
      </c>
      <c r="D17" s="123" t="s">
        <v>536</v>
      </c>
      <c r="E17" s="118"/>
      <c r="F17" s="118"/>
      <c r="G17" s="134"/>
      <c r="H17" s="134"/>
      <c r="I17" s="69">
        <f t="shared" si="0"/>
        <v>0</v>
      </c>
      <c r="J17" s="134"/>
      <c r="K17" s="134"/>
      <c r="L17" s="134"/>
      <c r="M17" s="134"/>
    </row>
    <row r="18" spans="3:13" ht="27">
      <c r="C18" s="123" t="s">
        <v>537</v>
      </c>
      <c r="D18" s="123" t="s">
        <v>538</v>
      </c>
      <c r="E18" s="118"/>
      <c r="F18" s="118"/>
      <c r="G18" s="134"/>
      <c r="H18" s="134"/>
      <c r="I18" s="69">
        <f t="shared" si="0"/>
        <v>0</v>
      </c>
      <c r="J18" s="134"/>
      <c r="K18" s="134"/>
      <c r="L18" s="134"/>
      <c r="M18" s="134"/>
    </row>
    <row r="19" spans="3:13" ht="40.5">
      <c r="C19" s="123" t="s">
        <v>539</v>
      </c>
      <c r="D19" s="123" t="s">
        <v>540</v>
      </c>
      <c r="E19" s="118"/>
      <c r="F19" s="118"/>
      <c r="G19" s="134"/>
      <c r="H19" s="134"/>
      <c r="I19" s="69">
        <f t="shared" si="0"/>
        <v>0</v>
      </c>
      <c r="J19" s="134"/>
      <c r="K19" s="134"/>
      <c r="L19" s="134"/>
      <c r="M19" s="134"/>
    </row>
    <row r="20" spans="3:13">
      <c r="C20" s="62" t="s">
        <v>541</v>
      </c>
      <c r="D20" s="123"/>
      <c r="E20" s="74"/>
      <c r="F20" s="74"/>
      <c r="G20" s="69">
        <f t="shared" ref="G20" si="1">SUM(G7:G19)+G5</f>
        <v>0</v>
      </c>
      <c r="H20" s="69">
        <f t="shared" ref="H20:M20" si="2">SUM(H7:H19)+H5</f>
        <v>0</v>
      </c>
      <c r="I20" s="69">
        <f t="shared" si="2"/>
        <v>0</v>
      </c>
      <c r="J20" s="69">
        <f t="shared" si="2"/>
        <v>0</v>
      </c>
      <c r="K20" s="69">
        <f t="shared" si="2"/>
        <v>0</v>
      </c>
      <c r="L20" s="69">
        <f t="shared" si="2"/>
        <v>0</v>
      </c>
      <c r="M20" s="69">
        <f t="shared" si="2"/>
        <v>0</v>
      </c>
    </row>
  </sheetData>
  <mergeCells count="1">
    <mergeCell ref="H2:M2"/>
  </mergeCell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0"/>
  <sheetViews>
    <sheetView workbookViewId="0">
      <selection activeCell="G23" sqref="G23"/>
    </sheetView>
  </sheetViews>
  <sheetFormatPr defaultColWidth="9.453125" defaultRowHeight="13.5"/>
  <cols>
    <col min="1" max="2" width="8.453125" style="34" customWidth="1"/>
    <col min="3" max="3" width="17.54296875" style="34" customWidth="1"/>
    <col min="4" max="4" width="42" style="34" customWidth="1"/>
    <col min="5" max="6" width="2.453125" style="45" customWidth="1"/>
    <col min="7" max="7" width="13.453125" style="45" customWidth="1"/>
    <col min="8" max="13" width="13.453125" style="34" customWidth="1"/>
    <col min="14" max="14" width="16.453125" style="34" customWidth="1"/>
    <col min="15" max="16384" width="9.453125" style="34"/>
  </cols>
  <sheetData>
    <row r="1" spans="1:13">
      <c r="A1" s="63" t="str">
        <f ca="1">MID(CELL("filename",A1),FIND("]",CELL("filename",A1))+1,256)</f>
        <v>EGS2 exemptions</v>
      </c>
      <c r="B1" s="63"/>
      <c r="C1" s="133"/>
      <c r="D1" s="133"/>
      <c r="E1" s="115"/>
      <c r="F1" s="115"/>
      <c r="G1" s="115"/>
      <c r="H1" s="133"/>
      <c r="I1" s="133"/>
      <c r="J1" s="133"/>
      <c r="K1" s="133"/>
      <c r="L1" s="133"/>
      <c r="M1" s="133"/>
    </row>
    <row r="2" spans="1:13">
      <c r="A2" s="65">
        <f>'Cover Sheet'!$D$13</f>
        <v>0</v>
      </c>
      <c r="B2" s="65"/>
      <c r="C2" s="133"/>
      <c r="D2" s="133"/>
      <c r="E2" s="60"/>
      <c r="F2" s="60"/>
      <c r="G2" s="60"/>
      <c r="H2" s="168" t="s">
        <v>542</v>
      </c>
      <c r="I2" s="168"/>
      <c r="J2" s="168"/>
      <c r="K2" s="168"/>
      <c r="L2" s="168"/>
      <c r="M2" s="168"/>
    </row>
    <row r="3" spans="1:13" ht="33.5">
      <c r="A3" s="70">
        <f>'Cover Sheet'!$D$15</f>
        <v>2025</v>
      </c>
      <c r="B3" s="70"/>
      <c r="C3" s="133"/>
      <c r="D3" s="133"/>
      <c r="E3" s="59"/>
      <c r="F3" s="59"/>
      <c r="G3" s="144" t="s">
        <v>116</v>
      </c>
      <c r="H3" s="144" t="s">
        <v>117</v>
      </c>
      <c r="I3" s="147" t="s">
        <v>118</v>
      </c>
      <c r="J3" s="145">
        <v>2025</v>
      </c>
      <c r="K3" s="146">
        <v>2026</v>
      </c>
      <c r="L3" s="146">
        <v>2027</v>
      </c>
      <c r="M3" s="145">
        <v>2028</v>
      </c>
    </row>
    <row r="4" spans="1:13">
      <c r="A4" s="114"/>
      <c r="B4" s="67" t="s">
        <v>510</v>
      </c>
      <c r="C4" s="114"/>
      <c r="D4" s="123"/>
      <c r="E4" s="114"/>
      <c r="F4" s="114"/>
      <c r="G4" s="114"/>
      <c r="H4" s="114"/>
      <c r="I4" s="114"/>
      <c r="J4" s="114"/>
      <c r="K4" s="114"/>
      <c r="L4" s="114"/>
      <c r="M4" s="114"/>
    </row>
    <row r="5" spans="1:13" ht="40.5">
      <c r="A5" s="114"/>
      <c r="B5" s="114"/>
      <c r="C5" s="123" t="s">
        <v>543</v>
      </c>
      <c r="D5" s="123" t="s">
        <v>544</v>
      </c>
      <c r="E5" s="118"/>
      <c r="F5" s="118"/>
      <c r="G5" s="135"/>
      <c r="H5" s="135"/>
      <c r="I5" s="136"/>
      <c r="J5" s="136"/>
      <c r="K5" s="136"/>
      <c r="L5" s="136"/>
      <c r="M5" s="136"/>
    </row>
    <row r="6" spans="1:13" ht="27">
      <c r="A6" s="114"/>
      <c r="B6" s="114"/>
      <c r="C6" s="123" t="s">
        <v>545</v>
      </c>
      <c r="D6" s="123" t="s">
        <v>546</v>
      </c>
      <c r="E6" s="114"/>
      <c r="F6" s="114"/>
      <c r="G6" s="39"/>
      <c r="H6" s="39"/>
      <c r="I6" s="69">
        <f t="shared" ref="I6:I19" si="0">SUM(G6,H6)</f>
        <v>0</v>
      </c>
      <c r="J6" s="38"/>
      <c r="K6" s="38"/>
      <c r="L6" s="38"/>
      <c r="M6" s="38"/>
    </row>
    <row r="7" spans="1:13" ht="54">
      <c r="A7" s="114"/>
      <c r="B7" s="114"/>
      <c r="C7" s="123" t="s">
        <v>547</v>
      </c>
      <c r="D7" s="123" t="s">
        <v>548</v>
      </c>
      <c r="E7" s="118"/>
      <c r="F7" s="118"/>
      <c r="G7" s="39"/>
      <c r="H7" s="39"/>
      <c r="I7" s="69">
        <f t="shared" si="0"/>
        <v>0</v>
      </c>
      <c r="J7" s="39"/>
      <c r="K7" s="39"/>
      <c r="L7" s="39"/>
      <c r="M7" s="39"/>
    </row>
    <row r="8" spans="1:13" ht="40.5">
      <c r="A8" s="114"/>
      <c r="B8" s="114"/>
      <c r="C8" s="123" t="s">
        <v>549</v>
      </c>
      <c r="D8" s="58" t="s">
        <v>550</v>
      </c>
      <c r="E8" s="118"/>
      <c r="F8" s="118"/>
      <c r="G8" s="39"/>
      <c r="H8" s="39"/>
      <c r="I8" s="69">
        <f t="shared" si="0"/>
        <v>0</v>
      </c>
      <c r="J8" s="39"/>
      <c r="K8" s="39"/>
      <c r="L8" s="39"/>
      <c r="M8" s="39"/>
    </row>
    <row r="9" spans="1:13">
      <c r="A9" s="114"/>
      <c r="B9" s="114"/>
      <c r="C9" s="123" t="s">
        <v>551</v>
      </c>
      <c r="D9" s="123" t="s">
        <v>516</v>
      </c>
      <c r="E9" s="118"/>
      <c r="F9" s="118"/>
      <c r="G9" s="39"/>
      <c r="H9" s="39"/>
      <c r="I9" s="69">
        <f t="shared" ref="I9" si="1">SUM(G9,H9)</f>
        <v>0</v>
      </c>
      <c r="J9" s="39"/>
      <c r="K9" s="39"/>
      <c r="L9" s="39"/>
      <c r="M9" s="39"/>
    </row>
    <row r="10" spans="1:13" ht="27">
      <c r="A10" s="114"/>
      <c r="B10" s="114"/>
      <c r="C10" s="123" t="s">
        <v>552</v>
      </c>
      <c r="D10" s="123" t="s">
        <v>553</v>
      </c>
      <c r="E10" s="118"/>
      <c r="F10" s="118"/>
      <c r="G10" s="39"/>
      <c r="H10" s="39"/>
      <c r="I10" s="69">
        <f t="shared" si="0"/>
        <v>0</v>
      </c>
      <c r="J10" s="39"/>
      <c r="K10" s="39"/>
      <c r="L10" s="39"/>
      <c r="M10" s="39"/>
    </row>
    <row r="11" spans="1:13" ht="27">
      <c r="A11" s="114"/>
      <c r="B11" s="114"/>
      <c r="C11" s="123" t="s">
        <v>554</v>
      </c>
      <c r="D11" s="123" t="s">
        <v>555</v>
      </c>
      <c r="E11" s="118"/>
      <c r="F11" s="118"/>
      <c r="G11" s="39"/>
      <c r="H11" s="39"/>
      <c r="I11" s="69">
        <f t="shared" si="0"/>
        <v>0</v>
      </c>
      <c r="J11" s="39"/>
      <c r="K11" s="39"/>
      <c r="L11" s="39"/>
      <c r="M11" s="39"/>
    </row>
    <row r="12" spans="1:13">
      <c r="A12" s="114"/>
      <c r="B12" s="114"/>
      <c r="C12" s="123" t="s">
        <v>556</v>
      </c>
      <c r="D12" s="123" t="s">
        <v>524</v>
      </c>
      <c r="E12" s="118"/>
      <c r="F12" s="118"/>
      <c r="G12" s="39"/>
      <c r="H12" s="39"/>
      <c r="I12" s="69">
        <f t="shared" si="0"/>
        <v>0</v>
      </c>
      <c r="J12" s="39"/>
      <c r="K12" s="39"/>
      <c r="L12" s="39"/>
      <c r="M12" s="39"/>
    </row>
    <row r="13" spans="1:13">
      <c r="A13" s="114"/>
      <c r="B13" s="114"/>
      <c r="C13" s="123" t="s">
        <v>557</v>
      </c>
      <c r="D13" s="123" t="s">
        <v>526</v>
      </c>
      <c r="E13" s="118"/>
      <c r="F13" s="118"/>
      <c r="G13" s="39"/>
      <c r="H13" s="39"/>
      <c r="I13" s="69">
        <f t="shared" si="0"/>
        <v>0</v>
      </c>
      <c r="J13" s="39"/>
      <c r="K13" s="39"/>
      <c r="L13" s="39"/>
      <c r="M13" s="39"/>
    </row>
    <row r="14" spans="1:13">
      <c r="A14" s="114"/>
      <c r="B14" s="114"/>
      <c r="C14" s="123" t="s">
        <v>558</v>
      </c>
      <c r="D14" s="123" t="s">
        <v>528</v>
      </c>
      <c r="E14" s="118"/>
      <c r="F14" s="118"/>
      <c r="G14" s="39"/>
      <c r="H14" s="39"/>
      <c r="I14" s="69">
        <f t="shared" si="0"/>
        <v>0</v>
      </c>
      <c r="J14" s="39"/>
      <c r="K14" s="39"/>
      <c r="L14" s="39"/>
      <c r="M14" s="39"/>
    </row>
    <row r="15" spans="1:13">
      <c r="A15" s="114"/>
      <c r="B15" s="114"/>
      <c r="C15" s="123" t="s">
        <v>559</v>
      </c>
      <c r="D15" s="123" t="s">
        <v>530</v>
      </c>
      <c r="E15" s="118"/>
      <c r="F15" s="118"/>
      <c r="G15" s="39"/>
      <c r="H15" s="39"/>
      <c r="I15" s="69">
        <f t="shared" si="0"/>
        <v>0</v>
      </c>
      <c r="J15" s="39"/>
      <c r="K15" s="39"/>
      <c r="L15" s="39"/>
      <c r="M15" s="39"/>
    </row>
    <row r="16" spans="1:13" ht="27">
      <c r="A16" s="114"/>
      <c r="B16" s="114"/>
      <c r="C16" s="123" t="s">
        <v>560</v>
      </c>
      <c r="D16" s="123" t="s">
        <v>561</v>
      </c>
      <c r="E16" s="118"/>
      <c r="F16" s="118"/>
      <c r="G16" s="39"/>
      <c r="H16" s="39"/>
      <c r="I16" s="69">
        <f t="shared" si="0"/>
        <v>0</v>
      </c>
      <c r="J16" s="39"/>
      <c r="K16" s="39"/>
      <c r="L16" s="39"/>
      <c r="M16" s="39"/>
    </row>
    <row r="17" spans="1:13">
      <c r="A17" s="114"/>
      <c r="B17" s="114"/>
      <c r="C17" s="123" t="s">
        <v>562</v>
      </c>
      <c r="D17" s="123" t="s">
        <v>563</v>
      </c>
      <c r="E17" s="118"/>
      <c r="F17" s="118"/>
      <c r="G17" s="39"/>
      <c r="H17" s="39"/>
      <c r="I17" s="69">
        <f t="shared" si="0"/>
        <v>0</v>
      </c>
      <c r="J17" s="39"/>
      <c r="K17" s="39"/>
      <c r="L17" s="39"/>
      <c r="M17" s="39"/>
    </row>
    <row r="18" spans="1:13" ht="27">
      <c r="A18" s="114"/>
      <c r="B18" s="114"/>
      <c r="C18" s="123" t="s">
        <v>564</v>
      </c>
      <c r="D18" s="123" t="s">
        <v>536</v>
      </c>
      <c r="E18" s="118"/>
      <c r="F18" s="118"/>
      <c r="G18" s="39"/>
      <c r="H18" s="39"/>
      <c r="I18" s="69">
        <f t="shared" si="0"/>
        <v>0</v>
      </c>
      <c r="J18" s="39"/>
      <c r="K18" s="39"/>
      <c r="L18" s="39"/>
      <c r="M18" s="39"/>
    </row>
    <row r="19" spans="1:13" ht="27">
      <c r="A19" s="114"/>
      <c r="B19" s="114"/>
      <c r="C19" s="123" t="s">
        <v>565</v>
      </c>
      <c r="D19" s="123" t="s">
        <v>538</v>
      </c>
      <c r="E19" s="118"/>
      <c r="F19" s="118"/>
      <c r="G19" s="39"/>
      <c r="H19" s="39"/>
      <c r="I19" s="69">
        <f t="shared" si="0"/>
        <v>0</v>
      </c>
      <c r="J19" s="39"/>
      <c r="K19" s="39"/>
      <c r="L19" s="39"/>
      <c r="M19" s="39"/>
    </row>
    <row r="20" spans="1:13">
      <c r="A20" s="114"/>
      <c r="B20" s="114"/>
      <c r="C20" s="62" t="s">
        <v>541</v>
      </c>
      <c r="D20" s="123"/>
      <c r="E20" s="74"/>
      <c r="F20" s="74"/>
      <c r="G20" s="69">
        <f t="shared" ref="G20" si="2">SUM(G6:G19)</f>
        <v>0</v>
      </c>
      <c r="H20" s="69">
        <f t="shared" ref="H20:L20" si="3">SUM(H6:H19)</f>
        <v>0</v>
      </c>
      <c r="I20" s="69">
        <f t="shared" si="3"/>
        <v>0</v>
      </c>
      <c r="J20" s="69">
        <f t="shared" si="3"/>
        <v>0</v>
      </c>
      <c r="K20" s="69">
        <f t="shared" si="3"/>
        <v>0</v>
      </c>
      <c r="L20" s="69">
        <f t="shared" si="3"/>
        <v>0</v>
      </c>
      <c r="M20" s="69">
        <f>SUM(M6:M19)</f>
        <v>0</v>
      </c>
    </row>
    <row r="22" spans="1:13" ht="15" customHeight="1">
      <c r="A22" s="114"/>
      <c r="B22" s="114"/>
      <c r="C22" s="114"/>
      <c r="D22" s="114"/>
      <c r="E22" s="122"/>
      <c r="F22" s="122"/>
      <c r="G22" s="168" t="s">
        <v>566</v>
      </c>
      <c r="H22" s="168"/>
      <c r="I22" s="168"/>
      <c r="J22" s="168"/>
      <c r="K22" s="168"/>
      <c r="L22" s="168"/>
      <c r="M22" s="168"/>
    </row>
    <row r="23" spans="1:13" ht="33.5">
      <c r="A23" s="114"/>
      <c r="B23" s="114"/>
      <c r="C23" s="114"/>
      <c r="D23" s="114"/>
      <c r="E23" s="122"/>
      <c r="F23" s="122"/>
      <c r="G23" s="144" t="s">
        <v>116</v>
      </c>
      <c r="H23" s="144" t="s">
        <v>117</v>
      </c>
      <c r="I23" s="147" t="s">
        <v>118</v>
      </c>
      <c r="J23" s="145">
        <v>2025</v>
      </c>
      <c r="K23" s="146">
        <v>2026</v>
      </c>
      <c r="L23" s="146">
        <v>2027</v>
      </c>
      <c r="M23" s="145">
        <v>2028</v>
      </c>
    </row>
    <row r="24" spans="1:13">
      <c r="A24" s="114"/>
      <c r="B24" s="67" t="s">
        <v>510</v>
      </c>
      <c r="C24" s="114"/>
      <c r="D24" s="123"/>
      <c r="E24" s="122"/>
      <c r="F24" s="122"/>
      <c r="G24" s="122"/>
      <c r="H24" s="114"/>
      <c r="I24" s="114"/>
      <c r="J24" s="114"/>
      <c r="K24" s="114"/>
      <c r="L24" s="114"/>
      <c r="M24" s="114"/>
    </row>
    <row r="25" spans="1:13" ht="40.5">
      <c r="A25" s="114"/>
      <c r="B25" s="114"/>
      <c r="C25" s="123" t="s">
        <v>543</v>
      </c>
      <c r="D25" s="123" t="s">
        <v>544</v>
      </c>
      <c r="E25" s="122"/>
      <c r="F25" s="122"/>
      <c r="G25" s="135"/>
      <c r="H25" s="135"/>
      <c r="I25" s="136"/>
      <c r="J25" s="136"/>
      <c r="K25" s="136"/>
      <c r="L25" s="136"/>
      <c r="M25" s="136"/>
    </row>
    <row r="26" spans="1:13" ht="27">
      <c r="A26" s="114"/>
      <c r="B26" s="114"/>
      <c r="C26" s="123" t="s">
        <v>545</v>
      </c>
      <c r="D26" s="123" t="s">
        <v>546</v>
      </c>
      <c r="E26" s="122"/>
      <c r="F26" s="122"/>
      <c r="G26" s="39"/>
      <c r="H26" s="39"/>
      <c r="I26" s="69">
        <f t="shared" ref="I26:I39" si="4">SUM(G26,H26)</f>
        <v>0</v>
      </c>
      <c r="J26" s="38"/>
      <c r="K26" s="38"/>
      <c r="L26" s="38"/>
      <c r="M26" s="38"/>
    </row>
    <row r="27" spans="1:13" ht="54">
      <c r="A27" s="114"/>
      <c r="B27" s="114"/>
      <c r="C27" s="123" t="s">
        <v>547</v>
      </c>
      <c r="D27" s="123" t="s">
        <v>548</v>
      </c>
      <c r="E27" s="122"/>
      <c r="F27" s="122"/>
      <c r="G27" s="39"/>
      <c r="H27" s="39"/>
      <c r="I27" s="69">
        <f t="shared" si="4"/>
        <v>0</v>
      </c>
      <c r="J27" s="39"/>
      <c r="K27" s="39"/>
      <c r="L27" s="39"/>
      <c r="M27" s="39"/>
    </row>
    <row r="28" spans="1:13" ht="40.5">
      <c r="A28" s="114"/>
      <c r="B28" s="114"/>
      <c r="C28" s="123" t="s">
        <v>549</v>
      </c>
      <c r="D28" s="58" t="s">
        <v>550</v>
      </c>
      <c r="E28" s="122"/>
      <c r="F28" s="122"/>
      <c r="G28" s="39"/>
      <c r="H28" s="39"/>
      <c r="I28" s="69">
        <f t="shared" si="4"/>
        <v>0</v>
      </c>
      <c r="J28" s="39"/>
      <c r="K28" s="39"/>
      <c r="L28" s="39"/>
      <c r="M28" s="39"/>
    </row>
    <row r="29" spans="1:13">
      <c r="A29" s="114"/>
      <c r="B29" s="114"/>
      <c r="C29" s="123" t="s">
        <v>551</v>
      </c>
      <c r="D29" s="123" t="s">
        <v>516</v>
      </c>
      <c r="E29" s="122"/>
      <c r="F29" s="122"/>
      <c r="G29" s="39"/>
      <c r="H29" s="39"/>
      <c r="I29" s="69">
        <f t="shared" si="4"/>
        <v>0</v>
      </c>
      <c r="J29" s="39"/>
      <c r="K29" s="39"/>
      <c r="L29" s="39"/>
      <c r="M29" s="39"/>
    </row>
    <row r="30" spans="1:13" ht="27">
      <c r="A30" s="114"/>
      <c r="B30" s="114"/>
      <c r="C30" s="123" t="s">
        <v>552</v>
      </c>
      <c r="D30" s="123" t="s">
        <v>553</v>
      </c>
      <c r="E30" s="122"/>
      <c r="F30" s="122"/>
      <c r="G30" s="39"/>
      <c r="H30" s="39"/>
      <c r="I30" s="69">
        <f t="shared" si="4"/>
        <v>0</v>
      </c>
      <c r="J30" s="39"/>
      <c r="K30" s="39"/>
      <c r="L30" s="39"/>
      <c r="M30" s="39"/>
    </row>
    <row r="31" spans="1:13" ht="27">
      <c r="A31" s="114"/>
      <c r="B31" s="114"/>
      <c r="C31" s="123" t="s">
        <v>554</v>
      </c>
      <c r="D31" s="123" t="s">
        <v>555</v>
      </c>
      <c r="E31" s="122"/>
      <c r="F31" s="122"/>
      <c r="G31" s="39"/>
      <c r="H31" s="39"/>
      <c r="I31" s="69">
        <f t="shared" si="4"/>
        <v>0</v>
      </c>
      <c r="J31" s="39"/>
      <c r="K31" s="39"/>
      <c r="L31" s="39"/>
      <c r="M31" s="39"/>
    </row>
    <row r="32" spans="1:13">
      <c r="A32" s="114"/>
      <c r="B32" s="114"/>
      <c r="C32" s="123" t="s">
        <v>556</v>
      </c>
      <c r="D32" s="123" t="s">
        <v>524</v>
      </c>
      <c r="E32" s="122"/>
      <c r="F32" s="122"/>
      <c r="G32" s="39"/>
      <c r="H32" s="39"/>
      <c r="I32" s="69">
        <f t="shared" si="4"/>
        <v>0</v>
      </c>
      <c r="J32" s="39"/>
      <c r="K32" s="39"/>
      <c r="L32" s="39"/>
      <c r="M32" s="39"/>
    </row>
    <row r="33" spans="3:13">
      <c r="C33" s="123" t="s">
        <v>557</v>
      </c>
      <c r="D33" s="123" t="s">
        <v>526</v>
      </c>
      <c r="E33" s="122"/>
      <c r="F33" s="122"/>
      <c r="G33" s="39"/>
      <c r="H33" s="39"/>
      <c r="I33" s="69">
        <f t="shared" si="4"/>
        <v>0</v>
      </c>
      <c r="J33" s="39"/>
      <c r="K33" s="39"/>
      <c r="L33" s="39"/>
      <c r="M33" s="39"/>
    </row>
    <row r="34" spans="3:13">
      <c r="C34" s="123" t="s">
        <v>558</v>
      </c>
      <c r="D34" s="123" t="s">
        <v>528</v>
      </c>
      <c r="E34" s="122"/>
      <c r="F34" s="122"/>
      <c r="G34" s="39"/>
      <c r="H34" s="39"/>
      <c r="I34" s="69">
        <f t="shared" si="4"/>
        <v>0</v>
      </c>
      <c r="J34" s="39"/>
      <c r="K34" s="39"/>
      <c r="L34" s="39"/>
      <c r="M34" s="39"/>
    </row>
    <row r="35" spans="3:13">
      <c r="C35" s="123" t="s">
        <v>559</v>
      </c>
      <c r="D35" s="123" t="s">
        <v>530</v>
      </c>
      <c r="E35" s="122"/>
      <c r="F35" s="122"/>
      <c r="G35" s="39"/>
      <c r="H35" s="39"/>
      <c r="I35" s="69">
        <f t="shared" si="4"/>
        <v>0</v>
      </c>
      <c r="J35" s="39"/>
      <c r="K35" s="39"/>
      <c r="L35" s="39"/>
      <c r="M35" s="39"/>
    </row>
    <row r="36" spans="3:13" ht="27">
      <c r="C36" s="123" t="s">
        <v>560</v>
      </c>
      <c r="D36" s="123" t="s">
        <v>561</v>
      </c>
      <c r="E36" s="122"/>
      <c r="F36" s="122"/>
      <c r="G36" s="39"/>
      <c r="H36" s="39"/>
      <c r="I36" s="69">
        <f t="shared" si="4"/>
        <v>0</v>
      </c>
      <c r="J36" s="39"/>
      <c r="K36" s="39"/>
      <c r="L36" s="39"/>
      <c r="M36" s="39"/>
    </row>
    <row r="37" spans="3:13">
      <c r="C37" s="123" t="s">
        <v>562</v>
      </c>
      <c r="D37" s="123" t="s">
        <v>563</v>
      </c>
      <c r="E37" s="122"/>
      <c r="F37" s="122"/>
      <c r="G37" s="39"/>
      <c r="H37" s="39"/>
      <c r="I37" s="69">
        <f t="shared" si="4"/>
        <v>0</v>
      </c>
      <c r="J37" s="39"/>
      <c r="K37" s="39"/>
      <c r="L37" s="39"/>
      <c r="M37" s="39"/>
    </row>
    <row r="38" spans="3:13" ht="27">
      <c r="C38" s="123" t="s">
        <v>564</v>
      </c>
      <c r="D38" s="123" t="s">
        <v>536</v>
      </c>
      <c r="E38" s="122"/>
      <c r="F38" s="122"/>
      <c r="G38" s="39"/>
      <c r="H38" s="39"/>
      <c r="I38" s="69">
        <f t="shared" si="4"/>
        <v>0</v>
      </c>
      <c r="J38" s="39"/>
      <c r="K38" s="39"/>
      <c r="L38" s="39"/>
      <c r="M38" s="39"/>
    </row>
    <row r="39" spans="3:13" ht="27">
      <c r="C39" s="123" t="s">
        <v>565</v>
      </c>
      <c r="D39" s="123" t="s">
        <v>538</v>
      </c>
      <c r="E39" s="122"/>
      <c r="F39" s="122"/>
      <c r="G39" s="39"/>
      <c r="H39" s="39"/>
      <c r="I39" s="69">
        <f t="shared" si="4"/>
        <v>0</v>
      </c>
      <c r="J39" s="39"/>
      <c r="K39" s="39"/>
      <c r="L39" s="39"/>
      <c r="M39" s="39"/>
    </row>
    <row r="40" spans="3:13">
      <c r="C40" s="62" t="s">
        <v>541</v>
      </c>
      <c r="D40" s="123"/>
      <c r="E40" s="122"/>
      <c r="F40" s="122"/>
      <c r="G40" s="69">
        <f t="shared" ref="G40" si="5">SUM(G26:G39)</f>
        <v>0</v>
      </c>
      <c r="H40" s="69">
        <f t="shared" ref="H40:L40" si="6">SUM(H26:H39)</f>
        <v>0</v>
      </c>
      <c r="I40" s="69">
        <f t="shared" si="6"/>
        <v>0</v>
      </c>
      <c r="J40" s="69">
        <f t="shared" si="6"/>
        <v>0</v>
      </c>
      <c r="K40" s="69">
        <f t="shared" si="6"/>
        <v>0</v>
      </c>
      <c r="L40" s="69">
        <f t="shared" si="6"/>
        <v>0</v>
      </c>
      <c r="M40" s="69">
        <f>SUM(M26:M39)</f>
        <v>0</v>
      </c>
    </row>
  </sheetData>
  <mergeCells count="2">
    <mergeCell ref="H2:M2"/>
    <mergeCell ref="G22:M22"/>
  </mergeCells>
  <dataValidations count="1">
    <dataValidation showInputMessage="1" showErrorMessage="1" sqref="I5:M19 C5:H7 G8:H19 C25:H27 G28:H39 I25:M39" xr:uid="{00000000-0002-0000-07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O57"/>
  <sheetViews>
    <sheetView workbookViewId="0">
      <selection activeCell="G41" sqref="G41"/>
    </sheetView>
  </sheetViews>
  <sheetFormatPr defaultColWidth="9.453125" defaultRowHeight="13.5"/>
  <cols>
    <col min="1" max="2" width="9.453125" style="34"/>
    <col min="3" max="3" width="17.54296875" style="34" customWidth="1"/>
    <col min="4" max="4" width="42" style="34" customWidth="1"/>
    <col min="5" max="6" width="2.453125" style="45" customWidth="1"/>
    <col min="7" max="7" width="13.453125" style="45" customWidth="1"/>
    <col min="8" max="13" width="13.453125" style="34" customWidth="1"/>
    <col min="14" max="16384" width="9.453125" style="34"/>
  </cols>
  <sheetData>
    <row r="1" spans="1:13">
      <c r="A1" s="63" t="str">
        <f ca="1">MID(CELL("filename",A1),FIND("]",CELL("filename",A1))+1,256)</f>
        <v>EGS11A exemptions</v>
      </c>
      <c r="B1" s="63"/>
      <c r="C1" s="133"/>
      <c r="D1" s="133"/>
      <c r="E1" s="115"/>
      <c r="F1" s="115"/>
      <c r="G1" s="115"/>
      <c r="H1" s="133"/>
      <c r="I1" s="133"/>
      <c r="J1" s="133"/>
      <c r="K1" s="133"/>
      <c r="L1" s="133"/>
      <c r="M1" s="133"/>
    </row>
    <row r="2" spans="1:13">
      <c r="A2" s="65">
        <f>'Cover Sheet'!$D$13</f>
        <v>0</v>
      </c>
      <c r="B2" s="65"/>
      <c r="C2" s="133"/>
      <c r="D2" s="133"/>
      <c r="E2" s="60"/>
      <c r="F2" s="60"/>
      <c r="G2" s="60"/>
      <c r="H2" s="168" t="s">
        <v>567</v>
      </c>
      <c r="I2" s="168"/>
      <c r="J2" s="168"/>
      <c r="K2" s="168"/>
      <c r="L2" s="168"/>
      <c r="M2" s="168"/>
    </row>
    <row r="3" spans="1:13" ht="33.5">
      <c r="A3" s="70">
        <f>'Cover Sheet'!$D$15</f>
        <v>2025</v>
      </c>
      <c r="B3" s="70"/>
      <c r="C3" s="133"/>
      <c r="D3" s="133"/>
      <c r="E3" s="59"/>
      <c r="F3" s="59"/>
      <c r="G3" s="144" t="s">
        <v>116</v>
      </c>
      <c r="H3" s="144" t="s">
        <v>117</v>
      </c>
      <c r="I3" s="147" t="s">
        <v>118</v>
      </c>
      <c r="J3" s="145">
        <v>2025</v>
      </c>
      <c r="K3" s="146">
        <v>2026</v>
      </c>
      <c r="L3" s="146">
        <v>2027</v>
      </c>
      <c r="M3" s="145">
        <v>2028</v>
      </c>
    </row>
    <row r="4" spans="1:13">
      <c r="A4" s="114"/>
      <c r="B4" s="67" t="s">
        <v>510</v>
      </c>
      <c r="C4" s="114"/>
      <c r="D4" s="123"/>
      <c r="E4" s="114"/>
      <c r="F4" s="114"/>
      <c r="G4" s="114"/>
      <c r="H4" s="114"/>
      <c r="I4" s="114"/>
      <c r="J4" s="114"/>
      <c r="K4" s="114"/>
      <c r="L4" s="114"/>
      <c r="M4" s="114"/>
    </row>
    <row r="5" spans="1:13" ht="27">
      <c r="A5" s="114"/>
      <c r="B5" s="114"/>
      <c r="C5" s="123" t="s">
        <v>545</v>
      </c>
      <c r="D5" s="123" t="s">
        <v>546</v>
      </c>
      <c r="E5" s="118"/>
      <c r="F5" s="118"/>
      <c r="G5" s="43"/>
      <c r="H5" s="43"/>
      <c r="I5" s="71">
        <f t="shared" ref="I5:I18" si="0">SUM(G5,H5)</f>
        <v>0</v>
      </c>
      <c r="J5" s="43"/>
      <c r="K5" s="43"/>
      <c r="L5" s="43"/>
      <c r="M5" s="43"/>
    </row>
    <row r="6" spans="1:13" ht="54">
      <c r="A6" s="114"/>
      <c r="B6" s="114"/>
      <c r="C6" s="123" t="s">
        <v>547</v>
      </c>
      <c r="D6" s="123" t="s">
        <v>548</v>
      </c>
      <c r="E6" s="114"/>
      <c r="F6" s="114"/>
      <c r="G6" s="39"/>
      <c r="H6" s="39"/>
      <c r="I6" s="71">
        <f t="shared" si="0"/>
        <v>0</v>
      </c>
      <c r="J6" s="39"/>
      <c r="K6" s="39"/>
      <c r="L6" s="39"/>
      <c r="M6" s="39"/>
    </row>
    <row r="7" spans="1:13" ht="40.5">
      <c r="A7" s="114"/>
      <c r="B7" s="114"/>
      <c r="C7" s="123" t="s">
        <v>549</v>
      </c>
      <c r="D7" s="58" t="s">
        <v>550</v>
      </c>
      <c r="E7" s="118"/>
      <c r="F7" s="118"/>
      <c r="G7" s="39"/>
      <c r="H7" s="39"/>
      <c r="I7" s="71">
        <f t="shared" si="0"/>
        <v>0</v>
      </c>
      <c r="J7" s="39"/>
      <c r="K7" s="39"/>
      <c r="L7" s="39"/>
      <c r="M7" s="39"/>
    </row>
    <row r="8" spans="1:13">
      <c r="A8" s="114"/>
      <c r="B8" s="114"/>
      <c r="C8" s="123" t="s">
        <v>551</v>
      </c>
      <c r="D8" s="123" t="s">
        <v>516</v>
      </c>
      <c r="E8" s="118"/>
      <c r="F8" s="118"/>
      <c r="G8" s="39"/>
      <c r="H8" s="39"/>
      <c r="I8" s="71">
        <f t="shared" si="0"/>
        <v>0</v>
      </c>
      <c r="J8" s="39"/>
      <c r="K8" s="39"/>
      <c r="L8" s="39"/>
      <c r="M8" s="39"/>
    </row>
    <row r="9" spans="1:13" ht="27">
      <c r="A9" s="114"/>
      <c r="B9" s="114"/>
      <c r="C9" s="123" t="s">
        <v>552</v>
      </c>
      <c r="D9" s="123" t="s">
        <v>553</v>
      </c>
      <c r="E9" s="118"/>
      <c r="F9" s="118"/>
      <c r="G9" s="39"/>
      <c r="H9" s="39"/>
      <c r="I9" s="71">
        <f t="shared" si="0"/>
        <v>0</v>
      </c>
      <c r="J9" s="39"/>
      <c r="K9" s="39"/>
      <c r="L9" s="39"/>
      <c r="M9" s="39"/>
    </row>
    <row r="10" spans="1:13" ht="27">
      <c r="A10" s="114"/>
      <c r="B10" s="114"/>
      <c r="C10" s="123" t="s">
        <v>554</v>
      </c>
      <c r="D10" s="123" t="s">
        <v>555</v>
      </c>
      <c r="E10" s="118"/>
      <c r="F10" s="118"/>
      <c r="G10" s="39"/>
      <c r="H10" s="39"/>
      <c r="I10" s="71">
        <f t="shared" si="0"/>
        <v>0</v>
      </c>
      <c r="J10" s="39"/>
      <c r="K10" s="39"/>
      <c r="L10" s="39"/>
      <c r="M10" s="39"/>
    </row>
    <row r="11" spans="1:13">
      <c r="A11" s="114"/>
      <c r="B11" s="114"/>
      <c r="C11" s="123" t="s">
        <v>556</v>
      </c>
      <c r="D11" s="123" t="s">
        <v>524</v>
      </c>
      <c r="E11" s="118"/>
      <c r="F11" s="118"/>
      <c r="G11" s="39"/>
      <c r="H11" s="39"/>
      <c r="I11" s="71">
        <f t="shared" si="0"/>
        <v>0</v>
      </c>
      <c r="J11" s="39"/>
      <c r="K11" s="39"/>
      <c r="L11" s="39"/>
      <c r="M11" s="39"/>
    </row>
    <row r="12" spans="1:13">
      <c r="A12" s="114"/>
      <c r="B12" s="114"/>
      <c r="C12" s="123" t="s">
        <v>557</v>
      </c>
      <c r="D12" s="123" t="s">
        <v>526</v>
      </c>
      <c r="E12" s="118"/>
      <c r="F12" s="118"/>
      <c r="G12" s="39"/>
      <c r="H12" s="39"/>
      <c r="I12" s="71">
        <f t="shared" si="0"/>
        <v>0</v>
      </c>
      <c r="J12" s="39"/>
      <c r="K12" s="39"/>
      <c r="L12" s="39"/>
      <c r="M12" s="39"/>
    </row>
    <row r="13" spans="1:13">
      <c r="A13" s="114"/>
      <c r="B13" s="114"/>
      <c r="C13" s="123" t="s">
        <v>558</v>
      </c>
      <c r="D13" s="123" t="s">
        <v>528</v>
      </c>
      <c r="E13" s="118"/>
      <c r="F13" s="118"/>
      <c r="G13" s="39"/>
      <c r="H13" s="39"/>
      <c r="I13" s="71">
        <f t="shared" si="0"/>
        <v>0</v>
      </c>
      <c r="J13" s="39"/>
      <c r="K13" s="39"/>
      <c r="L13" s="39"/>
      <c r="M13" s="39"/>
    </row>
    <row r="14" spans="1:13">
      <c r="A14" s="114"/>
      <c r="B14" s="114"/>
      <c r="C14" s="123" t="s">
        <v>559</v>
      </c>
      <c r="D14" s="123" t="s">
        <v>530</v>
      </c>
      <c r="E14" s="118"/>
      <c r="F14" s="118"/>
      <c r="G14" s="39"/>
      <c r="H14" s="39"/>
      <c r="I14" s="71">
        <f t="shared" si="0"/>
        <v>0</v>
      </c>
      <c r="J14" s="39"/>
      <c r="K14" s="39"/>
      <c r="L14" s="39"/>
      <c r="M14" s="39"/>
    </row>
    <row r="15" spans="1:13" ht="27">
      <c r="A15" s="114"/>
      <c r="B15" s="114"/>
      <c r="C15" s="123" t="s">
        <v>560</v>
      </c>
      <c r="D15" s="123" t="s">
        <v>561</v>
      </c>
      <c r="E15" s="118"/>
      <c r="F15" s="118"/>
      <c r="G15" s="39"/>
      <c r="H15" s="39"/>
      <c r="I15" s="71">
        <f t="shared" si="0"/>
        <v>0</v>
      </c>
      <c r="J15" s="39"/>
      <c r="K15" s="39"/>
      <c r="L15" s="39"/>
      <c r="M15" s="39"/>
    </row>
    <row r="16" spans="1:13">
      <c r="A16" s="114"/>
      <c r="B16" s="114"/>
      <c r="C16" s="123" t="s">
        <v>562</v>
      </c>
      <c r="D16" s="123" t="s">
        <v>563</v>
      </c>
      <c r="E16" s="118"/>
      <c r="F16" s="118"/>
      <c r="G16" s="39"/>
      <c r="H16" s="39"/>
      <c r="I16" s="71">
        <f t="shared" si="0"/>
        <v>0</v>
      </c>
      <c r="J16" s="39"/>
      <c r="K16" s="39"/>
      <c r="L16" s="39"/>
      <c r="M16" s="39"/>
    </row>
    <row r="17" spans="2:15" ht="27">
      <c r="B17" s="114"/>
      <c r="C17" s="123" t="s">
        <v>564</v>
      </c>
      <c r="D17" s="123" t="s">
        <v>536</v>
      </c>
      <c r="E17" s="118"/>
      <c r="F17" s="118"/>
      <c r="G17" s="39"/>
      <c r="H17" s="39"/>
      <c r="I17" s="71">
        <f t="shared" si="0"/>
        <v>0</v>
      </c>
      <c r="J17" s="39"/>
      <c r="K17" s="39"/>
      <c r="L17" s="39"/>
      <c r="M17" s="39"/>
      <c r="N17" s="114"/>
      <c r="O17" s="114"/>
    </row>
    <row r="18" spans="2:15" ht="27">
      <c r="B18" s="114"/>
      <c r="C18" s="123" t="s">
        <v>565</v>
      </c>
      <c r="D18" s="123" t="s">
        <v>538</v>
      </c>
      <c r="E18" s="118"/>
      <c r="F18" s="118"/>
      <c r="G18" s="39"/>
      <c r="H18" s="39"/>
      <c r="I18" s="71">
        <f t="shared" si="0"/>
        <v>0</v>
      </c>
      <c r="J18" s="39"/>
      <c r="K18" s="39"/>
      <c r="L18" s="39"/>
      <c r="M18" s="39"/>
      <c r="N18" s="114"/>
      <c r="O18" s="114"/>
    </row>
    <row r="19" spans="2:15">
      <c r="B19" s="114"/>
      <c r="C19" s="62" t="s">
        <v>541</v>
      </c>
      <c r="D19" s="123"/>
      <c r="E19" s="118"/>
      <c r="F19" s="118"/>
      <c r="G19" s="71">
        <f t="shared" ref="G19" si="1">SUM(G5:G18)</f>
        <v>0</v>
      </c>
      <c r="H19" s="71">
        <f t="shared" ref="H19:L19" si="2">SUM(H5:H18)</f>
        <v>0</v>
      </c>
      <c r="I19" s="71">
        <f t="shared" si="2"/>
        <v>0</v>
      </c>
      <c r="J19" s="71">
        <f t="shared" si="2"/>
        <v>0</v>
      </c>
      <c r="K19" s="71">
        <f t="shared" si="2"/>
        <v>0</v>
      </c>
      <c r="L19" s="71">
        <f t="shared" si="2"/>
        <v>0</v>
      </c>
      <c r="M19" s="71">
        <f>SUM(M5:M18)</f>
        <v>0</v>
      </c>
      <c r="N19" s="114"/>
      <c r="O19" s="114"/>
    </row>
    <row r="20" spans="2:15">
      <c r="B20" s="114"/>
      <c r="C20" s="62"/>
      <c r="D20" s="123"/>
      <c r="E20" s="118"/>
      <c r="F20" s="118"/>
      <c r="G20" s="118"/>
      <c r="H20" s="118"/>
      <c r="I20" s="118"/>
      <c r="J20" s="118"/>
      <c r="K20" s="118"/>
      <c r="L20" s="118"/>
      <c r="M20" s="118"/>
      <c r="N20" s="118"/>
      <c r="O20" s="118"/>
    </row>
    <row r="21" spans="2:15">
      <c r="B21" s="114"/>
      <c r="C21" s="114"/>
      <c r="D21" s="114"/>
      <c r="E21" s="122"/>
      <c r="F21" s="122"/>
      <c r="G21" s="168" t="s">
        <v>568</v>
      </c>
      <c r="H21" s="168"/>
      <c r="I21" s="168"/>
      <c r="J21" s="168"/>
      <c r="K21" s="168"/>
      <c r="L21" s="168"/>
      <c r="M21" s="168"/>
      <c r="N21" s="114"/>
      <c r="O21" s="114"/>
    </row>
    <row r="22" spans="2:15" ht="33.5">
      <c r="B22" s="114"/>
      <c r="C22" s="114"/>
      <c r="D22" s="114"/>
      <c r="E22" s="122"/>
      <c r="F22" s="122"/>
      <c r="G22" s="144" t="s">
        <v>116</v>
      </c>
      <c r="H22" s="144" t="s">
        <v>117</v>
      </c>
      <c r="I22" s="147" t="s">
        <v>118</v>
      </c>
      <c r="J22" s="145">
        <v>2025</v>
      </c>
      <c r="K22" s="146">
        <v>2026</v>
      </c>
      <c r="L22" s="146">
        <v>2027</v>
      </c>
      <c r="M22" s="145">
        <v>2028</v>
      </c>
      <c r="N22" s="114"/>
      <c r="O22" s="114"/>
    </row>
    <row r="23" spans="2:15">
      <c r="B23" s="67" t="s">
        <v>510</v>
      </c>
      <c r="C23" s="114"/>
      <c r="D23" s="123"/>
      <c r="E23" s="122"/>
      <c r="F23" s="122"/>
      <c r="G23" s="122"/>
      <c r="H23" s="114"/>
      <c r="I23" s="114"/>
      <c r="J23" s="114"/>
      <c r="K23" s="114"/>
      <c r="L23" s="114"/>
      <c r="M23" s="114"/>
      <c r="N23" s="114"/>
      <c r="O23" s="114"/>
    </row>
    <row r="24" spans="2:15" ht="27">
      <c r="B24" s="114"/>
      <c r="C24" s="123" t="s">
        <v>545</v>
      </c>
      <c r="D24" s="123" t="s">
        <v>546</v>
      </c>
      <c r="E24" s="122"/>
      <c r="F24" s="122"/>
      <c r="G24" s="148"/>
      <c r="H24" s="43"/>
      <c r="I24" s="71">
        <f>SUM(H24)</f>
        <v>0</v>
      </c>
      <c r="J24" s="43"/>
      <c r="K24" s="43"/>
      <c r="L24" s="43"/>
      <c r="M24" s="43"/>
      <c r="N24" s="114"/>
      <c r="O24" s="114"/>
    </row>
    <row r="25" spans="2:15" ht="54">
      <c r="B25" s="114"/>
      <c r="C25" s="123" t="s">
        <v>547</v>
      </c>
      <c r="D25" s="123" t="s">
        <v>548</v>
      </c>
      <c r="E25" s="122"/>
      <c r="F25" s="122"/>
      <c r="G25" s="148"/>
      <c r="H25" s="39"/>
      <c r="I25" s="71">
        <f t="shared" ref="I25:I38" si="3">SUM(H25)</f>
        <v>0</v>
      </c>
      <c r="J25" s="39"/>
      <c r="K25" s="39"/>
      <c r="L25" s="39"/>
      <c r="M25" s="39"/>
      <c r="N25" s="114"/>
      <c r="O25" s="114"/>
    </row>
    <row r="26" spans="2:15" ht="40.5">
      <c r="B26" s="114"/>
      <c r="C26" s="123" t="s">
        <v>549</v>
      </c>
      <c r="D26" s="58" t="s">
        <v>550</v>
      </c>
      <c r="E26" s="122"/>
      <c r="F26" s="122"/>
      <c r="G26" s="148"/>
      <c r="H26" s="39"/>
      <c r="I26" s="71">
        <f t="shared" si="3"/>
        <v>0</v>
      </c>
      <c r="J26" s="39"/>
      <c r="K26" s="39"/>
      <c r="L26" s="39"/>
      <c r="M26" s="39"/>
      <c r="N26" s="114"/>
      <c r="O26" s="114"/>
    </row>
    <row r="27" spans="2:15">
      <c r="B27" s="114"/>
      <c r="C27" s="123" t="s">
        <v>551</v>
      </c>
      <c r="D27" s="123" t="s">
        <v>516</v>
      </c>
      <c r="E27" s="122"/>
      <c r="F27" s="122"/>
      <c r="G27" s="148"/>
      <c r="H27" s="39"/>
      <c r="I27" s="71">
        <f t="shared" si="3"/>
        <v>0</v>
      </c>
      <c r="J27" s="39"/>
      <c r="K27" s="39"/>
      <c r="L27" s="39"/>
      <c r="M27" s="39"/>
      <c r="N27" s="114"/>
      <c r="O27" s="114"/>
    </row>
    <row r="28" spans="2:15" ht="27">
      <c r="B28" s="114"/>
      <c r="C28" s="123" t="s">
        <v>552</v>
      </c>
      <c r="D28" s="123" t="s">
        <v>553</v>
      </c>
      <c r="E28" s="122"/>
      <c r="F28" s="122"/>
      <c r="G28" s="148"/>
      <c r="H28" s="39"/>
      <c r="I28" s="71">
        <f t="shared" si="3"/>
        <v>0</v>
      </c>
      <c r="J28" s="39"/>
      <c r="K28" s="39"/>
      <c r="L28" s="39"/>
      <c r="M28" s="39"/>
      <c r="N28" s="114"/>
      <c r="O28" s="114"/>
    </row>
    <row r="29" spans="2:15" ht="27">
      <c r="B29" s="114"/>
      <c r="C29" s="123" t="s">
        <v>554</v>
      </c>
      <c r="D29" s="123" t="s">
        <v>555</v>
      </c>
      <c r="E29" s="122"/>
      <c r="F29" s="122"/>
      <c r="G29" s="148"/>
      <c r="H29" s="39"/>
      <c r="I29" s="71">
        <f t="shared" si="3"/>
        <v>0</v>
      </c>
      <c r="J29" s="39"/>
      <c r="K29" s="39"/>
      <c r="L29" s="39"/>
      <c r="M29" s="39"/>
      <c r="N29" s="114"/>
      <c r="O29" s="114"/>
    </row>
    <row r="30" spans="2:15">
      <c r="B30" s="114"/>
      <c r="C30" s="123" t="s">
        <v>556</v>
      </c>
      <c r="D30" s="123" t="s">
        <v>524</v>
      </c>
      <c r="E30" s="122"/>
      <c r="F30" s="122"/>
      <c r="G30" s="148"/>
      <c r="H30" s="39"/>
      <c r="I30" s="71">
        <f t="shared" si="3"/>
        <v>0</v>
      </c>
      <c r="J30" s="39"/>
      <c r="K30" s="39"/>
      <c r="L30" s="39"/>
      <c r="M30" s="39"/>
      <c r="N30" s="114"/>
      <c r="O30" s="114"/>
    </row>
    <row r="31" spans="2:15">
      <c r="B31" s="114"/>
      <c r="C31" s="123" t="s">
        <v>557</v>
      </c>
      <c r="D31" s="123" t="s">
        <v>526</v>
      </c>
      <c r="E31" s="122"/>
      <c r="F31" s="122"/>
      <c r="G31" s="148"/>
      <c r="H31" s="39"/>
      <c r="I31" s="71">
        <f t="shared" si="3"/>
        <v>0</v>
      </c>
      <c r="J31" s="39"/>
      <c r="K31" s="39"/>
      <c r="L31" s="39"/>
      <c r="M31" s="39"/>
      <c r="N31" s="114"/>
      <c r="O31" s="114"/>
    </row>
    <row r="32" spans="2:15">
      <c r="B32" s="114"/>
      <c r="C32" s="123" t="s">
        <v>558</v>
      </c>
      <c r="D32" s="123" t="s">
        <v>528</v>
      </c>
      <c r="E32" s="122"/>
      <c r="F32" s="122"/>
      <c r="G32" s="148"/>
      <c r="H32" s="39"/>
      <c r="I32" s="71">
        <f t="shared" si="3"/>
        <v>0</v>
      </c>
      <c r="J32" s="39"/>
      <c r="K32" s="39"/>
      <c r="L32" s="39"/>
      <c r="M32" s="39"/>
      <c r="N32" s="114"/>
      <c r="O32" s="114"/>
    </row>
    <row r="33" spans="2:13">
      <c r="B33" s="114"/>
      <c r="C33" s="123" t="s">
        <v>559</v>
      </c>
      <c r="D33" s="123" t="s">
        <v>530</v>
      </c>
      <c r="E33" s="122"/>
      <c r="F33" s="122"/>
      <c r="G33" s="148"/>
      <c r="H33" s="39"/>
      <c r="I33" s="71">
        <f t="shared" si="3"/>
        <v>0</v>
      </c>
      <c r="J33" s="39"/>
      <c r="K33" s="39"/>
      <c r="L33" s="39"/>
      <c r="M33" s="39"/>
    </row>
    <row r="34" spans="2:13" ht="27">
      <c r="B34" s="114"/>
      <c r="C34" s="123" t="s">
        <v>560</v>
      </c>
      <c r="D34" s="123" t="s">
        <v>561</v>
      </c>
      <c r="E34" s="122"/>
      <c r="F34" s="122"/>
      <c r="G34" s="148"/>
      <c r="H34" s="39"/>
      <c r="I34" s="71">
        <f t="shared" si="3"/>
        <v>0</v>
      </c>
      <c r="J34" s="39"/>
      <c r="K34" s="39"/>
      <c r="L34" s="39"/>
      <c r="M34" s="39"/>
    </row>
    <row r="35" spans="2:13">
      <c r="B35" s="114"/>
      <c r="C35" s="123" t="s">
        <v>562</v>
      </c>
      <c r="D35" s="123" t="s">
        <v>563</v>
      </c>
      <c r="E35" s="122"/>
      <c r="F35" s="122"/>
      <c r="G35" s="148"/>
      <c r="H35" s="39"/>
      <c r="I35" s="71">
        <f t="shared" si="3"/>
        <v>0</v>
      </c>
      <c r="J35" s="39"/>
      <c r="K35" s="39"/>
      <c r="L35" s="39"/>
      <c r="M35" s="39"/>
    </row>
    <row r="36" spans="2:13" ht="27">
      <c r="B36" s="114"/>
      <c r="C36" s="123" t="s">
        <v>564</v>
      </c>
      <c r="D36" s="123" t="s">
        <v>536</v>
      </c>
      <c r="E36" s="122"/>
      <c r="F36" s="122"/>
      <c r="G36" s="148"/>
      <c r="H36" s="39"/>
      <c r="I36" s="71">
        <f t="shared" si="3"/>
        <v>0</v>
      </c>
      <c r="J36" s="39"/>
      <c r="K36" s="39"/>
      <c r="L36" s="39"/>
      <c r="M36" s="39"/>
    </row>
    <row r="37" spans="2:13" ht="27">
      <c r="B37" s="114"/>
      <c r="C37" s="123" t="s">
        <v>565</v>
      </c>
      <c r="D37" s="123" t="s">
        <v>538</v>
      </c>
      <c r="E37" s="122"/>
      <c r="F37" s="122"/>
      <c r="G37" s="148"/>
      <c r="H37" s="39"/>
      <c r="I37" s="71">
        <f t="shared" si="3"/>
        <v>0</v>
      </c>
      <c r="J37" s="39"/>
      <c r="K37" s="39"/>
      <c r="L37" s="39"/>
      <c r="M37" s="39"/>
    </row>
    <row r="38" spans="2:13">
      <c r="B38" s="114"/>
      <c r="C38" s="62" t="s">
        <v>541</v>
      </c>
      <c r="D38" s="123"/>
      <c r="E38" s="122"/>
      <c r="F38" s="122"/>
      <c r="G38" s="148"/>
      <c r="H38" s="71">
        <f t="shared" ref="H38:L38" si="4">SUM(H24:H37)</f>
        <v>0</v>
      </c>
      <c r="I38" s="71">
        <f t="shared" si="3"/>
        <v>0</v>
      </c>
      <c r="J38" s="71">
        <f t="shared" si="4"/>
        <v>0</v>
      </c>
      <c r="K38" s="71">
        <f t="shared" si="4"/>
        <v>0</v>
      </c>
      <c r="L38" s="71">
        <f t="shared" si="4"/>
        <v>0</v>
      </c>
      <c r="M38" s="71">
        <f>SUM(M24:M37)</f>
        <v>0</v>
      </c>
    </row>
    <row r="39" spans="2:13">
      <c r="B39" s="114"/>
      <c r="C39" s="114"/>
      <c r="D39" s="114"/>
      <c r="E39" s="74"/>
      <c r="F39" s="74"/>
      <c r="G39" s="74"/>
      <c r="H39" s="114"/>
      <c r="I39" s="114"/>
      <c r="J39" s="114"/>
      <c r="K39" s="114"/>
      <c r="L39" s="114"/>
      <c r="M39" s="114"/>
    </row>
    <row r="40" spans="2:13" ht="15" customHeight="1">
      <c r="B40" s="114"/>
      <c r="C40" s="114"/>
      <c r="D40" s="114"/>
      <c r="E40" s="122"/>
      <c r="F40" s="122"/>
      <c r="G40" s="168" t="s">
        <v>569</v>
      </c>
      <c r="H40" s="168"/>
      <c r="I40" s="168"/>
      <c r="J40" s="168"/>
      <c r="K40" s="168"/>
      <c r="L40" s="168"/>
      <c r="M40" s="168"/>
    </row>
    <row r="41" spans="2:13" ht="33.5">
      <c r="B41" s="114"/>
      <c r="C41" s="114"/>
      <c r="D41" s="114"/>
      <c r="E41" s="122"/>
      <c r="F41" s="122"/>
      <c r="G41" s="144" t="s">
        <v>116</v>
      </c>
      <c r="H41" s="144" t="s">
        <v>117</v>
      </c>
      <c r="I41" s="147" t="s">
        <v>118</v>
      </c>
      <c r="J41" s="145">
        <v>2025</v>
      </c>
      <c r="K41" s="146">
        <v>2026</v>
      </c>
      <c r="L41" s="146">
        <v>2027</v>
      </c>
      <c r="M41" s="145">
        <v>2028</v>
      </c>
    </row>
    <row r="42" spans="2:13">
      <c r="B42" s="67" t="s">
        <v>510</v>
      </c>
      <c r="C42" s="114"/>
      <c r="D42" s="123"/>
      <c r="E42" s="122"/>
      <c r="F42" s="122"/>
      <c r="G42" s="122"/>
      <c r="H42" s="114"/>
      <c r="I42" s="114"/>
      <c r="J42" s="114"/>
      <c r="K42" s="114"/>
      <c r="L42" s="114"/>
      <c r="M42" s="114"/>
    </row>
    <row r="43" spans="2:13" ht="27">
      <c r="B43" s="114"/>
      <c r="C43" s="123" t="s">
        <v>545</v>
      </c>
      <c r="D43" s="123" t="s">
        <v>546</v>
      </c>
      <c r="E43" s="122"/>
      <c r="F43" s="122"/>
      <c r="G43" s="43"/>
      <c r="H43" s="153"/>
      <c r="I43" s="71">
        <f>SUM(G43)</f>
        <v>0</v>
      </c>
      <c r="J43" s="153"/>
      <c r="K43" s="153"/>
      <c r="L43" s="153"/>
      <c r="M43" s="153"/>
    </row>
    <row r="44" spans="2:13" ht="54">
      <c r="B44" s="114"/>
      <c r="C44" s="123" t="s">
        <v>547</v>
      </c>
      <c r="D44" s="123" t="s">
        <v>548</v>
      </c>
      <c r="E44" s="122"/>
      <c r="F44" s="122"/>
      <c r="G44" s="39"/>
      <c r="H44" s="154"/>
      <c r="I44" s="71">
        <f t="shared" ref="I44:I57" si="5">SUM(G44)</f>
        <v>0</v>
      </c>
      <c r="J44" s="154"/>
      <c r="K44" s="154"/>
      <c r="L44" s="154"/>
      <c r="M44" s="154"/>
    </row>
    <row r="45" spans="2:13" ht="40.5">
      <c r="B45" s="114"/>
      <c r="C45" s="123" t="s">
        <v>549</v>
      </c>
      <c r="D45" s="58" t="s">
        <v>550</v>
      </c>
      <c r="E45" s="122"/>
      <c r="F45" s="122"/>
      <c r="G45" s="39"/>
      <c r="H45" s="154"/>
      <c r="I45" s="71">
        <f t="shared" si="5"/>
        <v>0</v>
      </c>
      <c r="J45" s="154"/>
      <c r="K45" s="154"/>
      <c r="L45" s="154"/>
      <c r="M45" s="154"/>
    </row>
    <row r="46" spans="2:13">
      <c r="B46" s="114"/>
      <c r="C46" s="123" t="s">
        <v>551</v>
      </c>
      <c r="D46" s="123" t="s">
        <v>516</v>
      </c>
      <c r="E46" s="122"/>
      <c r="F46" s="122"/>
      <c r="G46" s="39"/>
      <c r="H46" s="154"/>
      <c r="I46" s="71">
        <f t="shared" si="5"/>
        <v>0</v>
      </c>
      <c r="J46" s="154"/>
      <c r="K46" s="154"/>
      <c r="L46" s="154"/>
      <c r="M46" s="154"/>
    </row>
    <row r="47" spans="2:13" ht="27">
      <c r="B47" s="114"/>
      <c r="C47" s="123" t="s">
        <v>552</v>
      </c>
      <c r="D47" s="123" t="s">
        <v>553</v>
      </c>
      <c r="E47" s="122"/>
      <c r="F47" s="122"/>
      <c r="G47" s="39"/>
      <c r="H47" s="154"/>
      <c r="I47" s="71">
        <f t="shared" si="5"/>
        <v>0</v>
      </c>
      <c r="J47" s="154"/>
      <c r="K47" s="154"/>
      <c r="L47" s="154"/>
      <c r="M47" s="154"/>
    </row>
    <row r="48" spans="2:13" ht="27">
      <c r="B48" s="114"/>
      <c r="C48" s="123" t="s">
        <v>554</v>
      </c>
      <c r="D48" s="123" t="s">
        <v>555</v>
      </c>
      <c r="E48" s="122"/>
      <c r="F48" s="122"/>
      <c r="G48" s="39"/>
      <c r="H48" s="154"/>
      <c r="I48" s="71">
        <f t="shared" si="5"/>
        <v>0</v>
      </c>
      <c r="J48" s="154"/>
      <c r="K48" s="154"/>
      <c r="L48" s="154"/>
      <c r="M48" s="154"/>
    </row>
    <row r="49" spans="2:13">
      <c r="B49" s="114"/>
      <c r="C49" s="123" t="s">
        <v>556</v>
      </c>
      <c r="D49" s="123" t="s">
        <v>524</v>
      </c>
      <c r="E49" s="122"/>
      <c r="F49" s="122"/>
      <c r="G49" s="39"/>
      <c r="H49" s="154"/>
      <c r="I49" s="71">
        <f t="shared" si="5"/>
        <v>0</v>
      </c>
      <c r="J49" s="154"/>
      <c r="K49" s="154"/>
      <c r="L49" s="154"/>
      <c r="M49" s="154"/>
    </row>
    <row r="50" spans="2:13">
      <c r="B50" s="114"/>
      <c r="C50" s="123" t="s">
        <v>557</v>
      </c>
      <c r="D50" s="123" t="s">
        <v>526</v>
      </c>
      <c r="E50" s="122"/>
      <c r="F50" s="122"/>
      <c r="G50" s="39"/>
      <c r="H50" s="154"/>
      <c r="I50" s="71">
        <f t="shared" si="5"/>
        <v>0</v>
      </c>
      <c r="J50" s="154"/>
      <c r="K50" s="154"/>
      <c r="L50" s="154"/>
      <c r="M50" s="154"/>
    </row>
    <row r="51" spans="2:13">
      <c r="B51" s="114"/>
      <c r="C51" s="123" t="s">
        <v>558</v>
      </c>
      <c r="D51" s="123" t="s">
        <v>528</v>
      </c>
      <c r="E51" s="122"/>
      <c r="F51" s="122"/>
      <c r="G51" s="39"/>
      <c r="H51" s="154"/>
      <c r="I51" s="71">
        <f t="shared" si="5"/>
        <v>0</v>
      </c>
      <c r="J51" s="154"/>
      <c r="K51" s="154"/>
      <c r="L51" s="154"/>
      <c r="M51" s="154"/>
    </row>
    <row r="52" spans="2:13">
      <c r="B52" s="114"/>
      <c r="C52" s="123" t="s">
        <v>559</v>
      </c>
      <c r="D52" s="123" t="s">
        <v>530</v>
      </c>
      <c r="E52" s="122"/>
      <c r="F52" s="122"/>
      <c r="G52" s="39"/>
      <c r="H52" s="154"/>
      <c r="I52" s="71">
        <f t="shared" si="5"/>
        <v>0</v>
      </c>
      <c r="J52" s="154"/>
      <c r="K52" s="154"/>
      <c r="L52" s="154"/>
      <c r="M52" s="154"/>
    </row>
    <row r="53" spans="2:13" ht="27">
      <c r="B53" s="114"/>
      <c r="C53" s="123" t="s">
        <v>560</v>
      </c>
      <c r="D53" s="123" t="s">
        <v>561</v>
      </c>
      <c r="E53" s="122"/>
      <c r="F53" s="122"/>
      <c r="G53" s="39"/>
      <c r="H53" s="154"/>
      <c r="I53" s="71">
        <f t="shared" si="5"/>
        <v>0</v>
      </c>
      <c r="J53" s="154"/>
      <c r="K53" s="154"/>
      <c r="L53" s="154"/>
      <c r="M53" s="154"/>
    </row>
    <row r="54" spans="2:13">
      <c r="B54" s="114"/>
      <c r="C54" s="123" t="s">
        <v>562</v>
      </c>
      <c r="D54" s="123" t="s">
        <v>563</v>
      </c>
      <c r="E54" s="122"/>
      <c r="F54" s="122"/>
      <c r="G54" s="39"/>
      <c r="H54" s="154"/>
      <c r="I54" s="71">
        <f t="shared" si="5"/>
        <v>0</v>
      </c>
      <c r="J54" s="154"/>
      <c r="K54" s="154"/>
      <c r="L54" s="154"/>
      <c r="M54" s="154"/>
    </row>
    <row r="55" spans="2:13" ht="27">
      <c r="B55" s="114"/>
      <c r="C55" s="123" t="s">
        <v>564</v>
      </c>
      <c r="D55" s="123" t="s">
        <v>536</v>
      </c>
      <c r="E55" s="122"/>
      <c r="F55" s="122"/>
      <c r="G55" s="39"/>
      <c r="H55" s="154"/>
      <c r="I55" s="71">
        <f t="shared" si="5"/>
        <v>0</v>
      </c>
      <c r="J55" s="154"/>
      <c r="K55" s="154"/>
      <c r="L55" s="154"/>
      <c r="M55" s="154"/>
    </row>
    <row r="56" spans="2:13" ht="27">
      <c r="B56" s="114"/>
      <c r="C56" s="123" t="s">
        <v>565</v>
      </c>
      <c r="D56" s="123" t="s">
        <v>538</v>
      </c>
      <c r="E56" s="122"/>
      <c r="F56" s="122"/>
      <c r="G56" s="39"/>
      <c r="H56" s="154"/>
      <c r="I56" s="71">
        <f t="shared" si="5"/>
        <v>0</v>
      </c>
      <c r="J56" s="154"/>
      <c r="K56" s="154"/>
      <c r="L56" s="154"/>
      <c r="M56" s="154"/>
    </row>
    <row r="57" spans="2:13">
      <c r="B57" s="114"/>
      <c r="C57" s="62" t="s">
        <v>541</v>
      </c>
      <c r="D57" s="123"/>
      <c r="E57" s="122"/>
      <c r="F57" s="122"/>
      <c r="G57" s="71">
        <f t="shared" ref="G57" si="6">SUM(G43:G56)</f>
        <v>0</v>
      </c>
      <c r="H57" s="155"/>
      <c r="I57" s="71">
        <f t="shared" si="5"/>
        <v>0</v>
      </c>
      <c r="J57" s="155"/>
      <c r="K57" s="155"/>
      <c r="L57" s="155"/>
      <c r="M57" s="155"/>
    </row>
  </sheetData>
  <mergeCells count="3">
    <mergeCell ref="H2:M2"/>
    <mergeCell ref="G40:M40"/>
    <mergeCell ref="G21:M21"/>
  </mergeCells>
  <dataValidations count="1">
    <dataValidation showInputMessage="1" showErrorMessage="1" sqref="M7:M18 M43:M56 E43:F45 C43:D44 C5:D6 E5:F7 I5:I18 G5:H6 J5:M6 G43:H44 J43:L44 I43:I57 M24:M37 E24:F26 C24:D25 G24:H25 J24:L25 I24:I38" xr:uid="{00000000-0002-0000-0800-000000000000}"/>
  </dataValidations>
  <pageMargins left="0.7" right="0.7" top="0.75" bottom="0.75" header="0.3" footer="0.3"/>
  <pageSetup paperSize="9" orientation="portrait" r:id="rId1"/>
  <headerFooter>
    <oddHeader>&amp;C&amp;"Calibri"&amp;10&amp;K000000 OFFICIAL&amp;1#_x000D_</oddHeader>
    <oddFooter>&amp;C_x000D_&amp;1#&amp;"Calibri"&amp;10&amp;K000000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2ED19F8C356E43A8EBC78FA4A53F56" ma:contentTypeVersion="18" ma:contentTypeDescription="Create a new document." ma:contentTypeScope="" ma:versionID="58ad5debfc5a4f3ba338dc3fff48c9e0">
  <xsd:schema xmlns:xsd="http://www.w3.org/2001/XMLSchema" xmlns:xs="http://www.w3.org/2001/XMLSchema" xmlns:p="http://schemas.microsoft.com/office/2006/metadata/properties" xmlns:ns1="http://schemas.microsoft.com/sharepoint/v3" xmlns:ns2="c8505095-5a98-4f59-9e98-01c5c218823f" xmlns:ns3="5e4be705-bd4c-46ac-9c11-3bc97153eb36" targetNamespace="http://schemas.microsoft.com/office/2006/metadata/properties" ma:root="true" ma:fieldsID="077e5b60e178a069879d924dd6953465" ns1:_="" ns2:_="" ns3:_="">
    <xsd:import namespace="http://schemas.microsoft.com/sharepoint/v3"/>
    <xsd:import namespace="c8505095-5a98-4f59-9e98-01c5c218823f"/>
    <xsd:import namespace="5e4be705-bd4c-46ac-9c11-3bc97153eb36"/>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2:MediaLengthInSeconds" minOccurs="0"/>
                <xsd:element ref="ns2:MediaServiceSearchProperties" minOccurs="0"/>
                <xsd:element ref="ns2: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Unified Compliance Policy Properties" ma:hidden="true" ma:internalName="_ip_UnifiedCompliancePolicyProperties">
      <xsd:simpleType>
        <xsd:restriction base="dms:Note"/>
      </xsd:simpleType>
    </xsd:element>
    <xsd:element name="_ip_UnifiedCompliancePolicyUIAction" ma:index="11"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8505095-5a98-4f59-9e98-01c5c218823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DateTaken" ma:index="25" nillable="true" ma:displayName="MediaServiceDateTaken" ma:hidden="true" ma:indexed="true" ma:internalName="MediaServiceDateTake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e4be705-bd4c-46ac-9c11-3bc97153eb3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486b2e91-b51f-4659-b799-6054c3dc11d6}" ma:internalName="TaxCatchAll" ma:showField="CatchAllData" ma:web="5e4be705-bd4c-46ac-9c11-3bc97153eb3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c8505095-5a98-4f59-9e98-01c5c218823f">
      <Terms xmlns="http://schemas.microsoft.com/office/infopath/2007/PartnerControls"/>
    </lcf76f155ced4ddcb4097134ff3c332f>
    <TaxCatchAll xmlns="5e4be705-bd4c-46ac-9c11-3bc97153eb36"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sisl xmlns:xsd="http://www.w3.org/2001/XMLSchema" xmlns:xsi="http://www.w3.org/2001/XMLSchema-instance" xmlns="http://www.boldonjames.com/2008/01/sie/internal/label" sislVersion="0" policy="973096ae-7329-4b3b-9368-47aeba6959e1" origin="userSelected"/>
</file>

<file path=customXml/itemProps1.xml><?xml version="1.0" encoding="utf-8"?>
<ds:datastoreItem xmlns:ds="http://schemas.openxmlformats.org/officeDocument/2006/customXml" ds:itemID="{9051129A-DC77-4D39-ABD6-72EF7BF45C0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8505095-5a98-4f59-9e98-01c5c218823f"/>
    <ds:schemaRef ds:uri="5e4be705-bd4c-46ac-9c11-3bc97153eb3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7DA3F8E-C14C-45E4-82AA-BBDF7F094D17}">
  <ds:schemaRefs>
    <ds:schemaRef ds:uri="5e4be705-bd4c-46ac-9c11-3bc97153eb36"/>
    <ds:schemaRef ds:uri="http://www.w3.org/XML/1998/namespace"/>
    <ds:schemaRef ds:uri="http://schemas.microsoft.com/office/2006/documentManagement/types"/>
    <ds:schemaRef ds:uri="http://purl.org/dc/terms/"/>
    <ds:schemaRef ds:uri="http://schemas.microsoft.com/office/2006/metadata/properties"/>
    <ds:schemaRef ds:uri="http://schemas.microsoft.com/sharepoint/v3"/>
    <ds:schemaRef ds:uri="http://schemas.microsoft.com/office/infopath/2007/PartnerControls"/>
    <ds:schemaRef ds:uri="http://purl.org/dc/dcmitype/"/>
    <ds:schemaRef ds:uri="http://schemas.openxmlformats.org/package/2006/metadata/core-properties"/>
    <ds:schemaRef ds:uri="c8505095-5a98-4f59-9e98-01c5c218823f"/>
    <ds:schemaRef ds:uri="http://purl.org/dc/elements/1.1/"/>
  </ds:schemaRefs>
</ds:datastoreItem>
</file>

<file path=customXml/itemProps3.xml><?xml version="1.0" encoding="utf-8"?>
<ds:datastoreItem xmlns:ds="http://schemas.openxmlformats.org/officeDocument/2006/customXml" ds:itemID="{69A86188-9653-4DED-B1FD-739B2FCDC6D5}">
  <ds:schemaRefs>
    <ds:schemaRef ds:uri="http://schemas.microsoft.com/sharepoint/v3/contenttype/forms"/>
  </ds:schemaRefs>
</ds:datastoreItem>
</file>

<file path=customXml/itemProps4.xml><?xml version="1.0" encoding="utf-8"?>
<ds:datastoreItem xmlns:ds="http://schemas.openxmlformats.org/officeDocument/2006/customXml" ds:itemID="{D2AFAB08-23BA-45B1-B4E0-F9EBEFF4889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Cover Sheet</vt:lpstr>
      <vt:lpstr>Changes Log</vt:lpstr>
      <vt:lpstr>Data Change Log</vt:lpstr>
      <vt:lpstr>ED2 Prescribed Periods &amp; Sums</vt:lpstr>
      <vt:lpstr>Main</vt:lpstr>
      <vt:lpstr>Revenue Link Table</vt:lpstr>
      <vt:lpstr>EGS1 exemptions</vt:lpstr>
      <vt:lpstr>EGS2 exemptions</vt:lpstr>
      <vt:lpstr>EGS11A exemptions</vt:lpstr>
      <vt:lpstr>EGS11B exemptions</vt:lpstr>
      <vt:lpstr>EGS11C exemptions</vt:lpstr>
      <vt:lpstr>EGS2A exemptions</vt:lpstr>
      <vt:lpstr>EGS2B exemptions</vt:lpstr>
      <vt:lpstr>EGS2C exemptions</vt:lpstr>
      <vt:lpstr>EGS4 exemptions</vt:lpstr>
      <vt:lpstr>EGS5 exemptions</vt:lpstr>
      <vt:lpstr>EGS8 exemptions</vt:lpstr>
      <vt:lpstr>EGS9 exemptions</vt:lpstr>
    </vt:vector>
  </TitlesOfParts>
  <Manager/>
  <Company>UK Power Networks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guaranteed_standards_of_performance_reporting_pack_v6.0</dc:title>
  <dc:subject/>
  <dc:creator>John.Spurgeon@energynetworks.org</dc:creator>
  <cp:keywords/>
  <dc:description/>
  <cp:lastModifiedBy>Zoe Cornish</cp:lastModifiedBy>
  <cp:revision/>
  <dcterms:created xsi:type="dcterms:W3CDTF">2019-11-12T13:30:18Z</dcterms:created>
  <dcterms:modified xsi:type="dcterms:W3CDTF">2025-04-10T13:42:47Z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LPManualFileClassification">
    <vt:lpwstr>{0F742C78-7CA1-4A83-96D0-F7EDA8C31D24}</vt:lpwstr>
  </property>
  <property fmtid="{D5CDD505-2E9C-101B-9397-08002B2CF9AE}" pid="3" name="DLPManualFileClassificationLastModifiedBy">
    <vt:lpwstr>AD03\john.elliott</vt:lpwstr>
  </property>
  <property fmtid="{D5CDD505-2E9C-101B-9397-08002B2CF9AE}" pid="4" name="DLPManualFileClassificationLastModificationDate">
    <vt:lpwstr>1573836419</vt:lpwstr>
  </property>
  <property fmtid="{D5CDD505-2E9C-101B-9397-08002B2CF9AE}" pid="5" name="DLPManualFileClassificationVersion">
    <vt:lpwstr>11.0.400.15</vt:lpwstr>
  </property>
  <property fmtid="{D5CDD505-2E9C-101B-9397-08002B2CF9AE}" pid="6" name="docIndexRef">
    <vt:lpwstr>4e246f60-d476-4c48-b597-cf50526e0f21</vt:lpwstr>
  </property>
  <property fmtid="{D5CDD505-2E9C-101B-9397-08002B2CF9AE}" pid="7" name="bjSaver">
    <vt:lpwstr>MCuj5YJvsk8sfs+fIuNfmbKC9GWY1wNU</vt:lpwstr>
  </property>
  <property fmtid="{D5CDD505-2E9C-101B-9397-08002B2CF9AE}" pid="8" name="ContentTypeId">
    <vt:lpwstr>0x010100A12ED19F8C356E43A8EBC78FA4A53F56</vt:lpwstr>
  </property>
  <property fmtid="{D5CDD505-2E9C-101B-9397-08002B2CF9AE}" pid="9" name="BJSCSummaryMarking">
    <vt:lpwstr>This item has no classification</vt:lpwstr>
  </property>
  <property fmtid="{D5CDD505-2E9C-101B-9397-08002B2CF9AE}" pid="10"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11" name="bjDocumentSecurityLabel">
    <vt:lpwstr>This item has no classification</vt:lpwstr>
  </property>
  <property fmtid="{D5CDD505-2E9C-101B-9397-08002B2CF9AE}" pid="12" name="Order">
    <vt:r8>2187400</vt:r8>
  </property>
  <property fmtid="{D5CDD505-2E9C-101B-9397-08002B2CF9AE}" pid="13" name="BJSCc5a055b0-1bed-4579_x">
    <vt:lpwstr/>
  </property>
  <property fmtid="{D5CDD505-2E9C-101B-9397-08002B2CF9AE}" pid="14" name="BJSCdd9eba61-d6b9-469b_x">
    <vt:lpwstr/>
  </property>
  <property fmtid="{D5CDD505-2E9C-101B-9397-08002B2CF9AE}" pid="15" name="bjClsUserRVM">
    <vt:lpwstr>[]</vt:lpwstr>
  </property>
  <property fmtid="{D5CDD505-2E9C-101B-9397-08002B2CF9AE}" pid="16" name="MediaServiceImageTags">
    <vt:lpwstr/>
  </property>
  <property fmtid="{D5CDD505-2E9C-101B-9397-08002B2CF9AE}" pid="17" name="MSIP_Label_24fe2fa2-8093-4776-8a20-2d25f8c7acf2_Enabled">
    <vt:lpwstr>true</vt:lpwstr>
  </property>
  <property fmtid="{D5CDD505-2E9C-101B-9397-08002B2CF9AE}" pid="18" name="MSIP_Label_24fe2fa2-8093-4776-8a20-2d25f8c7acf2_SetDate">
    <vt:lpwstr>2023-08-30T11:10:06Z</vt:lpwstr>
  </property>
  <property fmtid="{D5CDD505-2E9C-101B-9397-08002B2CF9AE}" pid="19" name="MSIP_Label_24fe2fa2-8093-4776-8a20-2d25f8c7acf2_Method">
    <vt:lpwstr>Standard</vt:lpwstr>
  </property>
  <property fmtid="{D5CDD505-2E9C-101B-9397-08002B2CF9AE}" pid="20" name="MSIP_Label_24fe2fa2-8093-4776-8a20-2d25f8c7acf2_Name">
    <vt:lpwstr>Internal</vt:lpwstr>
  </property>
  <property fmtid="{D5CDD505-2E9C-101B-9397-08002B2CF9AE}" pid="21" name="MSIP_Label_24fe2fa2-8093-4776-8a20-2d25f8c7acf2_SiteId">
    <vt:lpwstr>887a239c-e092-45fe-92c8-d902c3681567</vt:lpwstr>
  </property>
  <property fmtid="{D5CDD505-2E9C-101B-9397-08002B2CF9AE}" pid="22" name="MSIP_Label_24fe2fa2-8093-4776-8a20-2d25f8c7acf2_ActionId">
    <vt:lpwstr>fe959196-c257-4b47-badc-93cbf1c1d892</vt:lpwstr>
  </property>
  <property fmtid="{D5CDD505-2E9C-101B-9397-08002B2CF9AE}" pid="23" name="MSIP_Label_24fe2fa2-8093-4776-8a20-2d25f8c7acf2_ContentBits">
    <vt:lpwstr>0</vt:lpwstr>
  </property>
  <property fmtid="{D5CDD505-2E9C-101B-9397-08002B2CF9AE}" pid="24" name="MSIP_Label_a4200942-dd40-4530-96b6-ebe359e8009d_Enabled">
    <vt:lpwstr>true</vt:lpwstr>
  </property>
  <property fmtid="{D5CDD505-2E9C-101B-9397-08002B2CF9AE}" pid="25" name="MSIP_Label_a4200942-dd40-4530-96b6-ebe359e8009d_SetDate">
    <vt:lpwstr>2024-11-25T13:58:53Z</vt:lpwstr>
  </property>
  <property fmtid="{D5CDD505-2E9C-101B-9397-08002B2CF9AE}" pid="26" name="MSIP_Label_a4200942-dd40-4530-96b6-ebe359e8009d_Method">
    <vt:lpwstr>Privileged</vt:lpwstr>
  </property>
  <property fmtid="{D5CDD505-2E9C-101B-9397-08002B2CF9AE}" pid="27" name="MSIP_Label_a4200942-dd40-4530-96b6-ebe359e8009d_Name">
    <vt:lpwstr>a4200942-dd40-4530-96b6-ebe359e8009d</vt:lpwstr>
  </property>
  <property fmtid="{D5CDD505-2E9C-101B-9397-08002B2CF9AE}" pid="28" name="MSIP_Label_a4200942-dd40-4530-96b6-ebe359e8009d_SiteId">
    <vt:lpwstr>953b0f83-1ce6-45c3-82c9-1d847e372339</vt:lpwstr>
  </property>
  <property fmtid="{D5CDD505-2E9C-101B-9397-08002B2CF9AE}" pid="29" name="MSIP_Label_a4200942-dd40-4530-96b6-ebe359e8009d_ActionId">
    <vt:lpwstr>69c07e99-03e9-4734-9312-3847de584b3a</vt:lpwstr>
  </property>
  <property fmtid="{D5CDD505-2E9C-101B-9397-08002B2CF9AE}" pid="30" name="MSIP_Label_a4200942-dd40-4530-96b6-ebe359e8009d_ContentBits">
    <vt:lpwstr>0</vt:lpwstr>
  </property>
  <property fmtid="{D5CDD505-2E9C-101B-9397-08002B2CF9AE}" pid="31" name="MSIP_Label_5aee3434-f7af-4edb-a29e-2a21d151ac0d_Enabled">
    <vt:lpwstr>true</vt:lpwstr>
  </property>
  <property fmtid="{D5CDD505-2E9C-101B-9397-08002B2CF9AE}" pid="32" name="MSIP_Label_5aee3434-f7af-4edb-a29e-2a21d151ac0d_SetDate">
    <vt:lpwstr>2025-04-09T12:52:59Z</vt:lpwstr>
  </property>
  <property fmtid="{D5CDD505-2E9C-101B-9397-08002B2CF9AE}" pid="33" name="MSIP_Label_5aee3434-f7af-4edb-a29e-2a21d151ac0d_Method">
    <vt:lpwstr>Privileged</vt:lpwstr>
  </property>
  <property fmtid="{D5CDD505-2E9C-101B-9397-08002B2CF9AE}" pid="34" name="MSIP_Label_5aee3434-f7af-4edb-a29e-2a21d151ac0d_Name">
    <vt:lpwstr>OFFICIAL -</vt:lpwstr>
  </property>
  <property fmtid="{D5CDD505-2E9C-101B-9397-08002B2CF9AE}" pid="35" name="MSIP_Label_5aee3434-f7af-4edb-a29e-2a21d151ac0d_SiteId">
    <vt:lpwstr>185562ad-39bc-4840-8e40-be6216340c52</vt:lpwstr>
  </property>
  <property fmtid="{D5CDD505-2E9C-101B-9397-08002B2CF9AE}" pid="36" name="MSIP_Label_5aee3434-f7af-4edb-a29e-2a21d151ac0d_ActionId">
    <vt:lpwstr>8eeca038-5e50-4feb-947b-3ea4424708bf</vt:lpwstr>
  </property>
  <property fmtid="{D5CDD505-2E9C-101B-9397-08002B2CF9AE}" pid="37" name="MSIP_Label_5aee3434-f7af-4edb-a29e-2a21d151ac0d_ContentBits">
    <vt:lpwstr>3</vt:lpwstr>
  </property>
  <property fmtid="{D5CDD505-2E9C-101B-9397-08002B2CF9AE}" pid="38" name="MSIP_Label_5aee3434-f7af-4edb-a29e-2a21d151ac0d_Tag">
    <vt:lpwstr>10, 0, 1, 1</vt:lpwstr>
  </property>
</Properties>
</file>